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defaultThemeVersion="124226"/>
  <mc:AlternateContent xmlns:mc="http://schemas.openxmlformats.org/markup-compatibility/2006">
    <mc:Choice Requires="x15">
      <x15ac:absPath xmlns:x15ac="http://schemas.microsoft.com/office/spreadsheetml/2010/11/ac" url="L:\33-DGPIE\02-Actions et Programmes\64-PPR Sciences pour l'éducation\02-AAP 2025\01-Sélection\01-Documents officiels\02-Documents associés\"/>
    </mc:Choice>
  </mc:AlternateContent>
  <xr:revisionPtr revIDLastSave="0" documentId="13_ncr:1_{9D8236FE-8B68-4C19-ADED-4C82FBB5F485}" xr6:coauthVersionLast="36" xr6:coauthVersionMax="36" xr10:uidLastSave="{00000000-0000-0000-0000-000000000000}"/>
  <workbookProtection workbookAlgorithmName="SHA-512" workbookHashValue="yAcKNdXIAZJxzB+HwiIvwZvg2XICaFHYJw3hig0k2kuDa2VXbE+UkmBevqo5ghiIAf0nj0HefoO0T3tT5eMlAQ==" workbookSaltValue="SsIzQGJfShby0YEzz7KW2Q==" workbookSpinCount="100000" lockStructure="1"/>
  <bookViews>
    <workbookView xWindow="0" yWindow="0" windowWidth="19200" windowHeight="7430" tabRatio="909" firstSheet="1" activeTab="1" xr2:uid="{00000000-000D-0000-FFFF-FFFF00000000}"/>
  </bookViews>
  <sheets>
    <sheet name="Réglages" sheetId="67" state="hidden" r:id="rId1"/>
    <sheet name="Notice" sheetId="483" r:id="rId2"/>
    <sheet name="VoletGeneral" sheetId="2" r:id="rId3"/>
    <sheet name="Part1-Coord" sheetId="356" r:id="rId4"/>
    <sheet name="Part2" sheetId="49" r:id="rId5"/>
    <sheet name="Part3" sheetId="612" r:id="rId6"/>
    <sheet name="Part4" sheetId="613" r:id="rId7"/>
    <sheet name="Part5" sheetId="614" r:id="rId8"/>
    <sheet name="Part6" sheetId="615" r:id="rId9"/>
    <sheet name="Part7" sheetId="616" r:id="rId10"/>
    <sheet name="Part8" sheetId="617" r:id="rId11"/>
    <sheet name="Part9" sheetId="618" r:id="rId12"/>
    <sheet name="Part10" sheetId="619" r:id="rId13"/>
    <sheet name="Part11" sheetId="620" r:id="rId14"/>
    <sheet name="Part12" sheetId="621" r:id="rId15"/>
    <sheet name="Part13" sheetId="622" r:id="rId16"/>
    <sheet name="Part14" sheetId="623" r:id="rId17"/>
    <sheet name="Part15" sheetId="624" r:id="rId18"/>
    <sheet name="Part16" sheetId="625" r:id="rId19"/>
    <sheet name="Part17" sheetId="626" r:id="rId20"/>
    <sheet name="Part18" sheetId="627" r:id="rId21"/>
    <sheet name="Part19" sheetId="628" r:id="rId22"/>
    <sheet name="Part20" sheetId="629" r:id="rId23"/>
  </sheets>
  <definedNames>
    <definedName name="_xlnm_Print_Area" localSheetId="12">Part10!$A:$I</definedName>
    <definedName name="_xlnm_Print_Area" localSheetId="13">Part11!$A:$I</definedName>
    <definedName name="_xlnm_Print_Area" localSheetId="14">Part12!$A:$I</definedName>
    <definedName name="_xlnm_Print_Area" localSheetId="15">Part13!$A:$I</definedName>
    <definedName name="_xlnm_Print_Area" localSheetId="16">Part14!$A:$I</definedName>
    <definedName name="_xlnm_Print_Area" localSheetId="17">Part15!$A:$I</definedName>
    <definedName name="_xlnm_Print_Area" localSheetId="18">Part16!$A:$I</definedName>
    <definedName name="_xlnm_Print_Area" localSheetId="19">Part17!$A:$I</definedName>
    <definedName name="_xlnm_Print_Area" localSheetId="20">Part18!$A:$I</definedName>
    <definedName name="_xlnm_Print_Area" localSheetId="21">Part19!$A:$I</definedName>
    <definedName name="_xlnm_Print_Area" localSheetId="3">'Part1-Coord'!$A:$I</definedName>
    <definedName name="_xlnm_Print_Area" localSheetId="4">Part2!$A:$I</definedName>
    <definedName name="_xlnm_Print_Area" localSheetId="22">Part20!$A:$I</definedName>
    <definedName name="_xlnm_Print_Area" localSheetId="5">Part3!$A:$I</definedName>
    <definedName name="_xlnm_Print_Area" localSheetId="6">Part4!$A:$I</definedName>
    <definedName name="_xlnm_Print_Area" localSheetId="7">Part5!$A:$I</definedName>
    <definedName name="_xlnm_Print_Area" localSheetId="8">Part6!$A:$I</definedName>
    <definedName name="_xlnm_Print_Area" localSheetId="9">Part7!$A:$I</definedName>
    <definedName name="_xlnm_Print_Area" localSheetId="10">Part8!$A:$I</definedName>
    <definedName name="_xlnm_Print_Area" localSheetId="11">Part9!$A:$I</definedName>
    <definedName name="autre_étab_1" localSheetId="12">Part10!$L$142</definedName>
    <definedName name="autre_étab_1" localSheetId="13">Part11!$L$142</definedName>
    <definedName name="autre_étab_1" localSheetId="14">Part12!$L$142</definedName>
    <definedName name="autre_étab_1" localSheetId="15">Part13!$L$142</definedName>
    <definedName name="autre_étab_1" localSheetId="16">Part14!$L$142</definedName>
    <definedName name="autre_étab_1" localSheetId="17">Part15!$L$142</definedName>
    <definedName name="autre_étab_1" localSheetId="18">Part16!$L$142</definedName>
    <definedName name="autre_étab_1" localSheetId="19">Part17!$L$142</definedName>
    <definedName name="autre_étab_1" localSheetId="20">Part18!$L$142</definedName>
    <definedName name="autre_étab_1" localSheetId="21">Part19!$L$142</definedName>
    <definedName name="autre_étab_1" localSheetId="3">'Part1-Coord'!$L$140</definedName>
    <definedName name="autre_étab_1" localSheetId="4">Part2!$L$142</definedName>
    <definedName name="autre_étab_1" localSheetId="22">Part20!$L$142</definedName>
    <definedName name="autre_étab_1" localSheetId="5">Part3!$L$142</definedName>
    <definedName name="autre_étab_1" localSheetId="6">Part4!$L$142</definedName>
    <definedName name="autre_étab_1" localSheetId="7">Part5!$L$142</definedName>
    <definedName name="autre_étab_1" localSheetId="8">Part6!$L$142</definedName>
    <definedName name="autre_étab_1" localSheetId="9">Part7!$L$142</definedName>
    <definedName name="autre_étab_1" localSheetId="10">Part8!$L$142</definedName>
    <definedName name="autre_étab_1" localSheetId="11">Part9!$L$142</definedName>
    <definedName name="autre_étab_2" localSheetId="12">Part10!$L$143</definedName>
    <definedName name="autre_étab_2" localSheetId="13">Part11!$L$143</definedName>
    <definedName name="autre_étab_2" localSheetId="14">Part12!$L$143</definedName>
    <definedName name="autre_étab_2" localSheetId="15">Part13!$L$143</definedName>
    <definedName name="autre_étab_2" localSheetId="16">Part14!$L$143</definedName>
    <definedName name="autre_étab_2" localSheetId="17">Part15!$L$143</definedName>
    <definedName name="autre_étab_2" localSheetId="18">Part16!$L$143</definedName>
    <definedName name="autre_étab_2" localSheetId="19">Part17!$L$143</definedName>
    <definedName name="autre_étab_2" localSheetId="20">Part18!$L$143</definedName>
    <definedName name="autre_étab_2" localSheetId="21">Part19!$L$143</definedName>
    <definedName name="autre_étab_2" localSheetId="3">'Part1-Coord'!$L$141</definedName>
    <definedName name="autre_étab_2" localSheetId="4">Part2!$L$143</definedName>
    <definedName name="autre_étab_2" localSheetId="22">Part20!$L$143</definedName>
    <definedName name="autre_étab_2" localSheetId="5">Part3!$L$143</definedName>
    <definedName name="autre_étab_2" localSheetId="6">Part4!$L$143</definedName>
    <definedName name="autre_étab_2" localSheetId="7">Part5!$L$143</definedName>
    <definedName name="autre_étab_2" localSheetId="8">Part6!$L$143</definedName>
    <definedName name="autre_étab_2" localSheetId="9">Part7!$L$143</definedName>
    <definedName name="autre_étab_2" localSheetId="10">Part8!$L$143</definedName>
    <definedName name="autre_étab_2" localSheetId="11">Part9!$L$143</definedName>
    <definedName name="autre_étab_3" localSheetId="12">Part10!$L$144</definedName>
    <definedName name="autre_étab_3" localSheetId="13">Part11!$L$144</definedName>
    <definedName name="autre_étab_3" localSheetId="14">Part12!$L$144</definedName>
    <definedName name="autre_étab_3" localSheetId="15">Part13!$L$144</definedName>
    <definedName name="autre_étab_3" localSheetId="16">Part14!$L$144</definedName>
    <definedName name="autre_étab_3" localSheetId="17">Part15!$L$144</definedName>
    <definedName name="autre_étab_3" localSheetId="18">Part16!$L$144</definedName>
    <definedName name="autre_étab_3" localSheetId="19">Part17!$L$144</definedName>
    <definedName name="autre_étab_3" localSheetId="20">Part18!$L$144</definedName>
    <definedName name="autre_étab_3" localSheetId="21">Part19!$L$144</definedName>
    <definedName name="autre_étab_3" localSheetId="3">'Part1-Coord'!$L$142</definedName>
    <definedName name="autre_étab_3" localSheetId="4">Part2!$L$144</definedName>
    <definedName name="autre_étab_3" localSheetId="22">Part20!$L$144</definedName>
    <definedName name="autre_étab_3" localSheetId="5">Part3!$L$144</definedName>
    <definedName name="autre_étab_3" localSheetId="6">Part4!$L$144</definedName>
    <definedName name="autre_étab_3" localSheetId="7">Part5!$L$144</definedName>
    <definedName name="autre_étab_3" localSheetId="8">Part6!$L$144</definedName>
    <definedName name="autre_étab_3" localSheetId="9">Part7!$L$144</definedName>
    <definedName name="autre_étab_3" localSheetId="10">Part8!$L$144</definedName>
    <definedName name="autre_étab_3" localSheetId="11">Part9!$L$144</definedName>
    <definedName name="autre_étab_4" localSheetId="12">Part10!$L$145</definedName>
    <definedName name="autre_étab_4" localSheetId="13">Part11!$L$145</definedName>
    <definedName name="autre_étab_4" localSheetId="14">Part12!$L$145</definedName>
    <definedName name="autre_étab_4" localSheetId="15">Part13!$L$145</definedName>
    <definedName name="autre_étab_4" localSheetId="16">Part14!$L$145</definedName>
    <definedName name="autre_étab_4" localSheetId="17">Part15!$L$145</definedName>
    <definedName name="autre_étab_4" localSheetId="18">Part16!$L$145</definedName>
    <definedName name="autre_étab_4" localSheetId="19">Part17!$L$145</definedName>
    <definedName name="autre_étab_4" localSheetId="20">Part18!$L$145</definedName>
    <definedName name="autre_étab_4" localSheetId="21">Part19!$L$145</definedName>
    <definedName name="autre_étab_4" localSheetId="3">'Part1-Coord'!$L$143</definedName>
    <definedName name="autre_étab_4" localSheetId="4">Part2!$L$145</definedName>
    <definedName name="autre_étab_4" localSheetId="22">Part20!$L$145</definedName>
    <definedName name="autre_étab_4" localSheetId="5">Part3!$L$145</definedName>
    <definedName name="autre_étab_4" localSheetId="6">Part4!$L$145</definedName>
    <definedName name="autre_étab_4" localSheetId="7">Part5!$L$145</definedName>
    <definedName name="autre_étab_4" localSheetId="8">Part6!$L$145</definedName>
    <definedName name="autre_étab_4" localSheetId="9">Part7!$L$145</definedName>
    <definedName name="autre_étab_4" localSheetId="10">Part8!$L$145</definedName>
    <definedName name="autre_étab_4" localSheetId="11">Part9!$L$145</definedName>
    <definedName name="autre_étab_5" localSheetId="12">Part10!$L$146</definedName>
    <definedName name="autre_étab_5" localSheetId="13">Part11!$L$146</definedName>
    <definedName name="autre_étab_5" localSheetId="14">Part12!$L$146</definedName>
    <definedName name="autre_étab_5" localSheetId="15">Part13!$L$146</definedName>
    <definedName name="autre_étab_5" localSheetId="16">Part14!$L$146</definedName>
    <definedName name="autre_étab_5" localSheetId="17">Part15!$L$146</definedName>
    <definedName name="autre_étab_5" localSheetId="18">Part16!$L$146</definedName>
    <definedName name="autre_étab_5" localSheetId="19">Part17!$L$146</definedName>
    <definedName name="autre_étab_5" localSheetId="20">Part18!$L$146</definedName>
    <definedName name="autre_étab_5" localSheetId="21">Part19!$L$146</definedName>
    <definedName name="autre_étab_5" localSheetId="3">'Part1-Coord'!$L$144</definedName>
    <definedName name="autre_étab_5" localSheetId="4">Part2!$L$146</definedName>
    <definedName name="autre_étab_5" localSheetId="22">Part20!$L$146</definedName>
    <definedName name="autre_étab_5" localSheetId="5">Part3!$L$146</definedName>
    <definedName name="autre_étab_5" localSheetId="6">Part4!$L$146</definedName>
    <definedName name="autre_étab_5" localSheetId="7">Part5!$L$146</definedName>
    <definedName name="autre_étab_5" localSheetId="8">Part6!$L$146</definedName>
    <definedName name="autre_étab_5" localSheetId="9">Part7!$L$146</definedName>
    <definedName name="autre_étab_5" localSheetId="10">Part8!$L$146</definedName>
    <definedName name="autre_étab_5" localSheetId="11">Part9!$L$146</definedName>
    <definedName name="autre_étab_6" localSheetId="12">Part10!$L$147</definedName>
    <definedName name="autre_étab_6" localSheetId="13">Part11!$L$147</definedName>
    <definedName name="autre_étab_6" localSheetId="14">Part12!$L$147</definedName>
    <definedName name="autre_étab_6" localSheetId="15">Part13!$L$147</definedName>
    <definedName name="autre_étab_6" localSheetId="16">Part14!$L$147</definedName>
    <definedName name="autre_étab_6" localSheetId="17">Part15!$L$147</definedName>
    <definedName name="autre_étab_6" localSheetId="18">Part16!$L$147</definedName>
    <definedName name="autre_étab_6" localSheetId="19">Part17!$L$147</definedName>
    <definedName name="autre_étab_6" localSheetId="20">Part18!$L$147</definedName>
    <definedName name="autre_étab_6" localSheetId="21">Part19!$L$147</definedName>
    <definedName name="autre_étab_6" localSheetId="3">'Part1-Coord'!$L$145</definedName>
    <definedName name="autre_étab_6" localSheetId="4">Part2!$L$147</definedName>
    <definedName name="autre_étab_6" localSheetId="22">Part20!$L$147</definedName>
    <definedName name="autre_étab_6" localSheetId="5">Part3!$L$147</definedName>
    <definedName name="autre_étab_6" localSheetId="6">Part4!$L$147</definedName>
    <definedName name="autre_étab_6" localSheetId="7">Part5!$L$147</definedName>
    <definedName name="autre_étab_6" localSheetId="8">Part6!$L$147</definedName>
    <definedName name="autre_étab_6" localSheetId="9">Part7!$L$147</definedName>
    <definedName name="autre_étab_6" localSheetId="10">Part8!$L$147</definedName>
    <definedName name="autre_étab_6" localSheetId="11">Part9!$L$147</definedName>
    <definedName name="autre_étab_7" localSheetId="12">Part10!$L$148</definedName>
    <definedName name="autre_étab_7" localSheetId="13">Part11!$L$148</definedName>
    <definedName name="autre_étab_7" localSheetId="14">Part12!$L$148</definedName>
    <definedName name="autre_étab_7" localSheetId="15">Part13!$L$148</definedName>
    <definedName name="autre_étab_7" localSheetId="16">Part14!$L$148</definedName>
    <definedName name="autre_étab_7" localSheetId="17">Part15!$L$148</definedName>
    <definedName name="autre_étab_7" localSheetId="18">Part16!$L$148</definedName>
    <definedName name="autre_étab_7" localSheetId="19">Part17!$L$148</definedName>
    <definedName name="autre_étab_7" localSheetId="20">Part18!$L$148</definedName>
    <definedName name="autre_étab_7" localSheetId="21">Part19!$L$148</definedName>
    <definedName name="autre_étab_7" localSheetId="3">'Part1-Coord'!$L$146</definedName>
    <definedName name="autre_étab_7" localSheetId="4">Part2!$L$148</definedName>
    <definedName name="autre_étab_7" localSheetId="22">Part20!$L$148</definedName>
    <definedName name="autre_étab_7" localSheetId="5">Part3!$L$148</definedName>
    <definedName name="autre_étab_7" localSheetId="6">Part4!$L$148</definedName>
    <definedName name="autre_étab_7" localSheetId="7">Part5!$L$148</definedName>
    <definedName name="autre_étab_7" localSheetId="8">Part6!$L$148</definedName>
    <definedName name="autre_étab_7" localSheetId="9">Part7!$L$148</definedName>
    <definedName name="autre_étab_7" localSheetId="10">Part8!$L$148</definedName>
    <definedName name="autre_étab_7" localSheetId="11">Part9!$L$148</definedName>
    <definedName name="autre_étab_8" localSheetId="12">Part10!$L$149</definedName>
    <definedName name="autre_étab_8" localSheetId="13">Part11!$L$149</definedName>
    <definedName name="autre_étab_8" localSheetId="14">Part12!$L$149</definedName>
    <definedName name="autre_étab_8" localSheetId="15">Part13!$L$149</definedName>
    <definedName name="autre_étab_8" localSheetId="16">Part14!$L$149</definedName>
    <definedName name="autre_étab_8" localSheetId="17">Part15!$L$149</definedName>
    <definedName name="autre_étab_8" localSheetId="18">Part16!$L$149</definedName>
    <definedName name="autre_étab_8" localSheetId="19">Part17!$L$149</definedName>
    <definedName name="autre_étab_8" localSheetId="20">Part18!$L$149</definedName>
    <definedName name="autre_étab_8" localSheetId="21">Part19!$L$149</definedName>
    <definedName name="autre_étab_8" localSheetId="3">'Part1-Coord'!$L$147</definedName>
    <definedName name="autre_étab_8" localSheetId="4">Part2!$L$149</definedName>
    <definedName name="autre_étab_8" localSheetId="22">Part20!$L$149</definedName>
    <definedName name="autre_étab_8" localSheetId="5">Part3!$L$149</definedName>
    <definedName name="autre_étab_8" localSheetId="6">Part4!$L$149</definedName>
    <definedName name="autre_étab_8" localSheetId="7">Part5!$L$149</definedName>
    <definedName name="autre_étab_8" localSheetId="8">Part6!$L$149</definedName>
    <definedName name="autre_étab_8" localSheetId="9">Part7!$L$149</definedName>
    <definedName name="autre_étab_8" localSheetId="10">Part8!$L$149</definedName>
    <definedName name="autre_étab_8" localSheetId="11">Part9!$L$149</definedName>
    <definedName name="Case_cofi_horsUE" localSheetId="12">Part10!$B$102:$G$102</definedName>
    <definedName name="Case_cofi_horsUE" localSheetId="13">Part11!$B$102:$G$102</definedName>
    <definedName name="Case_cofi_horsUE" localSheetId="14">Part12!$B$102:$G$102</definedName>
    <definedName name="Case_cofi_horsUE" localSheetId="15">Part13!$B$102:$G$102</definedName>
    <definedName name="Case_cofi_horsUE" localSheetId="16">Part14!$B$102:$G$102</definedName>
    <definedName name="Case_cofi_horsUE" localSheetId="17">Part15!$B$102:$G$102</definedName>
    <definedName name="Case_cofi_horsUE" localSheetId="18">Part16!$B$102:$G$102</definedName>
    <definedName name="Case_cofi_horsUE" localSheetId="19">Part17!$B$102:$G$102</definedName>
    <definedName name="Case_cofi_horsUE" localSheetId="20">Part18!$B$102:$G$102</definedName>
    <definedName name="Case_cofi_horsUE" localSheetId="21">Part19!$B$102:$G$102</definedName>
    <definedName name="Case_cofi_horsUE" localSheetId="3">'Part1-Coord'!$B$99:$G$99</definedName>
    <definedName name="Case_cofi_horsUE" localSheetId="4">Part2!$B$102:$G$102</definedName>
    <definedName name="Case_cofi_horsUE" localSheetId="22">Part20!$B$102:$G$102</definedName>
    <definedName name="Case_cofi_horsUE" localSheetId="5">Part3!$B$102:$G$102</definedName>
    <definedName name="Case_cofi_horsUE" localSheetId="6">Part4!$B$102:$G$102</definedName>
    <definedName name="Case_cofi_horsUE" localSheetId="7">Part5!$B$102:$G$102</definedName>
    <definedName name="Case_cofi_horsUE" localSheetId="8">Part6!$B$102:$G$102</definedName>
    <definedName name="Case_cofi_horsUE" localSheetId="9">Part7!$B$102:$G$102</definedName>
    <definedName name="Case_cofi_horsUE" localSheetId="10">Part8!$B$102:$G$102</definedName>
    <definedName name="Case_cofi_horsUE" localSheetId="11">Part9!$B$102:$G$102</definedName>
    <definedName name="Case_cofi_inUE" localSheetId="12">Part10!$B$107:$G$107</definedName>
    <definedName name="Case_cofi_inUE" localSheetId="13">Part11!$B$107:$G$107</definedName>
    <definedName name="Case_cofi_inUE" localSheetId="14">Part12!$B$107:$G$107</definedName>
    <definedName name="Case_cofi_inUE" localSheetId="15">Part13!$B$107:$G$107</definedName>
    <definedName name="Case_cofi_inUE" localSheetId="16">Part14!$B$107:$G$107</definedName>
    <definedName name="Case_cofi_inUE" localSheetId="17">Part15!$B$107:$G$107</definedName>
    <definedName name="Case_cofi_inUE" localSheetId="18">Part16!$B$107:$G$107</definedName>
    <definedName name="Case_cofi_inUE" localSheetId="19">Part17!$B$107:$G$107</definedName>
    <definedName name="Case_cofi_inUE" localSheetId="20">Part18!$B$107:$G$107</definedName>
    <definedName name="Case_cofi_inUE" localSheetId="21">Part19!$B$107:$G$107</definedName>
    <definedName name="Case_cofi_inUE" localSheetId="3">'Part1-Coord'!$B$104:$G$104</definedName>
    <definedName name="Case_cofi_inUE" localSheetId="4">Part2!$B$107:$G$107</definedName>
    <definedName name="Case_cofi_inUE" localSheetId="22">Part20!$B$107:$G$107</definedName>
    <definedName name="Case_cofi_inUE" localSheetId="5">Part3!$B$107:$G$107</definedName>
    <definedName name="Case_cofi_inUE" localSheetId="6">Part4!$B$107:$G$107</definedName>
    <definedName name="Case_cofi_inUE" localSheetId="7">Part5!$B$107:$G$107</definedName>
    <definedName name="Case_cofi_inUE" localSheetId="8">Part6!$B$107:$G$107</definedName>
    <definedName name="Case_cofi_inUE" localSheetId="9">Part7!$B$107:$G$107</definedName>
    <definedName name="Case_cofi_inUE" localSheetId="10">Part8!$B$107:$G$107</definedName>
    <definedName name="Case_cofi_inUE" localSheetId="11">Part9!$B$107:$G$107</definedName>
    <definedName name="case_decharge_enseignement" localSheetId="12">Part10!$B$39:$F$39</definedName>
    <definedName name="case_decharge_enseignement" localSheetId="13">Part11!$B$39:$F$39</definedName>
    <definedName name="case_decharge_enseignement" localSheetId="14">Part12!$B$39:$F$39</definedName>
    <definedName name="case_decharge_enseignement" localSheetId="15">Part13!$B$39:$F$39</definedName>
    <definedName name="case_decharge_enseignement" localSheetId="16">Part14!$B$39:$F$39</definedName>
    <definedName name="case_decharge_enseignement" localSheetId="17">Part15!$B$39:$F$39</definedName>
    <definedName name="case_decharge_enseignement" localSheetId="18">Part16!$B$39:$F$39</definedName>
    <definedName name="case_decharge_enseignement" localSheetId="19">Part17!$B$39:$F$39</definedName>
    <definedName name="case_decharge_enseignement" localSheetId="20">Part18!$B$39:$F$39</definedName>
    <definedName name="case_decharge_enseignement" localSheetId="21">Part19!$B$39:$F$39</definedName>
    <definedName name="case_decharge_enseignement" localSheetId="3">'Part1-Coord'!$B$33:$F$33</definedName>
    <definedName name="case_decharge_enseignement" localSheetId="4">Part2!$B$39:$F$39</definedName>
    <definedName name="case_decharge_enseignement" localSheetId="22">Part20!$B$39:$F$39</definedName>
    <definedName name="case_decharge_enseignement" localSheetId="5">Part3!$B$39:$F$39</definedName>
    <definedName name="case_decharge_enseignement" localSheetId="6">Part4!$B$39:$F$39</definedName>
    <definedName name="case_decharge_enseignement" localSheetId="7">Part5!$B$39:$F$39</definedName>
    <definedName name="case_decharge_enseignement" localSheetId="8">Part6!$B$39:$F$39</definedName>
    <definedName name="case_decharge_enseignement" localSheetId="9">Part7!$B$39:$F$39</definedName>
    <definedName name="case_decharge_enseignement" localSheetId="10">Part8!$B$39:$F$39</definedName>
    <definedName name="case_decharge_enseignement" localSheetId="11">Part9!$B$39:$F$39</definedName>
    <definedName name="Case_equipement" localSheetId="12">Part10!$E$52:$F$52</definedName>
    <definedName name="Case_equipement" localSheetId="13">Part11!$E$52:$F$52</definedName>
    <definedName name="Case_equipement" localSheetId="14">Part12!$E$52:$F$52</definedName>
    <definedName name="Case_equipement" localSheetId="15">Part13!$E$52:$F$52</definedName>
    <definedName name="Case_equipement" localSheetId="16">Part14!$E$52:$F$52</definedName>
    <definedName name="Case_equipement" localSheetId="17">Part15!$E$52:$F$52</definedName>
    <definedName name="Case_equipement" localSheetId="18">Part16!$E$52:$F$52</definedName>
    <definedName name="Case_equipement" localSheetId="19">Part17!$E$52:$F$52</definedName>
    <definedName name="Case_equipement" localSheetId="20">Part18!$E$52:$F$52</definedName>
    <definedName name="Case_equipement" localSheetId="21">Part19!$E$52:$F$52</definedName>
    <definedName name="Case_equipement" localSheetId="3">'Part1-Coord'!$E$46:$F$46</definedName>
    <definedName name="Case_equipement" localSheetId="4">Part2!$E$52:$F$52</definedName>
    <definedName name="Case_equipement" localSheetId="22">Part20!$E$52:$F$52</definedName>
    <definedName name="Case_equipement" localSheetId="5">Part3!$E$52:$F$52</definedName>
    <definedName name="Case_equipement" localSheetId="6">Part4!$E$52:$F$52</definedName>
    <definedName name="Case_equipement" localSheetId="7">Part5!$E$52:$F$52</definedName>
    <definedName name="Case_equipement" localSheetId="8">Part6!$E$52:$F$52</definedName>
    <definedName name="Case_equipement" localSheetId="9">Part7!$E$52:$F$52</definedName>
    <definedName name="Case_equipement" localSheetId="10">Part8!$E$52:$F$52</definedName>
    <definedName name="Case_equipement" localSheetId="11">Part9!$E$52:$F$52</definedName>
    <definedName name="Case_facturation_interne" localSheetId="12">Part10!$B$67:$F$67</definedName>
    <definedName name="Case_facturation_interne" localSheetId="13">Part11!$B$67:$F$67</definedName>
    <definedName name="Case_facturation_interne" localSheetId="14">Part12!$B$67:$F$67</definedName>
    <definedName name="Case_facturation_interne" localSheetId="15">Part13!$B$67:$F$67</definedName>
    <definedName name="Case_facturation_interne" localSheetId="16">Part14!$B$67:$F$67</definedName>
    <definedName name="Case_facturation_interne" localSheetId="17">Part15!$B$67:$F$67</definedName>
    <definedName name="Case_facturation_interne" localSheetId="18">Part16!$B$67:$F$67</definedName>
    <definedName name="Case_facturation_interne" localSheetId="19">Part17!$B$67:$F$67</definedName>
    <definedName name="Case_facturation_interne" localSheetId="20">Part18!$B$67:$F$67</definedName>
    <definedName name="Case_facturation_interne" localSheetId="21">Part19!$B$67:$F$67</definedName>
    <definedName name="Case_facturation_interne" localSheetId="3">'Part1-Coord'!$B$61:$F$61</definedName>
    <definedName name="Case_facturation_interne" localSheetId="4">Part2!$B$67:$F$67</definedName>
    <definedName name="Case_facturation_interne" localSheetId="22">Part20!$B$67:$F$67</definedName>
    <definedName name="Case_facturation_interne" localSheetId="5">Part3!$B$67:$F$67</definedName>
    <definedName name="Case_facturation_interne" localSheetId="6">Part4!$B$67:$F$67</definedName>
    <definedName name="Case_facturation_interne" localSheetId="7">Part5!$B$67:$F$67</definedName>
    <definedName name="Case_facturation_interne" localSheetId="8">Part6!$B$67:$F$67</definedName>
    <definedName name="Case_facturation_interne" localSheetId="9">Part7!$B$67:$F$67</definedName>
    <definedName name="Case_facturation_interne" localSheetId="10">Part8!$B$67:$F$67</definedName>
    <definedName name="Case_facturation_interne" localSheetId="11">Part9!$B$67:$F$67</definedName>
    <definedName name="Case_financier_tot" localSheetId="12">Part10!$B$82:$F$82</definedName>
    <definedName name="Case_financier_tot" localSheetId="13">Part11!$B$82:$F$82</definedName>
    <definedName name="Case_financier_tot" localSheetId="14">Part12!$B$82:$F$82</definedName>
    <definedName name="Case_financier_tot" localSheetId="15">Part13!$B$82:$F$82</definedName>
    <definedName name="Case_financier_tot" localSheetId="16">Part14!$B$82:$F$82</definedName>
    <definedName name="Case_financier_tot" localSheetId="17">Part15!$B$82:$F$82</definedName>
    <definedName name="Case_financier_tot" localSheetId="18">Part16!$B$82:$F$82</definedName>
    <definedName name="Case_financier_tot" localSheetId="19">Part17!$B$82:$F$82</definedName>
    <definedName name="Case_financier_tot" localSheetId="20">Part18!$B$82:$F$82</definedName>
    <definedName name="Case_financier_tot" localSheetId="21">Part19!$B$82:$F$82</definedName>
    <definedName name="Case_financier_tot" localSheetId="3">'Part1-Coord'!$B$76:$F$76</definedName>
    <definedName name="Case_financier_tot" localSheetId="4">Part2!$B$82:$F$82</definedName>
    <definedName name="Case_financier_tot" localSheetId="22">Part20!$B$82:$F$82</definedName>
    <definedName name="Case_financier_tot" localSheetId="5">Part3!$B$82:$F$82</definedName>
    <definedName name="Case_financier_tot" localSheetId="6">Part4!$B$82:$F$82</definedName>
    <definedName name="Case_financier_tot" localSheetId="7">Part5!$B$82:$F$82</definedName>
    <definedName name="Case_financier_tot" localSheetId="8">Part6!$B$82:$F$82</definedName>
    <definedName name="Case_financier_tot" localSheetId="9">Part7!$B$82:$F$82</definedName>
    <definedName name="Case_financier_tot" localSheetId="10">Part8!$B$82:$F$82</definedName>
    <definedName name="Case_financier_tot" localSheetId="11">Part9!$B$82:$F$82</definedName>
    <definedName name="Case_fonctionnement_tot" localSheetId="12">Part10!$B$59:$F$59</definedName>
    <definedName name="Case_fonctionnement_tot" localSheetId="13">Part11!$B$59:$F$59</definedName>
    <definedName name="Case_fonctionnement_tot" localSheetId="14">Part12!$B$59:$F$59</definedName>
    <definedName name="Case_fonctionnement_tot" localSheetId="15">Part13!$B$59:$F$59</definedName>
    <definedName name="Case_fonctionnement_tot" localSheetId="16">Part14!$B$59:$F$59</definedName>
    <definedName name="Case_fonctionnement_tot" localSheetId="17">Part15!$B$59:$F$59</definedName>
    <definedName name="Case_fonctionnement_tot" localSheetId="18">Part16!$B$59:$F$59</definedName>
    <definedName name="Case_fonctionnement_tot" localSheetId="19">Part17!$B$59:$F$59</definedName>
    <definedName name="Case_fonctionnement_tot" localSheetId="20">Part18!$B$59:$F$59</definedName>
    <definedName name="Case_fonctionnement_tot" localSheetId="21">Part19!$B$59:$F$59</definedName>
    <definedName name="Case_fonctionnement_tot" localSheetId="3">'Part1-Coord'!$B$53:$F$53</definedName>
    <definedName name="Case_fonctionnement_tot" localSheetId="4">Part2!$B$59:$F$59</definedName>
    <definedName name="Case_fonctionnement_tot" localSheetId="22">Part20!$B$59:$F$59</definedName>
    <definedName name="Case_fonctionnement_tot" localSheetId="5">Part3!$B$59:$F$59</definedName>
    <definedName name="Case_fonctionnement_tot" localSheetId="6">Part4!$B$59:$F$59</definedName>
    <definedName name="Case_fonctionnement_tot" localSheetId="7">Part5!$B$59:$F$59</definedName>
    <definedName name="Case_fonctionnement_tot" localSheetId="8">Part6!$B$59:$F$59</definedName>
    <definedName name="Case_fonctionnement_tot" localSheetId="9">Part7!$B$59:$F$59</definedName>
    <definedName name="Case_fonctionnement_tot" localSheetId="10">Part8!$B$59:$F$59</definedName>
    <definedName name="Case_fonctionnement_tot" localSheetId="11">Part9!$B$59:$F$59</definedName>
    <definedName name="Case_frais_environnement" localSheetId="12">Part10!$B$81:$D$81</definedName>
    <definedName name="Case_frais_environnement" localSheetId="13">Part11!$B$81:$D$81</definedName>
    <definedName name="Case_frais_environnement" localSheetId="14">Part12!$B$81:$D$81</definedName>
    <definedName name="Case_frais_environnement" localSheetId="15">Part13!$B$81:$D$81</definedName>
    <definedName name="Case_frais_environnement" localSheetId="16">Part14!$B$81:$D$81</definedName>
    <definedName name="Case_frais_environnement" localSheetId="17">Part15!$B$81:$D$81</definedName>
    <definedName name="Case_frais_environnement" localSheetId="18">Part16!$B$81:$D$81</definedName>
    <definedName name="Case_frais_environnement" localSheetId="19">Part17!$B$81:$D$81</definedName>
    <definedName name="Case_frais_environnement" localSheetId="20">Part18!$B$81:$D$81</definedName>
    <definedName name="Case_frais_environnement" localSheetId="21">Part19!$B$81:$D$81</definedName>
    <definedName name="Case_frais_environnement" localSheetId="3">'Part1-Coord'!$B$75:$D$75</definedName>
    <definedName name="Case_frais_environnement" localSheetId="4">Part2!$B$81:$D$81</definedName>
    <definedName name="Case_frais_environnement" localSheetId="22">Part20!$B$81:$D$81</definedName>
    <definedName name="Case_frais_environnement" localSheetId="5">Part3!$B$81:$D$81</definedName>
    <definedName name="Case_frais_environnement" localSheetId="6">Part4!$B$81:$D$81</definedName>
    <definedName name="Case_frais_environnement" localSheetId="7">Part5!$B$81:$D$81</definedName>
    <definedName name="Case_frais_environnement" localSheetId="8">Part6!$B$81:$D$81</definedName>
    <definedName name="Case_frais_environnement" localSheetId="9">Part7!$B$81:$D$81</definedName>
    <definedName name="Case_frais_environnement" localSheetId="10">Part8!$B$81:$D$81</definedName>
    <definedName name="Case_frais_environnement" localSheetId="11">Part9!$B$81:$D$81</definedName>
    <definedName name="Case_frais_generaux" localSheetId="12">Part10!$B$78:$D$78</definedName>
    <definedName name="Case_frais_generaux" localSheetId="13">Part11!$B$78:$D$78</definedName>
    <definedName name="Case_frais_generaux" localSheetId="14">Part12!$B$78:$D$78</definedName>
    <definedName name="Case_frais_generaux" localSheetId="15">Part13!$B$78:$D$78</definedName>
    <definedName name="Case_frais_generaux" localSheetId="16">Part14!$B$78:$D$78</definedName>
    <definedName name="Case_frais_generaux" localSheetId="17">Part15!$B$78:$D$78</definedName>
    <definedName name="Case_frais_generaux" localSheetId="18">Part16!$B$78:$D$78</definedName>
    <definedName name="Case_frais_generaux" localSheetId="19">Part17!$B$78:$D$78</definedName>
    <definedName name="Case_frais_generaux" localSheetId="20">Part18!$B$78:$D$78</definedName>
    <definedName name="Case_frais_generaux" localSheetId="21">Part19!$B$78:$D$78</definedName>
    <definedName name="Case_frais_generaux" localSheetId="3">'Part1-Coord'!$B$72:$D$72</definedName>
    <definedName name="Case_frais_generaux" localSheetId="4">Part2!$B$78:$D$78</definedName>
    <definedName name="Case_frais_generaux" localSheetId="22">Part20!$B$78:$D$78</definedName>
    <definedName name="Case_frais_generaux" localSheetId="5">Part3!$B$78:$D$78</definedName>
    <definedName name="Case_frais_generaux" localSheetId="6">Part4!$B$78:$D$78</definedName>
    <definedName name="Case_frais_generaux" localSheetId="7">Part5!$B$78:$D$78</definedName>
    <definedName name="Case_frais_generaux" localSheetId="8">Part6!$B$78:$D$78</definedName>
    <definedName name="Case_frais_generaux" localSheetId="9">Part7!$B$78:$D$78</definedName>
    <definedName name="Case_frais_generaux" localSheetId="10">Part8!$B$78:$D$78</definedName>
    <definedName name="Case_frais_generaux" localSheetId="11">Part9!$B$78:$D$78</definedName>
    <definedName name="case_Numéro_SIRET" localSheetId="12">Part10!$C$10</definedName>
    <definedName name="case_Numéro_SIRET" localSheetId="13">Part11!$C$10</definedName>
    <definedName name="case_Numéro_SIRET" localSheetId="14">Part12!$C$10</definedName>
    <definedName name="case_Numéro_SIRET" localSheetId="15">Part13!$C$10</definedName>
    <definedName name="case_Numéro_SIRET" localSheetId="16">Part14!$C$10</definedName>
    <definedName name="case_Numéro_SIRET" localSheetId="17">Part15!$C$10</definedName>
    <definedName name="case_Numéro_SIRET" localSheetId="18">Part16!$C$10</definedName>
    <definedName name="case_Numéro_SIRET" localSheetId="19">Part17!$C$10</definedName>
    <definedName name="case_Numéro_SIRET" localSheetId="20">Part18!$C$10</definedName>
    <definedName name="case_Numéro_SIRET" localSheetId="21">Part19!$C$10</definedName>
    <definedName name="case_Numéro_SIRET" localSheetId="3">'Part1-Coord'!$C$10</definedName>
    <definedName name="case_Numéro_SIRET" localSheetId="4">Part2!$C$10</definedName>
    <definedName name="case_Numéro_SIRET" localSheetId="22">Part20!$C$10</definedName>
    <definedName name="case_Numéro_SIRET" localSheetId="5">Part3!$C$10</definedName>
    <definedName name="case_Numéro_SIRET" localSheetId="6">Part4!$C$10</definedName>
    <definedName name="case_Numéro_SIRET" localSheetId="7">Part5!$C$10</definedName>
    <definedName name="case_Numéro_SIRET" localSheetId="8">Part6!$C$10</definedName>
    <definedName name="case_Numéro_SIRET" localSheetId="9">Part7!$C$10</definedName>
    <definedName name="case_Numéro_SIRET" localSheetId="10">Part8!$C$10</definedName>
    <definedName name="case_Numéro_SIRET" localSheetId="11">Part9!$C$10</definedName>
    <definedName name="Case_pers_fonct_avec" localSheetId="12">Part10!$B$32:$D$32</definedName>
    <definedName name="Case_pers_fonct_avec" localSheetId="13">Part11!$B$32:$D$32</definedName>
    <definedName name="Case_pers_fonct_avec" localSheetId="14">Part12!$B$32:$D$32</definedName>
    <definedName name="Case_pers_fonct_avec" localSheetId="15">Part13!$B$32:$D$32</definedName>
    <definedName name="Case_pers_fonct_avec" localSheetId="16">Part14!$B$32:$D$32</definedName>
    <definedName name="Case_pers_fonct_avec" localSheetId="17">Part15!$B$32:$D$32</definedName>
    <definedName name="Case_pers_fonct_avec" localSheetId="18">Part16!$B$32:$D$32</definedName>
    <definedName name="Case_pers_fonct_avec" localSheetId="19">Part17!$B$32:$D$32</definedName>
    <definedName name="Case_pers_fonct_avec" localSheetId="20">Part18!$B$32:$D$32</definedName>
    <definedName name="Case_pers_fonct_avec" localSheetId="21">Part19!$B$32:$D$32</definedName>
    <definedName name="Case_pers_fonct_avec" localSheetId="3">'Part1-Coord'!$B$26:$D$26</definedName>
    <definedName name="Case_pers_fonct_avec" localSheetId="4">Part2!$B$32:$D$32</definedName>
    <definedName name="Case_pers_fonct_avec" localSheetId="22">Part20!$B$32:$D$32</definedName>
    <definedName name="Case_pers_fonct_avec" localSheetId="5">Part3!$B$32:$D$32</definedName>
    <definedName name="Case_pers_fonct_avec" localSheetId="6">Part4!$B$32:$D$32</definedName>
    <definedName name="Case_pers_fonct_avec" localSheetId="7">Part5!$B$32:$D$32</definedName>
    <definedName name="Case_pers_fonct_avec" localSheetId="8">Part6!$B$32:$D$32</definedName>
    <definedName name="Case_pers_fonct_avec" localSheetId="9">Part7!$B$32:$D$32</definedName>
    <definedName name="Case_pers_fonct_avec" localSheetId="10">Part8!$B$32:$D$32</definedName>
    <definedName name="Case_pers_fonct_avec" localSheetId="11">Part9!$B$32:$D$32</definedName>
    <definedName name="Case_pers_fonct_sans" localSheetId="12">Part10!$B$38:$D$38</definedName>
    <definedName name="Case_pers_fonct_sans" localSheetId="13">Part11!$B$38:$D$38</definedName>
    <definedName name="Case_pers_fonct_sans" localSheetId="14">Part12!$B$38:$D$38</definedName>
    <definedName name="Case_pers_fonct_sans" localSheetId="15">Part13!$B$38:$D$38</definedName>
    <definedName name="Case_pers_fonct_sans" localSheetId="16">Part14!$B$38:$D$38</definedName>
    <definedName name="Case_pers_fonct_sans" localSheetId="17">Part15!$B$38:$D$38</definedName>
    <definedName name="Case_pers_fonct_sans" localSheetId="18">Part16!$B$38:$D$38</definedName>
    <definedName name="Case_pers_fonct_sans" localSheetId="19">Part17!$B$38:$D$38</definedName>
    <definedName name="Case_pers_fonct_sans" localSheetId="20">Part18!$B$38:$D$38</definedName>
    <definedName name="Case_pers_fonct_sans" localSheetId="21">Part19!$B$38:$D$38</definedName>
    <definedName name="Case_pers_fonct_sans" localSheetId="4">Part2!$B$38:$D$38</definedName>
    <definedName name="Case_pers_fonct_sans" localSheetId="22">Part20!$B$38:$D$38</definedName>
    <definedName name="Case_pers_fonct_sans" localSheetId="5">Part3!$B$38:$D$38</definedName>
    <definedName name="Case_pers_fonct_sans" localSheetId="6">Part4!$B$38:$D$38</definedName>
    <definedName name="Case_pers_fonct_sans" localSheetId="7">Part5!$B$38:$D$38</definedName>
    <definedName name="Case_pers_fonct_sans" localSheetId="8">Part6!$B$38:$D$38</definedName>
    <definedName name="Case_pers_fonct_sans" localSheetId="9">Part7!$B$38:$D$38</definedName>
    <definedName name="Case_pers_fonct_sans" localSheetId="10">Part8!$B$38:$D$38</definedName>
    <definedName name="Case_pers_fonct_sans" localSheetId="11">Part9!$B$38:$D$38</definedName>
    <definedName name="Case_pers_fonct_sans">'Part1-Coord'!$B$32:$D$32</definedName>
    <definedName name="Case_pers_tot" localSheetId="12">Part10!$B$48:$E$48</definedName>
    <definedName name="Case_pers_tot" localSheetId="13">Part11!$B$48:$E$48</definedName>
    <definedName name="Case_pers_tot" localSheetId="14">Part12!$B$48:$E$48</definedName>
    <definedName name="Case_pers_tot" localSheetId="15">Part13!$B$48:$E$48</definedName>
    <definedName name="Case_pers_tot" localSheetId="16">Part14!$B$48:$E$48</definedName>
    <definedName name="Case_pers_tot" localSheetId="17">Part15!$B$48:$E$48</definedName>
    <definedName name="Case_pers_tot" localSheetId="18">Part16!$B$48:$E$48</definedName>
    <definedName name="Case_pers_tot" localSheetId="19">Part17!$B$48:$E$48</definedName>
    <definedName name="Case_pers_tot" localSheetId="20">Part18!$B$48:$E$48</definedName>
    <definedName name="Case_pers_tot" localSheetId="21">Part19!$B$48:$E$48</definedName>
    <definedName name="Case_pers_tot" localSheetId="3">'Part1-Coord'!$B$42:$E$42</definedName>
    <definedName name="Case_pers_tot" localSheetId="4">Part2!$B$48:$E$48</definedName>
    <definedName name="Case_pers_tot" localSheetId="22">Part20!$B$48:$E$48</definedName>
    <definedName name="Case_pers_tot" localSheetId="5">Part3!$B$48:$E$48</definedName>
    <definedName name="Case_pers_tot" localSheetId="6">Part4!$B$48:$E$48</definedName>
    <definedName name="Case_pers_tot" localSheetId="7">Part5!$B$48:$E$48</definedName>
    <definedName name="Case_pers_tot" localSheetId="8">Part6!$B$48:$E$48</definedName>
    <definedName name="Case_pers_tot" localSheetId="9">Part7!$B$48:$E$48</definedName>
    <definedName name="Case_pers_tot" localSheetId="10">Part8!$B$48:$E$48</definedName>
    <definedName name="Case_pers_tot" localSheetId="11">Part9!$B$48:$E$48</definedName>
    <definedName name="Case_prestationServiceExterne" localSheetId="12">Part10!$B$63:$F$63</definedName>
    <definedName name="Case_prestationServiceExterne" localSheetId="13">Part11!$B$63:$F$63</definedName>
    <definedName name="Case_prestationServiceExterne" localSheetId="14">Part12!$B$63:$F$63</definedName>
    <definedName name="Case_prestationServiceExterne" localSheetId="15">Part13!$B$63:$F$63</definedName>
    <definedName name="Case_prestationServiceExterne" localSheetId="16">Part14!$B$63:$F$63</definedName>
    <definedName name="Case_prestationServiceExterne" localSheetId="17">Part15!$B$63:$F$63</definedName>
    <definedName name="Case_prestationServiceExterne" localSheetId="18">Part16!$B$63:$F$63</definedName>
    <definedName name="Case_prestationServiceExterne" localSheetId="19">Part17!$B$63:$F$63</definedName>
    <definedName name="Case_prestationServiceExterne" localSheetId="20">Part18!$B$63:$F$63</definedName>
    <definedName name="Case_prestationServiceExterne" localSheetId="21">Part19!$B$63:$F$63</definedName>
    <definedName name="Case_prestationServiceExterne" localSheetId="3">'Part1-Coord'!$B$57:$F$57</definedName>
    <definedName name="Case_prestationServiceExterne" localSheetId="4">Part2!$B$63:$F$63</definedName>
    <definedName name="Case_prestationServiceExterne" localSheetId="22">Part20!$B$63:$F$63</definedName>
    <definedName name="Case_prestationServiceExterne" localSheetId="5">Part3!$B$63:$F$63</definedName>
    <definedName name="Case_prestationServiceExterne" localSheetId="6">Part4!$B$63:$F$63</definedName>
    <definedName name="Case_prestationServiceExterne" localSheetId="7">Part5!$B$63:$F$63</definedName>
    <definedName name="Case_prestationServiceExterne" localSheetId="8">Part6!$B$63:$F$63</definedName>
    <definedName name="Case_prestationServiceExterne" localSheetId="9">Part7!$B$63:$F$63</definedName>
    <definedName name="Case_prestationServiceExterne" localSheetId="10">Part8!$B$63:$F$63</definedName>
    <definedName name="Case_prestationServiceExterne" localSheetId="11">Part9!$B$63:$F$63</definedName>
    <definedName name="Case_temps_calcul" localSheetId="12">Part10!#REF!</definedName>
    <definedName name="Case_temps_calcul" localSheetId="13">Part11!#REF!</definedName>
    <definedName name="Case_temps_calcul" localSheetId="14">Part12!#REF!</definedName>
    <definedName name="Case_temps_calcul" localSheetId="15">Part13!#REF!</definedName>
    <definedName name="Case_temps_calcul" localSheetId="16">Part14!#REF!</definedName>
    <definedName name="Case_temps_calcul" localSheetId="17">Part15!#REF!</definedName>
    <definedName name="Case_temps_calcul" localSheetId="18">Part16!#REF!</definedName>
    <definedName name="Case_temps_calcul" localSheetId="19">Part17!#REF!</definedName>
    <definedName name="Case_temps_calcul" localSheetId="20">Part18!#REF!</definedName>
    <definedName name="Case_temps_calcul" localSheetId="21">Part19!#REF!</definedName>
    <definedName name="Case_temps_calcul" localSheetId="3">'Part1-Coord'!#REF!</definedName>
    <definedName name="Case_temps_calcul" localSheetId="4">Part2!#REF!</definedName>
    <definedName name="Case_temps_calcul" localSheetId="22">Part20!#REF!</definedName>
    <definedName name="Case_temps_calcul" localSheetId="5">Part3!#REF!</definedName>
    <definedName name="Case_temps_calcul" localSheetId="6">Part4!#REF!</definedName>
    <definedName name="Case_temps_calcul" localSheetId="7">Part5!#REF!</definedName>
    <definedName name="Case_temps_calcul" localSheetId="8">Part6!#REF!</definedName>
    <definedName name="Case_temps_calcul" localSheetId="9">Part7!#REF!</definedName>
    <definedName name="Case_temps_calcul" localSheetId="10">Part8!#REF!</definedName>
    <definedName name="Case_temps_calcul" localSheetId="11">Part9!#REF!</definedName>
    <definedName name="list_civilité" localSheetId="12">Table_civilité[Civilité]</definedName>
    <definedName name="list_civilité" localSheetId="13">Table_civilité[Civilité]</definedName>
    <definedName name="list_civilité" localSheetId="14">Table_civilité[Civilité]</definedName>
    <definedName name="list_civilité" localSheetId="15">Table_civilité[Civilité]</definedName>
    <definedName name="list_civilité" localSheetId="16">Table_civilité[Civilité]</definedName>
    <definedName name="list_civilité" localSheetId="17">Table_civilité[Civilité]</definedName>
    <definedName name="list_civilité" localSheetId="18">Table_civilité[Civilité]</definedName>
    <definedName name="list_civilité" localSheetId="19">Table_civilité[Civilité]</definedName>
    <definedName name="list_civilité" localSheetId="20">Table_civilité[Civilité]</definedName>
    <definedName name="list_civilité" localSheetId="21">Table_civilité[Civilité]</definedName>
    <definedName name="list_civilité" localSheetId="3">Table_civilité[Civilité]</definedName>
    <definedName name="list_civilité" localSheetId="22">Table_civilité[Civilité]</definedName>
    <definedName name="list_civilité" localSheetId="5">Table_civilité[Civilité]</definedName>
    <definedName name="list_civilité" localSheetId="6">Table_civilité[Civilité]</definedName>
    <definedName name="list_civilité" localSheetId="7">Table_civilité[Civilité]</definedName>
    <definedName name="list_civilité" localSheetId="8">Table_civilité[Civilité]</definedName>
    <definedName name="list_civilité" localSheetId="9">Table_civilité[Civilité]</definedName>
    <definedName name="list_civilité" localSheetId="10">Table_civilité[Civilité]</definedName>
    <definedName name="list_civilité" localSheetId="11">Table_civilité[Civilité]</definedName>
    <definedName name="list_civilité">Table_civilité[Civilité]</definedName>
    <definedName name="list_type_contrat" localSheetId="12">Tbl_regl_RH[Types de contrat personnels]</definedName>
    <definedName name="list_type_contrat" localSheetId="13">Tbl_regl_RH[Types de contrat personnels]</definedName>
    <definedName name="list_type_contrat" localSheetId="14">Tbl_regl_RH[Types de contrat personnels]</definedName>
    <definedName name="list_type_contrat" localSheetId="15">Tbl_regl_RH[Types de contrat personnels]</definedName>
    <definedName name="list_type_contrat" localSheetId="16">Tbl_regl_RH[Types de contrat personnels]</definedName>
    <definedName name="list_type_contrat" localSheetId="17">Tbl_regl_RH[Types de contrat personnels]</definedName>
    <definedName name="list_type_contrat" localSheetId="18">Tbl_regl_RH[Types de contrat personnels]</definedName>
    <definedName name="list_type_contrat" localSheetId="19">Tbl_regl_RH[Types de contrat personnels]</definedName>
    <definedName name="list_type_contrat" localSheetId="20">Tbl_regl_RH[Types de contrat personnels]</definedName>
    <definedName name="list_type_contrat" localSheetId="21">Tbl_regl_RH[Types de contrat personnels]</definedName>
    <definedName name="list_type_contrat" localSheetId="3">Tbl_regl_RH[Types de contrat personnels]</definedName>
    <definedName name="list_type_contrat" localSheetId="22">Tbl_regl_RH[Types de contrat personnels]</definedName>
    <definedName name="list_type_contrat" localSheetId="5">Tbl_regl_RH[Types de contrat personnels]</definedName>
    <definedName name="list_type_contrat" localSheetId="6">Tbl_regl_RH[Types de contrat personnels]</definedName>
    <definedName name="list_type_contrat" localSheetId="7">Tbl_regl_RH[Types de contrat personnels]</definedName>
    <definedName name="list_type_contrat" localSheetId="8">Tbl_regl_RH[Types de contrat personnels]</definedName>
    <definedName name="list_type_contrat" localSheetId="9">Tbl_regl_RH[Types de contrat personnels]</definedName>
    <definedName name="list_type_contrat" localSheetId="10">Tbl_regl_RH[Types de contrat personnels]</definedName>
    <definedName name="list_type_contrat" localSheetId="11">Tbl_regl_RH[Types de contrat personnels]</definedName>
    <definedName name="list_type_contrat">Tbl_regl_RH[Types de contrat personnels]</definedName>
    <definedName name="list_type_coord" localSheetId="12">#REF!</definedName>
    <definedName name="list_type_coord" localSheetId="13">#REF!</definedName>
    <definedName name="list_type_coord" localSheetId="14">#REF!</definedName>
    <definedName name="list_type_coord" localSheetId="15">#REF!</definedName>
    <definedName name="list_type_coord" localSheetId="16">#REF!</definedName>
    <definedName name="list_type_coord" localSheetId="17">#REF!</definedName>
    <definedName name="list_type_coord" localSheetId="18">#REF!</definedName>
    <definedName name="list_type_coord" localSheetId="19">#REF!</definedName>
    <definedName name="list_type_coord" localSheetId="20">#REF!</definedName>
    <definedName name="list_type_coord" localSheetId="21">#REF!</definedName>
    <definedName name="list_type_coord" localSheetId="3">#REF!</definedName>
    <definedName name="list_type_coord" localSheetId="22">#REF!</definedName>
    <definedName name="list_type_coord" localSheetId="5">#REF!</definedName>
    <definedName name="list_type_coord" localSheetId="6">#REF!</definedName>
    <definedName name="list_type_coord" localSheetId="7">#REF!</definedName>
    <definedName name="list_type_coord" localSheetId="8">#REF!</definedName>
    <definedName name="list_type_coord" localSheetId="9">#REF!</definedName>
    <definedName name="list_type_coord" localSheetId="10">#REF!</definedName>
    <definedName name="list_type_coord" localSheetId="11">#REF!</definedName>
    <definedName name="list_type_coord">#REF!</definedName>
    <definedName name="list_type_etab_part" localSheetId="12">#REF!</definedName>
    <definedName name="list_type_etab_part" localSheetId="13">#REF!</definedName>
    <definedName name="list_type_etab_part" localSheetId="14">#REF!</definedName>
    <definedName name="list_type_etab_part" localSheetId="15">#REF!</definedName>
    <definedName name="list_type_etab_part" localSheetId="16">#REF!</definedName>
    <definedName name="list_type_etab_part" localSheetId="17">#REF!</definedName>
    <definedName name="list_type_etab_part" localSheetId="18">#REF!</definedName>
    <definedName name="list_type_etab_part" localSheetId="19">#REF!</definedName>
    <definedName name="list_type_etab_part" localSheetId="20">#REF!</definedName>
    <definedName name="list_type_etab_part" localSheetId="21">#REF!</definedName>
    <definedName name="list_type_etab_part" localSheetId="3">#REF!</definedName>
    <definedName name="list_type_etab_part" localSheetId="22">#REF!</definedName>
    <definedName name="list_type_etab_part" localSheetId="5">#REF!</definedName>
    <definedName name="list_type_etab_part" localSheetId="6">#REF!</definedName>
    <definedName name="list_type_etab_part" localSheetId="7">#REF!</definedName>
    <definedName name="list_type_etab_part" localSheetId="8">#REF!</definedName>
    <definedName name="list_type_etab_part" localSheetId="9">#REF!</definedName>
    <definedName name="list_type_etab_part" localSheetId="10">#REF!</definedName>
    <definedName name="list_type_etab_part" localSheetId="11">#REF!</definedName>
    <definedName name="list_type_etab_part">#REF!</definedName>
    <definedName name="plage_recap_general">VoletGeneral!$N$52:$AX$82</definedName>
    <definedName name="_xlnm.Print_Area" localSheetId="1">Notice!$A$1:$I$49</definedName>
    <definedName name="_xlnm.Print_Area" localSheetId="2">VoletGeneral!$A$1:$L$175</definedName>
  </definedNames>
  <calcPr calcId="191029"/>
</workbook>
</file>

<file path=xl/calcChain.xml><?xml version="1.0" encoding="utf-8"?>
<calcChain xmlns="http://schemas.openxmlformats.org/spreadsheetml/2006/main">
  <c r="B40" i="483" l="1"/>
  <c r="L10" i="356" l="1"/>
  <c r="H2" i="612" l="1"/>
  <c r="H2" i="613"/>
  <c r="H2" i="614"/>
  <c r="H2" i="615"/>
  <c r="H2" i="616"/>
  <c r="H2" i="617"/>
  <c r="H2" i="618"/>
  <c r="H2" i="619"/>
  <c r="H2" i="620"/>
  <c r="H2" i="621"/>
  <c r="H2" i="622"/>
  <c r="H2" i="623"/>
  <c r="H2" i="624"/>
  <c r="H2" i="625"/>
  <c r="H2" i="626"/>
  <c r="H2" i="627"/>
  <c r="H2" i="628"/>
  <c r="H2" i="629"/>
  <c r="H2" i="49"/>
  <c r="H2" i="356"/>
  <c r="D1" i="2"/>
  <c r="I3" i="2" l="1"/>
  <c r="G162" i="2"/>
  <c r="B162" i="2"/>
  <c r="D162" i="2"/>
  <c r="AT62" i="2"/>
  <c r="B115" i="2" l="1"/>
  <c r="T62" i="2"/>
  <c r="E27" i="356" l="1"/>
  <c r="I52" i="49" l="1"/>
  <c r="I43" i="49"/>
  <c r="H48" i="49" l="1"/>
  <c r="H48" i="612"/>
  <c r="H48" i="613"/>
  <c r="H48" i="614"/>
  <c r="H48" i="615"/>
  <c r="H48" i="616"/>
  <c r="H48" i="617"/>
  <c r="H48" i="618"/>
  <c r="H48" i="619"/>
  <c r="H48" i="620"/>
  <c r="H48" i="621"/>
  <c r="H48" i="622"/>
  <c r="H48" i="623"/>
  <c r="H48" i="624"/>
  <c r="H48" i="625"/>
  <c r="H48" i="626"/>
  <c r="H48" i="627"/>
  <c r="H48" i="628"/>
  <c r="H48" i="629"/>
  <c r="H42" i="356"/>
  <c r="G48" i="49"/>
  <c r="G48" i="612"/>
  <c r="G48" i="613"/>
  <c r="G48" i="614"/>
  <c r="G48" i="615"/>
  <c r="G48" i="616"/>
  <c r="G48" i="617"/>
  <c r="G48" i="618"/>
  <c r="G48" i="619"/>
  <c r="G48" i="620"/>
  <c r="G48" i="621"/>
  <c r="G48" i="622"/>
  <c r="G48" i="623"/>
  <c r="G48" i="624"/>
  <c r="G48" i="625"/>
  <c r="G48" i="626"/>
  <c r="G48" i="627"/>
  <c r="G48" i="628"/>
  <c r="G48" i="629"/>
  <c r="G42" i="356"/>
  <c r="I138" i="2"/>
  <c r="I46" i="49"/>
  <c r="E46" i="49"/>
  <c r="I45" i="49"/>
  <c r="E45" i="49"/>
  <c r="I44" i="49"/>
  <c r="E44" i="49"/>
  <c r="E43" i="49"/>
  <c r="I42" i="49"/>
  <c r="E42" i="49"/>
  <c r="I41" i="49"/>
  <c r="E41" i="49"/>
  <c r="I39" i="49"/>
  <c r="I38" i="49"/>
  <c r="I37" i="49"/>
  <c r="I36" i="49"/>
  <c r="E36" i="49"/>
  <c r="I35" i="49"/>
  <c r="E35" i="49"/>
  <c r="I34" i="49"/>
  <c r="E34" i="49"/>
  <c r="I33" i="49"/>
  <c r="I32" i="49"/>
  <c r="E32" i="49"/>
  <c r="I46" i="612"/>
  <c r="E46" i="612"/>
  <c r="I45" i="612"/>
  <c r="E45" i="612"/>
  <c r="I44" i="612"/>
  <c r="E44" i="612"/>
  <c r="I43" i="612"/>
  <c r="E43" i="612"/>
  <c r="I42" i="612"/>
  <c r="E42" i="612"/>
  <c r="I41" i="612"/>
  <c r="E41" i="612"/>
  <c r="I39" i="612"/>
  <c r="I38" i="612"/>
  <c r="I37" i="612"/>
  <c r="I36" i="612"/>
  <c r="E36" i="612"/>
  <c r="I35" i="612"/>
  <c r="E35" i="612"/>
  <c r="I34" i="612"/>
  <c r="E34" i="612"/>
  <c r="I33" i="612"/>
  <c r="I32" i="612"/>
  <c r="E32" i="612"/>
  <c r="I46" i="613"/>
  <c r="E46" i="613"/>
  <c r="I45" i="613"/>
  <c r="E45" i="613"/>
  <c r="I44" i="613"/>
  <c r="E44" i="613"/>
  <c r="I43" i="613"/>
  <c r="E43" i="613"/>
  <c r="I42" i="613"/>
  <c r="E42" i="613"/>
  <c r="I41" i="613"/>
  <c r="E41" i="613"/>
  <c r="I39" i="613"/>
  <c r="I38" i="613"/>
  <c r="I37" i="613"/>
  <c r="I36" i="613"/>
  <c r="E36" i="613"/>
  <c r="I35" i="613"/>
  <c r="E35" i="613"/>
  <c r="I34" i="613"/>
  <c r="E34" i="613"/>
  <c r="I33" i="613"/>
  <c r="I32" i="613"/>
  <c r="E32" i="613"/>
  <c r="I46" i="614"/>
  <c r="E46" i="614"/>
  <c r="I45" i="614"/>
  <c r="E45" i="614"/>
  <c r="I44" i="614"/>
  <c r="E44" i="614"/>
  <c r="I43" i="614"/>
  <c r="E43" i="614"/>
  <c r="I42" i="614"/>
  <c r="E42" i="614"/>
  <c r="I41" i="614"/>
  <c r="E41" i="614"/>
  <c r="I39" i="614"/>
  <c r="I38" i="614"/>
  <c r="I37" i="614"/>
  <c r="I36" i="614"/>
  <c r="E36" i="614"/>
  <c r="I35" i="614"/>
  <c r="E35" i="614"/>
  <c r="I34" i="614"/>
  <c r="E34" i="614"/>
  <c r="I33" i="614"/>
  <c r="I32" i="614"/>
  <c r="E32" i="614"/>
  <c r="I46" i="615"/>
  <c r="E46" i="615"/>
  <c r="I45" i="615"/>
  <c r="E45" i="615"/>
  <c r="I44" i="615"/>
  <c r="E44" i="615"/>
  <c r="I43" i="615"/>
  <c r="E43" i="615"/>
  <c r="I42" i="615"/>
  <c r="E42" i="615"/>
  <c r="I41" i="615"/>
  <c r="E41" i="615"/>
  <c r="I39" i="615"/>
  <c r="I38" i="615"/>
  <c r="I37" i="615"/>
  <c r="I36" i="615"/>
  <c r="E36" i="615"/>
  <c r="I35" i="615"/>
  <c r="E35" i="615"/>
  <c r="I34" i="615"/>
  <c r="E34" i="615"/>
  <c r="I33" i="615"/>
  <c r="I32" i="615"/>
  <c r="E32" i="615"/>
  <c r="I46" i="616"/>
  <c r="E46" i="616"/>
  <c r="I45" i="616"/>
  <c r="E45" i="616"/>
  <c r="I44" i="616"/>
  <c r="E44" i="616"/>
  <c r="I43" i="616"/>
  <c r="E43" i="616"/>
  <c r="I42" i="616"/>
  <c r="E42" i="616"/>
  <c r="I41" i="616"/>
  <c r="E41" i="616"/>
  <c r="I39" i="616"/>
  <c r="I38" i="616"/>
  <c r="I37" i="616"/>
  <c r="I36" i="616"/>
  <c r="E36" i="616"/>
  <c r="I35" i="616"/>
  <c r="E35" i="616"/>
  <c r="I34" i="616"/>
  <c r="E34" i="616"/>
  <c r="I33" i="616"/>
  <c r="I32" i="616"/>
  <c r="E32" i="616"/>
  <c r="I46" i="617"/>
  <c r="E46" i="617"/>
  <c r="I45" i="617"/>
  <c r="E45" i="617"/>
  <c r="I44" i="617"/>
  <c r="E44" i="617"/>
  <c r="I43" i="617"/>
  <c r="E43" i="617"/>
  <c r="I42" i="617"/>
  <c r="E42" i="617"/>
  <c r="I41" i="617"/>
  <c r="E41" i="617"/>
  <c r="I39" i="617"/>
  <c r="I38" i="617"/>
  <c r="I37" i="617"/>
  <c r="I36" i="617"/>
  <c r="E36" i="617"/>
  <c r="I35" i="617"/>
  <c r="E35" i="617"/>
  <c r="I34" i="617"/>
  <c r="E34" i="617"/>
  <c r="I33" i="617"/>
  <c r="I32" i="617"/>
  <c r="E32" i="617"/>
  <c r="I46" i="618"/>
  <c r="E46" i="618"/>
  <c r="I45" i="618"/>
  <c r="E45" i="618"/>
  <c r="I44" i="618"/>
  <c r="E44" i="618"/>
  <c r="I43" i="618"/>
  <c r="E43" i="618"/>
  <c r="I42" i="618"/>
  <c r="E42" i="618"/>
  <c r="I41" i="618"/>
  <c r="E41" i="618"/>
  <c r="I39" i="618"/>
  <c r="I38" i="618"/>
  <c r="I37" i="618"/>
  <c r="I36" i="618"/>
  <c r="E36" i="618"/>
  <c r="I35" i="618"/>
  <c r="E35" i="618"/>
  <c r="I34" i="618"/>
  <c r="E34" i="618"/>
  <c r="I33" i="618"/>
  <c r="I32" i="618"/>
  <c r="E32" i="618"/>
  <c r="I46" i="619"/>
  <c r="E46" i="619"/>
  <c r="I45" i="619"/>
  <c r="E45" i="619"/>
  <c r="I44" i="619"/>
  <c r="E44" i="619"/>
  <c r="I43" i="619"/>
  <c r="E43" i="619"/>
  <c r="I42" i="619"/>
  <c r="E42" i="619"/>
  <c r="I41" i="619"/>
  <c r="E41" i="619"/>
  <c r="I39" i="619"/>
  <c r="I38" i="619"/>
  <c r="I37" i="619"/>
  <c r="I36" i="619"/>
  <c r="E36" i="619"/>
  <c r="I35" i="619"/>
  <c r="E35" i="619"/>
  <c r="I34" i="619"/>
  <c r="E34" i="619"/>
  <c r="I33" i="619"/>
  <c r="I32" i="619"/>
  <c r="E32" i="619"/>
  <c r="I46" i="620"/>
  <c r="E46" i="620"/>
  <c r="I45" i="620"/>
  <c r="E45" i="620"/>
  <c r="I44" i="620"/>
  <c r="E44" i="620"/>
  <c r="I43" i="620"/>
  <c r="E43" i="620"/>
  <c r="I42" i="620"/>
  <c r="E42" i="620"/>
  <c r="I41" i="620"/>
  <c r="E41" i="620"/>
  <c r="I39" i="620"/>
  <c r="I38" i="620"/>
  <c r="I37" i="620"/>
  <c r="I36" i="620"/>
  <c r="E36" i="620"/>
  <c r="I35" i="620"/>
  <c r="E35" i="620"/>
  <c r="I34" i="620"/>
  <c r="E34" i="620"/>
  <c r="I33" i="620"/>
  <c r="I32" i="620"/>
  <c r="E32" i="620"/>
  <c r="I46" i="621"/>
  <c r="E46" i="621"/>
  <c r="I45" i="621"/>
  <c r="E45" i="621"/>
  <c r="I44" i="621"/>
  <c r="E44" i="621"/>
  <c r="I43" i="621"/>
  <c r="E43" i="621"/>
  <c r="I42" i="621"/>
  <c r="E42" i="621"/>
  <c r="I41" i="621"/>
  <c r="E41" i="621"/>
  <c r="I39" i="621"/>
  <c r="I38" i="621"/>
  <c r="I37" i="621"/>
  <c r="I36" i="621"/>
  <c r="E36" i="621"/>
  <c r="I35" i="621"/>
  <c r="E35" i="621"/>
  <c r="I34" i="621"/>
  <c r="E34" i="621"/>
  <c r="I33" i="621"/>
  <c r="I32" i="621"/>
  <c r="E32" i="621"/>
  <c r="I46" i="622"/>
  <c r="E46" i="622"/>
  <c r="I45" i="622"/>
  <c r="E45" i="622"/>
  <c r="I44" i="622"/>
  <c r="E44" i="622"/>
  <c r="I43" i="622"/>
  <c r="E43" i="622"/>
  <c r="I42" i="622"/>
  <c r="E42" i="622"/>
  <c r="I41" i="622"/>
  <c r="E41" i="622"/>
  <c r="I39" i="622"/>
  <c r="I38" i="622"/>
  <c r="I37" i="622"/>
  <c r="I36" i="622"/>
  <c r="E36" i="622"/>
  <c r="I35" i="622"/>
  <c r="E35" i="622"/>
  <c r="I34" i="622"/>
  <c r="E34" i="622"/>
  <c r="I33" i="622"/>
  <c r="I32" i="622"/>
  <c r="E32" i="622"/>
  <c r="I46" i="623"/>
  <c r="E46" i="623"/>
  <c r="I45" i="623"/>
  <c r="E45" i="623"/>
  <c r="I44" i="623"/>
  <c r="E44" i="623"/>
  <c r="I43" i="623"/>
  <c r="E43" i="623"/>
  <c r="I42" i="623"/>
  <c r="E42" i="623"/>
  <c r="I41" i="623"/>
  <c r="E41" i="623"/>
  <c r="I39" i="623"/>
  <c r="I38" i="623"/>
  <c r="I37" i="623"/>
  <c r="I36" i="623"/>
  <c r="E36" i="623"/>
  <c r="I35" i="623"/>
  <c r="E35" i="623"/>
  <c r="I34" i="623"/>
  <c r="E34" i="623"/>
  <c r="I33" i="623"/>
  <c r="I32" i="623"/>
  <c r="E32" i="623"/>
  <c r="I46" i="624"/>
  <c r="E46" i="624"/>
  <c r="I45" i="624"/>
  <c r="E45" i="624"/>
  <c r="I44" i="624"/>
  <c r="E44" i="624"/>
  <c r="I43" i="624"/>
  <c r="E43" i="624"/>
  <c r="I42" i="624"/>
  <c r="E42" i="624"/>
  <c r="I41" i="624"/>
  <c r="E41" i="624"/>
  <c r="I39" i="624"/>
  <c r="I38" i="624"/>
  <c r="I37" i="624"/>
  <c r="I36" i="624"/>
  <c r="E36" i="624"/>
  <c r="I35" i="624"/>
  <c r="E35" i="624"/>
  <c r="I34" i="624"/>
  <c r="E34" i="624"/>
  <c r="I33" i="624"/>
  <c r="I32" i="624"/>
  <c r="E32" i="624"/>
  <c r="I46" i="625"/>
  <c r="E46" i="625"/>
  <c r="I45" i="625"/>
  <c r="E45" i="625"/>
  <c r="I44" i="625"/>
  <c r="E44" i="625"/>
  <c r="I43" i="625"/>
  <c r="E43" i="625"/>
  <c r="I42" i="625"/>
  <c r="E42" i="625"/>
  <c r="I41" i="625"/>
  <c r="E41" i="625"/>
  <c r="I39" i="625"/>
  <c r="I38" i="625"/>
  <c r="I37" i="625"/>
  <c r="I36" i="625"/>
  <c r="E36" i="625"/>
  <c r="I35" i="625"/>
  <c r="E35" i="625"/>
  <c r="I34" i="625"/>
  <c r="E34" i="625"/>
  <c r="I33" i="625"/>
  <c r="I32" i="625"/>
  <c r="E32" i="625"/>
  <c r="I46" i="626"/>
  <c r="E46" i="626"/>
  <c r="I45" i="626"/>
  <c r="E45" i="626"/>
  <c r="I44" i="626"/>
  <c r="E44" i="626"/>
  <c r="I43" i="626"/>
  <c r="E43" i="626"/>
  <c r="I42" i="626"/>
  <c r="E42" i="626"/>
  <c r="I41" i="626"/>
  <c r="E41" i="626"/>
  <c r="I39" i="626"/>
  <c r="I38" i="626"/>
  <c r="I37" i="626"/>
  <c r="I36" i="626"/>
  <c r="E36" i="626"/>
  <c r="I35" i="626"/>
  <c r="E35" i="626"/>
  <c r="I34" i="626"/>
  <c r="E34" i="626"/>
  <c r="I33" i="626"/>
  <c r="I32" i="626"/>
  <c r="E32" i="626"/>
  <c r="I46" i="627"/>
  <c r="E46" i="627"/>
  <c r="I45" i="627"/>
  <c r="E45" i="627"/>
  <c r="I44" i="627"/>
  <c r="E44" i="627"/>
  <c r="I43" i="627"/>
  <c r="E43" i="627"/>
  <c r="I42" i="627"/>
  <c r="E42" i="627"/>
  <c r="I41" i="627"/>
  <c r="E41" i="627"/>
  <c r="I39" i="627"/>
  <c r="I38" i="627"/>
  <c r="I37" i="627"/>
  <c r="I36" i="627"/>
  <c r="E36" i="627"/>
  <c r="I35" i="627"/>
  <c r="E35" i="627"/>
  <c r="I34" i="627"/>
  <c r="E34" i="627"/>
  <c r="I33" i="627"/>
  <c r="I32" i="627"/>
  <c r="E32" i="627"/>
  <c r="I46" i="628"/>
  <c r="E46" i="628"/>
  <c r="I45" i="628"/>
  <c r="E45" i="628"/>
  <c r="I44" i="628"/>
  <c r="E44" i="628"/>
  <c r="I43" i="628"/>
  <c r="E43" i="628"/>
  <c r="I42" i="628"/>
  <c r="E42" i="628"/>
  <c r="I41" i="628"/>
  <c r="E41" i="628"/>
  <c r="I39" i="628"/>
  <c r="I38" i="628"/>
  <c r="I37" i="628"/>
  <c r="I36" i="628"/>
  <c r="E36" i="628"/>
  <c r="I35" i="628"/>
  <c r="E35" i="628"/>
  <c r="I34" i="628"/>
  <c r="E34" i="628"/>
  <c r="I33" i="628"/>
  <c r="I32" i="628"/>
  <c r="E32" i="628"/>
  <c r="I46" i="629"/>
  <c r="E46" i="629"/>
  <c r="I45" i="629"/>
  <c r="E45" i="629"/>
  <c r="I44" i="629"/>
  <c r="E44" i="629"/>
  <c r="I43" i="629"/>
  <c r="E43" i="629"/>
  <c r="I42" i="629"/>
  <c r="E42" i="629"/>
  <c r="I41" i="629"/>
  <c r="E41" i="629"/>
  <c r="I39" i="629"/>
  <c r="I38" i="629"/>
  <c r="I37" i="629"/>
  <c r="I36" i="629"/>
  <c r="E36" i="629"/>
  <c r="I35" i="629"/>
  <c r="E35" i="629"/>
  <c r="I34" i="629"/>
  <c r="E34" i="629"/>
  <c r="I33" i="629"/>
  <c r="I32" i="629"/>
  <c r="E32" i="629"/>
  <c r="I40" i="356"/>
  <c r="E40" i="356"/>
  <c r="I39" i="356"/>
  <c r="E39" i="356"/>
  <c r="I38" i="356"/>
  <c r="E38" i="356"/>
  <c r="I37" i="356"/>
  <c r="E37" i="356"/>
  <c r="I36" i="356"/>
  <c r="E36" i="356"/>
  <c r="I35" i="356"/>
  <c r="E35" i="356"/>
  <c r="I33" i="356"/>
  <c r="I32" i="356"/>
  <c r="I31" i="356"/>
  <c r="I30" i="356"/>
  <c r="E30" i="356"/>
  <c r="I29" i="356"/>
  <c r="E29" i="356"/>
  <c r="I28" i="356"/>
  <c r="E28" i="356"/>
  <c r="I27" i="356"/>
  <c r="I26" i="356"/>
  <c r="E26" i="356"/>
  <c r="E142" i="629"/>
  <c r="D142" i="629"/>
  <c r="C142" i="629"/>
  <c r="C138" i="629"/>
  <c r="D128" i="629"/>
  <c r="F126" i="629"/>
  <c r="D126" i="629"/>
  <c r="I107" i="629"/>
  <c r="H107" i="629"/>
  <c r="I102" i="629"/>
  <c r="H102" i="629"/>
  <c r="B91" i="629"/>
  <c r="G90" i="629"/>
  <c r="B80" i="629"/>
  <c r="B79" i="629"/>
  <c r="B78" i="629"/>
  <c r="I67" i="629"/>
  <c r="I63" i="629"/>
  <c r="H59" i="629"/>
  <c r="G59" i="629"/>
  <c r="I58" i="629"/>
  <c r="I57" i="629"/>
  <c r="I56" i="629"/>
  <c r="I52" i="629"/>
  <c r="L31" i="629"/>
  <c r="C11" i="629" s="1"/>
  <c r="L18" i="629"/>
  <c r="L17" i="629"/>
  <c r="L13" i="629"/>
  <c r="L12" i="629"/>
  <c r="L9" i="629"/>
  <c r="L7" i="629"/>
  <c r="H82" i="629" s="1"/>
  <c r="E84" i="629" s="1"/>
  <c r="D4" i="629"/>
  <c r="C137" i="629"/>
  <c r="E142" i="628"/>
  <c r="D142" i="628"/>
  <c r="C142" i="628"/>
  <c r="C138" i="628"/>
  <c r="D128" i="628"/>
  <c r="F126" i="628"/>
  <c r="D126" i="628"/>
  <c r="I107" i="628"/>
  <c r="H107" i="628"/>
  <c r="I102" i="628"/>
  <c r="H102" i="628"/>
  <c r="B91" i="628"/>
  <c r="G90" i="628"/>
  <c r="B80" i="628"/>
  <c r="B79" i="628"/>
  <c r="B78" i="628"/>
  <c r="I67" i="628"/>
  <c r="I63" i="628"/>
  <c r="H59" i="628"/>
  <c r="G59" i="628"/>
  <c r="I58" i="628"/>
  <c r="I57" i="628"/>
  <c r="I56" i="628"/>
  <c r="I52" i="628"/>
  <c r="L31" i="628"/>
  <c r="C11" i="628" s="1"/>
  <c r="L18" i="628"/>
  <c r="L17" i="628"/>
  <c r="L13" i="628"/>
  <c r="L12" i="628"/>
  <c r="L9" i="628"/>
  <c r="L7" i="628"/>
  <c r="H82" i="628" s="1"/>
  <c r="E84" i="628" s="1"/>
  <c r="D4" i="628"/>
  <c r="C137" i="628"/>
  <c r="E142" i="627"/>
  <c r="D142" i="627"/>
  <c r="C142" i="627"/>
  <c r="C138" i="627"/>
  <c r="D128" i="627"/>
  <c r="F126" i="627"/>
  <c r="D126" i="627"/>
  <c r="I107" i="627"/>
  <c r="H107" i="627"/>
  <c r="I102" i="627"/>
  <c r="H102" i="627"/>
  <c r="B91" i="627"/>
  <c r="G90" i="627"/>
  <c r="B80" i="627"/>
  <c r="B79" i="627"/>
  <c r="B78" i="627"/>
  <c r="I67" i="627"/>
  <c r="I63" i="627"/>
  <c r="H59" i="627"/>
  <c r="G59" i="627"/>
  <c r="I58" i="627"/>
  <c r="I57" i="627"/>
  <c r="I56" i="627"/>
  <c r="I52" i="627"/>
  <c r="L31" i="627"/>
  <c r="C11" i="627" s="1"/>
  <c r="L18" i="627"/>
  <c r="L17" i="627"/>
  <c r="L13" i="627"/>
  <c r="L12" i="627"/>
  <c r="L9" i="627"/>
  <c r="L7" i="627"/>
  <c r="H82" i="627" s="1"/>
  <c r="E84" i="627" s="1"/>
  <c r="D4" i="627"/>
  <c r="C137" i="627"/>
  <c r="E142" i="626"/>
  <c r="D142" i="626"/>
  <c r="C142" i="626"/>
  <c r="C138" i="626"/>
  <c r="D128" i="626"/>
  <c r="F126" i="626"/>
  <c r="D126" i="626"/>
  <c r="I107" i="626"/>
  <c r="H107" i="626"/>
  <c r="I102" i="626"/>
  <c r="H102" i="626"/>
  <c r="B91" i="626"/>
  <c r="G90" i="626"/>
  <c r="B80" i="626"/>
  <c r="B79" i="626"/>
  <c r="B78" i="626"/>
  <c r="I67" i="626"/>
  <c r="I63" i="626"/>
  <c r="H59" i="626"/>
  <c r="G59" i="626"/>
  <c r="I58" i="626"/>
  <c r="I57" i="626"/>
  <c r="I56" i="626"/>
  <c r="I52" i="626"/>
  <c r="L31" i="626"/>
  <c r="C11" i="626" s="1"/>
  <c r="L18" i="626"/>
  <c r="L17" i="626"/>
  <c r="L13" i="626"/>
  <c r="L12" i="626"/>
  <c r="L9" i="626"/>
  <c r="L7" i="626"/>
  <c r="H82" i="626" s="1"/>
  <c r="E84" i="626" s="1"/>
  <c r="D4" i="626"/>
  <c r="C137" i="626"/>
  <c r="E142" i="625"/>
  <c r="D142" i="625"/>
  <c r="C142" i="625"/>
  <c r="C138" i="625"/>
  <c r="D128" i="625"/>
  <c r="F126" i="625"/>
  <c r="D126" i="625"/>
  <c r="I107" i="625"/>
  <c r="H107" i="625"/>
  <c r="I102" i="625"/>
  <c r="H102" i="625"/>
  <c r="B91" i="625"/>
  <c r="G90" i="625"/>
  <c r="B80" i="625"/>
  <c r="B79" i="625"/>
  <c r="B78" i="625"/>
  <c r="I67" i="625"/>
  <c r="I63" i="625"/>
  <c r="H59" i="625"/>
  <c r="G59" i="625"/>
  <c r="I58" i="625"/>
  <c r="I57" i="625"/>
  <c r="I56" i="625"/>
  <c r="I52" i="625"/>
  <c r="L31" i="625"/>
  <c r="C11" i="625" s="1"/>
  <c r="L18" i="625"/>
  <c r="L17" i="625"/>
  <c r="L13" i="625"/>
  <c r="L12" i="625"/>
  <c r="L9" i="625"/>
  <c r="L7" i="625"/>
  <c r="H82" i="625" s="1"/>
  <c r="E84" i="625" s="1"/>
  <c r="D4" i="625"/>
  <c r="C137" i="625"/>
  <c r="E142" i="624"/>
  <c r="D142" i="624"/>
  <c r="C142" i="624"/>
  <c r="C138" i="624"/>
  <c r="D128" i="624"/>
  <c r="F126" i="624"/>
  <c r="D126" i="624"/>
  <c r="I107" i="624"/>
  <c r="H107" i="624"/>
  <c r="I102" i="624"/>
  <c r="H102" i="624"/>
  <c r="B91" i="624"/>
  <c r="G90" i="624"/>
  <c r="B80" i="624"/>
  <c r="B79" i="624"/>
  <c r="B78" i="624"/>
  <c r="I67" i="624"/>
  <c r="I63" i="624"/>
  <c r="H59" i="624"/>
  <c r="G59" i="624"/>
  <c r="I58" i="624"/>
  <c r="I57" i="624"/>
  <c r="I56" i="624"/>
  <c r="I52" i="624"/>
  <c r="L31" i="624"/>
  <c r="C11" i="624" s="1"/>
  <c r="L18" i="624"/>
  <c r="L17" i="624"/>
  <c r="L13" i="624"/>
  <c r="L12" i="624"/>
  <c r="L9" i="624"/>
  <c r="L7" i="624"/>
  <c r="H82" i="624" s="1"/>
  <c r="E84" i="624" s="1"/>
  <c r="D4" i="624"/>
  <c r="C137" i="624"/>
  <c r="E142" i="623"/>
  <c r="D142" i="623"/>
  <c r="C142" i="623"/>
  <c r="C138" i="623"/>
  <c r="D128" i="623"/>
  <c r="F126" i="623"/>
  <c r="D126" i="623"/>
  <c r="I107" i="623"/>
  <c r="H107" i="623"/>
  <c r="I102" i="623"/>
  <c r="H102" i="623"/>
  <c r="B91" i="623"/>
  <c r="G90" i="623"/>
  <c r="B80" i="623"/>
  <c r="B79" i="623"/>
  <c r="B78" i="623"/>
  <c r="I67" i="623"/>
  <c r="I63" i="623"/>
  <c r="H59" i="623"/>
  <c r="G59" i="623"/>
  <c r="I58" i="623"/>
  <c r="I57" i="623"/>
  <c r="I56" i="623"/>
  <c r="I52" i="623"/>
  <c r="L31" i="623"/>
  <c r="C11" i="623" s="1"/>
  <c r="L18" i="623"/>
  <c r="L17" i="623"/>
  <c r="L13" i="623"/>
  <c r="L12" i="623"/>
  <c r="L9" i="623"/>
  <c r="L7" i="623"/>
  <c r="D4" i="623"/>
  <c r="C137" i="623"/>
  <c r="E142" i="622"/>
  <c r="D142" i="622"/>
  <c r="C142" i="622"/>
  <c r="C138" i="622"/>
  <c r="D128" i="622"/>
  <c r="F126" i="622"/>
  <c r="D126" i="622"/>
  <c r="I107" i="622"/>
  <c r="H107" i="622"/>
  <c r="I102" i="622"/>
  <c r="H102" i="622"/>
  <c r="B91" i="622"/>
  <c r="G90" i="622"/>
  <c r="B80" i="622"/>
  <c r="B79" i="622"/>
  <c r="B78" i="622"/>
  <c r="I67" i="622"/>
  <c r="I63" i="622"/>
  <c r="H59" i="622"/>
  <c r="G59" i="622"/>
  <c r="I58" i="622"/>
  <c r="I57" i="622"/>
  <c r="I56" i="622"/>
  <c r="I52" i="622"/>
  <c r="L31" i="622"/>
  <c r="C11" i="622" s="1"/>
  <c r="L18" i="622"/>
  <c r="L17" i="622"/>
  <c r="L13" i="622"/>
  <c r="L12" i="622"/>
  <c r="L9" i="622"/>
  <c r="L7" i="622"/>
  <c r="H82" i="622" s="1"/>
  <c r="E84" i="622" s="1"/>
  <c r="D4" i="622"/>
  <c r="C137" i="622"/>
  <c r="E142" i="621"/>
  <c r="D142" i="621"/>
  <c r="C142" i="621"/>
  <c r="C138" i="621"/>
  <c r="D128" i="621"/>
  <c r="F126" i="621"/>
  <c r="D126" i="621"/>
  <c r="I107" i="621"/>
  <c r="H107" i="621"/>
  <c r="I102" i="621"/>
  <c r="H102" i="621"/>
  <c r="B91" i="621"/>
  <c r="G90" i="621"/>
  <c r="B80" i="621"/>
  <c r="B79" i="621"/>
  <c r="B78" i="621"/>
  <c r="I67" i="621"/>
  <c r="I63" i="621"/>
  <c r="H59" i="621"/>
  <c r="G59" i="621"/>
  <c r="I58" i="621"/>
  <c r="I57" i="621"/>
  <c r="I56" i="621"/>
  <c r="I52" i="621"/>
  <c r="L31" i="621"/>
  <c r="C11" i="621" s="1"/>
  <c r="L18" i="621"/>
  <c r="L17" i="621"/>
  <c r="L13" i="621"/>
  <c r="L12" i="621"/>
  <c r="L9" i="621"/>
  <c r="L7" i="621"/>
  <c r="H82" i="621" s="1"/>
  <c r="E84" i="621" s="1"/>
  <c r="D4" i="621"/>
  <c r="C137" i="621"/>
  <c r="E142" i="620"/>
  <c r="D142" i="620"/>
  <c r="C142" i="620"/>
  <c r="C138" i="620"/>
  <c r="D128" i="620"/>
  <c r="F126" i="620"/>
  <c r="D126" i="620"/>
  <c r="I107" i="620"/>
  <c r="H107" i="620"/>
  <c r="I102" i="620"/>
  <c r="H102" i="620"/>
  <c r="B91" i="620"/>
  <c r="G90" i="620"/>
  <c r="B80" i="620"/>
  <c r="B79" i="620"/>
  <c r="B78" i="620"/>
  <c r="I67" i="620"/>
  <c r="I63" i="620"/>
  <c r="H59" i="620"/>
  <c r="G59" i="620"/>
  <c r="I58" i="620"/>
  <c r="I57" i="620"/>
  <c r="I56" i="620"/>
  <c r="I52" i="620"/>
  <c r="L31" i="620"/>
  <c r="C11" i="620" s="1"/>
  <c r="L18" i="620"/>
  <c r="L17" i="620"/>
  <c r="L13" i="620"/>
  <c r="L12" i="620"/>
  <c r="L9" i="620"/>
  <c r="L7" i="620"/>
  <c r="D4" i="620"/>
  <c r="C137" i="620"/>
  <c r="E142" i="619"/>
  <c r="D142" i="619"/>
  <c r="C142" i="619"/>
  <c r="C138" i="619"/>
  <c r="D128" i="619"/>
  <c r="F126" i="619"/>
  <c r="D126" i="619"/>
  <c r="I107" i="619"/>
  <c r="H107" i="619"/>
  <c r="I102" i="619"/>
  <c r="H102" i="619"/>
  <c r="B91" i="619"/>
  <c r="G90" i="619"/>
  <c r="B80" i="619"/>
  <c r="B79" i="619"/>
  <c r="B78" i="619"/>
  <c r="I67" i="619"/>
  <c r="I63" i="619"/>
  <c r="H59" i="619"/>
  <c r="G59" i="619"/>
  <c r="I58" i="619"/>
  <c r="I57" i="619"/>
  <c r="I56" i="619"/>
  <c r="I52" i="619"/>
  <c r="L31" i="619"/>
  <c r="C11" i="619" s="1"/>
  <c r="L18" i="619"/>
  <c r="L17" i="619"/>
  <c r="L13" i="619"/>
  <c r="L12" i="619"/>
  <c r="L9" i="619"/>
  <c r="L7" i="619"/>
  <c r="H82" i="619" s="1"/>
  <c r="E84" i="619" s="1"/>
  <c r="D4" i="619"/>
  <c r="C137" i="619"/>
  <c r="E142" i="618"/>
  <c r="D142" i="618"/>
  <c r="C142" i="618"/>
  <c r="C138" i="618"/>
  <c r="D128" i="618"/>
  <c r="F126" i="618"/>
  <c r="D126" i="618"/>
  <c r="I107" i="618"/>
  <c r="H107" i="618"/>
  <c r="I102" i="618"/>
  <c r="H102" i="618"/>
  <c r="B91" i="618"/>
  <c r="G90" i="618"/>
  <c r="B80" i="618"/>
  <c r="B79" i="618"/>
  <c r="B78" i="618"/>
  <c r="I67" i="618"/>
  <c r="I63" i="618"/>
  <c r="H59" i="618"/>
  <c r="G59" i="618"/>
  <c r="I58" i="618"/>
  <c r="I57" i="618"/>
  <c r="I56" i="618"/>
  <c r="I52" i="618"/>
  <c r="L31" i="618"/>
  <c r="C11" i="618" s="1"/>
  <c r="L18" i="618"/>
  <c r="L17" i="618"/>
  <c r="L13" i="618"/>
  <c r="L12" i="618"/>
  <c r="L9" i="618"/>
  <c r="L7" i="618"/>
  <c r="H82" i="618" s="1"/>
  <c r="E84" i="618" s="1"/>
  <c r="D4" i="618"/>
  <c r="C137" i="618"/>
  <c r="E142" i="617"/>
  <c r="D142" i="617"/>
  <c r="C142" i="617"/>
  <c r="C138" i="617"/>
  <c r="D128" i="617"/>
  <c r="F126" i="617"/>
  <c r="D126" i="617"/>
  <c r="I107" i="617"/>
  <c r="H107" i="617"/>
  <c r="I102" i="617"/>
  <c r="H102" i="617"/>
  <c r="B91" i="617"/>
  <c r="G90" i="617"/>
  <c r="B80" i="617"/>
  <c r="B79" i="617"/>
  <c r="B78" i="617"/>
  <c r="I67" i="617"/>
  <c r="I63" i="617"/>
  <c r="H59" i="617"/>
  <c r="G59" i="617"/>
  <c r="I58" i="617"/>
  <c r="I57" i="617"/>
  <c r="I56" i="617"/>
  <c r="I52" i="617"/>
  <c r="L31" i="617"/>
  <c r="C11" i="617" s="1"/>
  <c r="L18" i="617"/>
  <c r="L17" i="617"/>
  <c r="L13" i="617"/>
  <c r="L12" i="617"/>
  <c r="L9" i="617"/>
  <c r="L7" i="617"/>
  <c r="H82" i="617" s="1"/>
  <c r="E84" i="617" s="1"/>
  <c r="D4" i="617"/>
  <c r="C137" i="617"/>
  <c r="E142" i="616"/>
  <c r="D142" i="616"/>
  <c r="C142" i="616"/>
  <c r="C138" i="616"/>
  <c r="D128" i="616"/>
  <c r="F126" i="616"/>
  <c r="D126" i="616"/>
  <c r="I107" i="616"/>
  <c r="H107" i="616"/>
  <c r="I102" i="616"/>
  <c r="H102" i="616"/>
  <c r="B91" i="616"/>
  <c r="G90" i="616"/>
  <c r="B80" i="616"/>
  <c r="B79" i="616"/>
  <c r="B78" i="616"/>
  <c r="I67" i="616"/>
  <c r="I63" i="616"/>
  <c r="H59" i="616"/>
  <c r="G59" i="616"/>
  <c r="I58" i="616"/>
  <c r="I57" i="616"/>
  <c r="I56" i="616"/>
  <c r="I52" i="616"/>
  <c r="L31" i="616"/>
  <c r="C11" i="616" s="1"/>
  <c r="L18" i="616"/>
  <c r="L17" i="616"/>
  <c r="L13" i="616"/>
  <c r="L12" i="616"/>
  <c r="L9" i="616"/>
  <c r="L7" i="616"/>
  <c r="H82" i="616" s="1"/>
  <c r="E84" i="616" s="1"/>
  <c r="D4" i="616"/>
  <c r="C137" i="616"/>
  <c r="E142" i="615"/>
  <c r="D142" i="615"/>
  <c r="C142" i="615"/>
  <c r="C138" i="615"/>
  <c r="D128" i="615"/>
  <c r="F126" i="615"/>
  <c r="D126" i="615"/>
  <c r="I107" i="615"/>
  <c r="H107" i="615"/>
  <c r="I102" i="615"/>
  <c r="H102" i="615"/>
  <c r="B91" i="615"/>
  <c r="G90" i="615"/>
  <c r="B80" i="615"/>
  <c r="B79" i="615"/>
  <c r="B78" i="615"/>
  <c r="I67" i="615"/>
  <c r="I63" i="615"/>
  <c r="H59" i="615"/>
  <c r="G59" i="615"/>
  <c r="I58" i="615"/>
  <c r="I57" i="615"/>
  <c r="I56" i="615"/>
  <c r="I52" i="615"/>
  <c r="L31" i="615"/>
  <c r="C11" i="615" s="1"/>
  <c r="L18" i="615"/>
  <c r="L17" i="615"/>
  <c r="L13" i="615"/>
  <c r="L12" i="615"/>
  <c r="L9" i="615"/>
  <c r="L7" i="615"/>
  <c r="H82" i="615" s="1"/>
  <c r="E84" i="615" s="1"/>
  <c r="D4" i="615"/>
  <c r="C137" i="615"/>
  <c r="E142" i="614"/>
  <c r="D142" i="614"/>
  <c r="C142" i="614"/>
  <c r="C138" i="614"/>
  <c r="D128" i="614"/>
  <c r="F126" i="614"/>
  <c r="D126" i="614"/>
  <c r="I107" i="614"/>
  <c r="H107" i="614"/>
  <c r="I102" i="614"/>
  <c r="H102" i="614"/>
  <c r="B91" i="614"/>
  <c r="G90" i="614"/>
  <c r="B80" i="614"/>
  <c r="B79" i="614"/>
  <c r="B78" i="614"/>
  <c r="I67" i="614"/>
  <c r="I63" i="614"/>
  <c r="H59" i="614"/>
  <c r="G59" i="614"/>
  <c r="I58" i="614"/>
  <c r="I57" i="614"/>
  <c r="I56" i="614"/>
  <c r="I52" i="614"/>
  <c r="L31" i="614"/>
  <c r="C11" i="614" s="1"/>
  <c r="L18" i="614"/>
  <c r="L17" i="614"/>
  <c r="L13" i="614"/>
  <c r="L12" i="614"/>
  <c r="L9" i="614"/>
  <c r="L7" i="614"/>
  <c r="H82" i="614" s="1"/>
  <c r="E84" i="614" s="1"/>
  <c r="D4" i="614"/>
  <c r="C137" i="614"/>
  <c r="E142" i="613"/>
  <c r="D142" i="613"/>
  <c r="C142" i="613"/>
  <c r="C138" i="613"/>
  <c r="D128" i="613"/>
  <c r="F126" i="613"/>
  <c r="D126" i="613"/>
  <c r="I107" i="613"/>
  <c r="H107" i="613"/>
  <c r="I102" i="613"/>
  <c r="H102" i="613"/>
  <c r="B91" i="613"/>
  <c r="G90" i="613"/>
  <c r="B80" i="613"/>
  <c r="B79" i="613"/>
  <c r="B78" i="613"/>
  <c r="I67" i="613"/>
  <c r="I63" i="613"/>
  <c r="H59" i="613"/>
  <c r="G59" i="613"/>
  <c r="I58" i="613"/>
  <c r="I57" i="613"/>
  <c r="I56" i="613"/>
  <c r="I52" i="613"/>
  <c r="L31" i="613"/>
  <c r="C11" i="613" s="1"/>
  <c r="L18" i="613"/>
  <c r="L17" i="613"/>
  <c r="L13" i="613"/>
  <c r="L12" i="613"/>
  <c r="L9" i="613"/>
  <c r="L7" i="613"/>
  <c r="D4" i="613"/>
  <c r="C137" i="613"/>
  <c r="E142" i="612"/>
  <c r="D142" i="612"/>
  <c r="C142" i="612"/>
  <c r="C138" i="612"/>
  <c r="D128" i="612"/>
  <c r="F126" i="612"/>
  <c r="D126" i="612"/>
  <c r="I107" i="612"/>
  <c r="H107" i="612"/>
  <c r="I102" i="612"/>
  <c r="H102" i="612"/>
  <c r="B91" i="612"/>
  <c r="G90" i="612"/>
  <c r="B80" i="612"/>
  <c r="B79" i="612"/>
  <c r="B78" i="612"/>
  <c r="I67" i="612"/>
  <c r="I63" i="612"/>
  <c r="H59" i="612"/>
  <c r="G59" i="612"/>
  <c r="I58" i="612"/>
  <c r="I57" i="612"/>
  <c r="I56" i="612"/>
  <c r="I52" i="612"/>
  <c r="L31" i="612"/>
  <c r="C11" i="612" s="1"/>
  <c r="L18" i="612"/>
  <c r="L17" i="612"/>
  <c r="L13" i="612"/>
  <c r="L12" i="612"/>
  <c r="G81" i="612" s="1"/>
  <c r="L9" i="612"/>
  <c r="L7" i="612"/>
  <c r="D4" i="612"/>
  <c r="C137" i="612"/>
  <c r="G77" i="622" l="1"/>
  <c r="G77" i="614"/>
  <c r="H77" i="626"/>
  <c r="G91" i="626" s="1"/>
  <c r="H77" i="618"/>
  <c r="G91" i="618" s="1"/>
  <c r="G77" i="629"/>
  <c r="G77" i="621"/>
  <c r="G77" i="613"/>
  <c r="H77" i="625"/>
  <c r="G91" i="625" s="1"/>
  <c r="H77" i="617"/>
  <c r="G77" i="628"/>
  <c r="G77" i="620"/>
  <c r="G77" i="612"/>
  <c r="H77" i="624"/>
  <c r="G91" i="624" s="1"/>
  <c r="H77" i="616"/>
  <c r="G91" i="616" s="1"/>
  <c r="G77" i="627"/>
  <c r="G77" i="619"/>
  <c r="H77" i="623"/>
  <c r="G91" i="623" s="1"/>
  <c r="H77" i="615"/>
  <c r="G91" i="615" s="1"/>
  <c r="G77" i="626"/>
  <c r="G77" i="618"/>
  <c r="H77" i="622"/>
  <c r="G91" i="622" s="1"/>
  <c r="H77" i="614"/>
  <c r="G91" i="614" s="1"/>
  <c r="G77" i="625"/>
  <c r="G77" i="617"/>
  <c r="H77" i="629"/>
  <c r="H77" i="621"/>
  <c r="G91" i="621" s="1"/>
  <c r="H77" i="613"/>
  <c r="G91" i="613" s="1"/>
  <c r="G77" i="624"/>
  <c r="G77" i="616"/>
  <c r="H77" i="628"/>
  <c r="G91" i="628" s="1"/>
  <c r="H77" i="620"/>
  <c r="G91" i="620" s="1"/>
  <c r="H77" i="612"/>
  <c r="G91" i="612" s="1"/>
  <c r="G77" i="623"/>
  <c r="G77" i="615"/>
  <c r="H77" i="627"/>
  <c r="G91" i="627" s="1"/>
  <c r="H77" i="619"/>
  <c r="G91" i="619" s="1"/>
  <c r="L19" i="616"/>
  <c r="D72" i="616" s="1"/>
  <c r="D73" i="616" s="1"/>
  <c r="L19" i="628"/>
  <c r="D72" i="628" s="1"/>
  <c r="D73" i="628" s="1"/>
  <c r="L19" i="612"/>
  <c r="D72" i="612" s="1"/>
  <c r="D73" i="612" s="1"/>
  <c r="L19" i="622"/>
  <c r="D72" i="622" s="1"/>
  <c r="D73" i="622" s="1"/>
  <c r="L19" i="621"/>
  <c r="D72" i="621" s="1"/>
  <c r="D73" i="621" s="1"/>
  <c r="L19" i="614"/>
  <c r="D72" i="614" s="1"/>
  <c r="D73" i="614" s="1"/>
  <c r="G91" i="629"/>
  <c r="G91" i="617"/>
  <c r="L19" i="629"/>
  <c r="D72" i="629" s="1"/>
  <c r="D73" i="629" s="1"/>
  <c r="H108" i="628"/>
  <c r="H108" i="612"/>
  <c r="L19" i="625"/>
  <c r="D72" i="625" s="1"/>
  <c r="D73" i="625" s="1"/>
  <c r="I48" i="619"/>
  <c r="I48" i="616"/>
  <c r="I48" i="628"/>
  <c r="I48" i="622"/>
  <c r="I48" i="629"/>
  <c r="I48" i="625"/>
  <c r="I48" i="613"/>
  <c r="I48" i="617"/>
  <c r="G81" i="616"/>
  <c r="I81" i="616" s="1"/>
  <c r="G81" i="624"/>
  <c r="I81" i="624" s="1"/>
  <c r="G81" i="615"/>
  <c r="I81" i="615" s="1"/>
  <c r="G81" i="619"/>
  <c r="I81" i="619" s="1"/>
  <c r="G81" i="627"/>
  <c r="I81" i="627" s="1"/>
  <c r="I42" i="356"/>
  <c r="I48" i="627"/>
  <c r="I48" i="626"/>
  <c r="I48" i="624"/>
  <c r="I48" i="621"/>
  <c r="I48" i="618"/>
  <c r="I48" i="615"/>
  <c r="I48" i="614"/>
  <c r="G81" i="621"/>
  <c r="I81" i="621" s="1"/>
  <c r="I48" i="620"/>
  <c r="G81" i="625"/>
  <c r="I81" i="625" s="1"/>
  <c r="G81" i="628"/>
  <c r="I81" i="628" s="1"/>
  <c r="G81" i="614"/>
  <c r="I81" i="614" s="1"/>
  <c r="G81" i="618"/>
  <c r="I81" i="618" s="1"/>
  <c r="G81" i="622"/>
  <c r="I81" i="622" s="1"/>
  <c r="G81" i="626"/>
  <c r="I81" i="626" s="1"/>
  <c r="G81" i="617"/>
  <c r="I81" i="617" s="1"/>
  <c r="G81" i="629"/>
  <c r="I81" i="629" s="1"/>
  <c r="G81" i="620"/>
  <c r="I81" i="620" s="1"/>
  <c r="G81" i="613"/>
  <c r="I81" i="613" s="1"/>
  <c r="G81" i="623"/>
  <c r="I81" i="623" s="1"/>
  <c r="I48" i="623"/>
  <c r="I48" i="612"/>
  <c r="I48" i="49"/>
  <c r="I108" i="612"/>
  <c r="L94" i="625"/>
  <c r="H80" i="625" s="1"/>
  <c r="AG77" i="2" s="1"/>
  <c r="L29" i="629"/>
  <c r="I59" i="629"/>
  <c r="L94" i="613"/>
  <c r="I80" i="613" s="1"/>
  <c r="I59" i="613"/>
  <c r="L94" i="617"/>
  <c r="I80" i="617" s="1"/>
  <c r="I59" i="617"/>
  <c r="L94" i="619"/>
  <c r="H80" i="619" s="1"/>
  <c r="AG71" i="2" s="1"/>
  <c r="L93" i="621"/>
  <c r="G79" i="621" s="1"/>
  <c r="W73" i="2" s="1"/>
  <c r="L25" i="624"/>
  <c r="L29" i="628"/>
  <c r="H108" i="617"/>
  <c r="L94" i="618"/>
  <c r="H80" i="618" s="1"/>
  <c r="AG70" i="2" s="1"/>
  <c r="I59" i="618"/>
  <c r="L23" i="621"/>
  <c r="I108" i="617"/>
  <c r="L25" i="621"/>
  <c r="H108" i="625"/>
  <c r="I59" i="626"/>
  <c r="I108" i="618"/>
  <c r="I59" i="619"/>
  <c r="L94" i="614"/>
  <c r="H80" i="614" s="1"/>
  <c r="AG66" i="2" s="1"/>
  <c r="I59" i="614"/>
  <c r="H108" i="622"/>
  <c r="L93" i="623"/>
  <c r="H79" i="623" s="1"/>
  <c r="AF75" i="2" s="1"/>
  <c r="I59" i="623"/>
  <c r="L29" i="615"/>
  <c r="L29" i="624"/>
  <c r="L19" i="627"/>
  <c r="D72" i="627" s="1"/>
  <c r="D73" i="627" s="1"/>
  <c r="L23" i="619"/>
  <c r="L19" i="620"/>
  <c r="D72" i="620" s="1"/>
  <c r="D73" i="620" s="1"/>
  <c r="I108" i="620"/>
  <c r="L23" i="627"/>
  <c r="I59" i="621"/>
  <c r="L19" i="624"/>
  <c r="D72" i="624" s="1"/>
  <c r="D73" i="624" s="1"/>
  <c r="L25" i="627"/>
  <c r="L94" i="626"/>
  <c r="H80" i="626" s="1"/>
  <c r="AG78" i="2" s="1"/>
  <c r="L19" i="613"/>
  <c r="D72" i="613" s="1"/>
  <c r="D73" i="613" s="1"/>
  <c r="I108" i="614"/>
  <c r="L23" i="616"/>
  <c r="L19" i="618"/>
  <c r="D72" i="618" s="1"/>
  <c r="D73" i="618" s="1"/>
  <c r="H108" i="619"/>
  <c r="L94" i="620"/>
  <c r="I80" i="620" s="1"/>
  <c r="I108" i="622"/>
  <c r="L23" i="624"/>
  <c r="I108" i="625"/>
  <c r="L93" i="626"/>
  <c r="I108" i="628"/>
  <c r="L93" i="629"/>
  <c r="L93" i="615"/>
  <c r="L23" i="613"/>
  <c r="L19" i="615"/>
  <c r="D72" i="615" s="1"/>
  <c r="D73" i="615" s="1"/>
  <c r="I59" i="615"/>
  <c r="I108" i="616"/>
  <c r="L93" i="617"/>
  <c r="L23" i="618"/>
  <c r="I59" i="620"/>
  <c r="L19" i="623"/>
  <c r="D72" i="623" s="1"/>
  <c r="D73" i="623" s="1"/>
  <c r="L19" i="626"/>
  <c r="D72" i="626" s="1"/>
  <c r="D73" i="626" s="1"/>
  <c r="H108" i="614"/>
  <c r="L94" i="623"/>
  <c r="I80" i="623" s="1"/>
  <c r="H108" i="613"/>
  <c r="L25" i="618"/>
  <c r="H108" i="624"/>
  <c r="H108" i="627"/>
  <c r="I108" i="613"/>
  <c r="L23" i="615"/>
  <c r="L19" i="617"/>
  <c r="D72" i="617" s="1"/>
  <c r="D73" i="617" s="1"/>
  <c r="H108" i="621"/>
  <c r="L94" i="622"/>
  <c r="H80" i="622" s="1"/>
  <c r="AG74" i="2" s="1"/>
  <c r="L93" i="622"/>
  <c r="L23" i="623"/>
  <c r="I108" i="624"/>
  <c r="L93" i="625"/>
  <c r="L23" i="626"/>
  <c r="I108" i="627"/>
  <c r="L93" i="628"/>
  <c r="L23" i="629"/>
  <c r="L93" i="614"/>
  <c r="L25" i="615"/>
  <c r="H108" i="618"/>
  <c r="L93" i="619"/>
  <c r="L23" i="620"/>
  <c r="I108" i="621"/>
  <c r="I59" i="622"/>
  <c r="L25" i="623"/>
  <c r="I59" i="625"/>
  <c r="L25" i="626"/>
  <c r="I59" i="628"/>
  <c r="L25" i="629"/>
  <c r="L93" i="613"/>
  <c r="L93" i="618"/>
  <c r="L23" i="617"/>
  <c r="L23" i="612"/>
  <c r="I59" i="612"/>
  <c r="H108" i="615"/>
  <c r="L29" i="616"/>
  <c r="L93" i="616"/>
  <c r="L25" i="617"/>
  <c r="H108" i="623"/>
  <c r="H108" i="626"/>
  <c r="L94" i="627"/>
  <c r="I80" i="627" s="1"/>
  <c r="H108" i="629"/>
  <c r="H108" i="616"/>
  <c r="I108" i="619"/>
  <c r="L93" i="620"/>
  <c r="L25" i="620"/>
  <c r="L23" i="614"/>
  <c r="I108" i="615"/>
  <c r="I59" i="616"/>
  <c r="L19" i="619"/>
  <c r="D72" i="619" s="1"/>
  <c r="D73" i="619" s="1"/>
  <c r="H108" i="620"/>
  <c r="L29" i="621"/>
  <c r="I108" i="623"/>
  <c r="L93" i="624"/>
  <c r="L23" i="625"/>
  <c r="I108" i="626"/>
  <c r="L93" i="627"/>
  <c r="L23" i="628"/>
  <c r="I108" i="629"/>
  <c r="L23" i="622"/>
  <c r="I59" i="624"/>
  <c r="L25" i="625"/>
  <c r="I59" i="627"/>
  <c r="L25" i="628"/>
  <c r="L29" i="612"/>
  <c r="L93" i="612"/>
  <c r="L94" i="629"/>
  <c r="C12" i="629"/>
  <c r="L92" i="629"/>
  <c r="L27" i="629"/>
  <c r="L10" i="629"/>
  <c r="H78" i="629"/>
  <c r="G78" i="629" s="1"/>
  <c r="L94" i="628"/>
  <c r="C12" i="628"/>
  <c r="L92" i="628"/>
  <c r="L27" i="628"/>
  <c r="H78" i="628"/>
  <c r="G78" i="628" s="1"/>
  <c r="L10" i="628"/>
  <c r="L29" i="627"/>
  <c r="L10" i="627"/>
  <c r="H78" i="627"/>
  <c r="G78" i="627" s="1"/>
  <c r="L92" i="627"/>
  <c r="L27" i="627"/>
  <c r="C12" i="627"/>
  <c r="L27" i="626"/>
  <c r="L29" i="626"/>
  <c r="L10" i="626"/>
  <c r="H78" i="626"/>
  <c r="G78" i="626" s="1"/>
  <c r="C12" i="626"/>
  <c r="L92" i="626"/>
  <c r="L29" i="625"/>
  <c r="C12" i="625"/>
  <c r="L92" i="625"/>
  <c r="L27" i="625"/>
  <c r="L10" i="625"/>
  <c r="H78" i="625"/>
  <c r="G78" i="625" s="1"/>
  <c r="L94" i="624"/>
  <c r="C12" i="624"/>
  <c r="L92" i="624"/>
  <c r="L27" i="624"/>
  <c r="H78" i="624"/>
  <c r="G78" i="624" s="1"/>
  <c r="L10" i="624"/>
  <c r="L27" i="623"/>
  <c r="L29" i="623"/>
  <c r="L10" i="623"/>
  <c r="H78" i="623"/>
  <c r="G78" i="623" s="1"/>
  <c r="C12" i="623"/>
  <c r="L92" i="623"/>
  <c r="L25" i="622"/>
  <c r="L29" i="622"/>
  <c r="L10" i="622"/>
  <c r="C12" i="622"/>
  <c r="L92" i="622"/>
  <c r="H78" i="622"/>
  <c r="G78" i="622" s="1"/>
  <c r="L27" i="622"/>
  <c r="L27" i="621"/>
  <c r="L94" i="621"/>
  <c r="H78" i="621"/>
  <c r="G78" i="621" s="1"/>
  <c r="C12" i="621"/>
  <c r="L92" i="621"/>
  <c r="L10" i="621"/>
  <c r="L27" i="620"/>
  <c r="L29" i="620"/>
  <c r="L10" i="620"/>
  <c r="H78" i="620"/>
  <c r="G78" i="620" s="1"/>
  <c r="C12" i="620"/>
  <c r="L92" i="620"/>
  <c r="L10" i="619"/>
  <c r="H78" i="619"/>
  <c r="G78" i="619" s="1"/>
  <c r="C12" i="619"/>
  <c r="L92" i="619"/>
  <c r="L25" i="619"/>
  <c r="L27" i="619"/>
  <c r="L29" i="619"/>
  <c r="L27" i="618"/>
  <c r="L29" i="618"/>
  <c r="L10" i="618"/>
  <c r="H78" i="618"/>
  <c r="G78" i="618" s="1"/>
  <c r="C12" i="618"/>
  <c r="L92" i="618"/>
  <c r="L27" i="617"/>
  <c r="L29" i="617"/>
  <c r="L10" i="617"/>
  <c r="H78" i="617"/>
  <c r="G78" i="617" s="1"/>
  <c r="C12" i="617"/>
  <c r="L92" i="617"/>
  <c r="L25" i="616"/>
  <c r="H78" i="616"/>
  <c r="G78" i="616" s="1"/>
  <c r="C12" i="616"/>
  <c r="L92" i="616"/>
  <c r="L10" i="616"/>
  <c r="L94" i="616"/>
  <c r="L27" i="616"/>
  <c r="L27" i="615"/>
  <c r="L94" i="615"/>
  <c r="H78" i="615"/>
  <c r="G78" i="615" s="1"/>
  <c r="C12" i="615"/>
  <c r="L92" i="615"/>
  <c r="L10" i="615"/>
  <c r="L25" i="614"/>
  <c r="L29" i="614"/>
  <c r="L27" i="614"/>
  <c r="L10" i="614"/>
  <c r="H78" i="614"/>
  <c r="G78" i="614" s="1"/>
  <c r="C12" i="614"/>
  <c r="L92" i="614"/>
  <c r="L25" i="613"/>
  <c r="L29" i="613"/>
  <c r="L10" i="613"/>
  <c r="H78" i="613"/>
  <c r="G78" i="613" s="1"/>
  <c r="C12" i="613"/>
  <c r="L92" i="613"/>
  <c r="L27" i="613"/>
  <c r="L25" i="612"/>
  <c r="L27" i="612"/>
  <c r="L94" i="612"/>
  <c r="C12" i="612"/>
  <c r="L92" i="612"/>
  <c r="L10" i="612"/>
  <c r="I77" i="621" l="1"/>
  <c r="I77" i="616"/>
  <c r="I77" i="619"/>
  <c r="I77" i="613"/>
  <c r="I77" i="626"/>
  <c r="I77" i="617"/>
  <c r="I77" i="624"/>
  <c r="I77" i="620"/>
  <c r="I77" i="627"/>
  <c r="I77" i="625"/>
  <c r="I77" i="614"/>
  <c r="I77" i="629"/>
  <c r="I77" i="612"/>
  <c r="I77" i="615"/>
  <c r="I77" i="622"/>
  <c r="I77" i="623"/>
  <c r="I77" i="618"/>
  <c r="I77" i="628"/>
  <c r="I80" i="618"/>
  <c r="I79" i="621"/>
  <c r="I80" i="625"/>
  <c r="G80" i="614"/>
  <c r="X66" i="2" s="1"/>
  <c r="G80" i="626"/>
  <c r="X78" i="2" s="1"/>
  <c r="H79" i="621"/>
  <c r="AF73" i="2" s="1"/>
  <c r="G80" i="625"/>
  <c r="X77" i="2" s="1"/>
  <c r="G80" i="618"/>
  <c r="X70" i="2" s="1"/>
  <c r="I80" i="619"/>
  <c r="G80" i="619"/>
  <c r="X71" i="2" s="1"/>
  <c r="G80" i="623"/>
  <c r="X75" i="2" s="1"/>
  <c r="H80" i="623"/>
  <c r="AG75" i="2" s="1"/>
  <c r="I79" i="623"/>
  <c r="G79" i="623"/>
  <c r="W75" i="2" s="1"/>
  <c r="H82" i="623"/>
  <c r="E84" i="623" s="1"/>
  <c r="H80" i="613"/>
  <c r="AG65" i="2" s="1"/>
  <c r="G80" i="613"/>
  <c r="X65" i="2" s="1"/>
  <c r="G80" i="617"/>
  <c r="X69" i="2" s="1"/>
  <c r="H80" i="617"/>
  <c r="AG69" i="2" s="1"/>
  <c r="H78" i="612"/>
  <c r="G78" i="612" s="1"/>
  <c r="I81" i="612"/>
  <c r="I80" i="626"/>
  <c r="I80" i="614"/>
  <c r="I80" i="622"/>
  <c r="G79" i="627"/>
  <c r="W79" i="2" s="1"/>
  <c r="I79" i="627"/>
  <c r="H79" i="627"/>
  <c r="AF79" i="2" s="1"/>
  <c r="G79" i="613"/>
  <c r="W65" i="2" s="1"/>
  <c r="I79" i="613"/>
  <c r="H79" i="613"/>
  <c r="AF65" i="2" s="1"/>
  <c r="D71" i="613"/>
  <c r="AY65" i="2"/>
  <c r="D71" i="615"/>
  <c r="AY67" i="2"/>
  <c r="D71" i="622"/>
  <c r="AY74" i="2"/>
  <c r="D71" i="624"/>
  <c r="AY76" i="2"/>
  <c r="G79" i="629"/>
  <c r="W81" i="2" s="1"/>
  <c r="H79" i="629"/>
  <c r="AF81" i="2" s="1"/>
  <c r="I79" i="629"/>
  <c r="G79" i="624"/>
  <c r="W76" i="2" s="1"/>
  <c r="I79" i="624"/>
  <c r="H79" i="624"/>
  <c r="AF76" i="2" s="1"/>
  <c r="G79" i="620"/>
  <c r="W72" i="2" s="1"/>
  <c r="H79" i="620"/>
  <c r="AF72" i="2" s="1"/>
  <c r="I79" i="620"/>
  <c r="G79" i="616"/>
  <c r="W68" i="2" s="1"/>
  <c r="I79" i="616"/>
  <c r="H79" i="616"/>
  <c r="AF68" i="2" s="1"/>
  <c r="G79" i="614"/>
  <c r="W66" i="2" s="1"/>
  <c r="H79" i="614"/>
  <c r="AF66" i="2" s="1"/>
  <c r="I79" i="614"/>
  <c r="G80" i="627"/>
  <c r="X79" i="2" s="1"/>
  <c r="D71" i="625"/>
  <c r="AY77" i="2"/>
  <c r="H80" i="627"/>
  <c r="AG79" i="2" s="1"/>
  <c r="D71" i="623"/>
  <c r="AY75" i="2"/>
  <c r="D71" i="614"/>
  <c r="AY66" i="2"/>
  <c r="D71" i="616"/>
  <c r="AY68" i="2"/>
  <c r="G80" i="620"/>
  <c r="X72" i="2" s="1"/>
  <c r="D71" i="626"/>
  <c r="AY78" i="2"/>
  <c r="D71" i="628"/>
  <c r="AY80" i="2"/>
  <c r="D71" i="629"/>
  <c r="AY81" i="2"/>
  <c r="G79" i="626"/>
  <c r="W78" i="2" s="1"/>
  <c r="H79" i="626"/>
  <c r="AF78" i="2" s="1"/>
  <c r="I79" i="626"/>
  <c r="G79" i="625"/>
  <c r="W77" i="2" s="1"/>
  <c r="I79" i="625"/>
  <c r="H79" i="625"/>
  <c r="AF77" i="2" s="1"/>
  <c r="D71" i="621"/>
  <c r="AY73" i="2"/>
  <c r="G79" i="618"/>
  <c r="W70" i="2" s="1"/>
  <c r="I79" i="618"/>
  <c r="H79" i="618"/>
  <c r="AF70" i="2" s="1"/>
  <c r="D71" i="620"/>
  <c r="AY72" i="2"/>
  <c r="G79" i="622"/>
  <c r="W74" i="2" s="1"/>
  <c r="I79" i="622"/>
  <c r="H79" i="622"/>
  <c r="AF74" i="2" s="1"/>
  <c r="G79" i="615"/>
  <c r="W67" i="2" s="1"/>
  <c r="H79" i="615"/>
  <c r="AF67" i="2" s="1"/>
  <c r="I79" i="615"/>
  <c r="D71" i="617"/>
  <c r="AY69" i="2"/>
  <c r="H80" i="620"/>
  <c r="AG72" i="2" s="1"/>
  <c r="G79" i="619"/>
  <c r="W71" i="2" s="1"/>
  <c r="H79" i="619"/>
  <c r="AF71" i="2" s="1"/>
  <c r="I79" i="619"/>
  <c r="G79" i="628"/>
  <c r="W80" i="2" s="1"/>
  <c r="I79" i="628"/>
  <c r="H79" i="628"/>
  <c r="AF80" i="2" s="1"/>
  <c r="D71" i="619"/>
  <c r="AY71" i="2"/>
  <c r="D71" i="618"/>
  <c r="AY70" i="2"/>
  <c r="G80" i="622"/>
  <c r="X74" i="2" s="1"/>
  <c r="D71" i="627"/>
  <c r="AY79" i="2"/>
  <c r="G79" i="617"/>
  <c r="W69" i="2" s="1"/>
  <c r="I79" i="617"/>
  <c r="H79" i="617"/>
  <c r="AF69" i="2" s="1"/>
  <c r="D71" i="612"/>
  <c r="AY64" i="2"/>
  <c r="G79" i="612"/>
  <c r="W64" i="2" s="1"/>
  <c r="I79" i="612"/>
  <c r="H79" i="612"/>
  <c r="G80" i="629"/>
  <c r="I80" i="629"/>
  <c r="H80" i="629"/>
  <c r="AG81" i="2" s="1"/>
  <c r="I80" i="628"/>
  <c r="H80" i="628"/>
  <c r="AG80" i="2" s="1"/>
  <c r="G80" i="628"/>
  <c r="X80" i="2" s="1"/>
  <c r="H80" i="624"/>
  <c r="AG76" i="2" s="1"/>
  <c r="G80" i="624"/>
  <c r="I80" i="624"/>
  <c r="I80" i="621"/>
  <c r="H80" i="621"/>
  <c r="AG73" i="2" s="1"/>
  <c r="G80" i="621"/>
  <c r="H80" i="616"/>
  <c r="AG68" i="2" s="1"/>
  <c r="I80" i="616"/>
  <c r="G80" i="616"/>
  <c r="X68" i="2" s="1"/>
  <c r="I80" i="615"/>
  <c r="G80" i="615"/>
  <c r="H80" i="615"/>
  <c r="AG67" i="2" s="1"/>
  <c r="I80" i="612"/>
  <c r="H80" i="612"/>
  <c r="AG64" i="2" s="1"/>
  <c r="G80" i="612"/>
  <c r="X64" i="2" s="1"/>
  <c r="I82" i="617" l="1"/>
  <c r="I82" i="613"/>
  <c r="I82" i="621"/>
  <c r="I82" i="623"/>
  <c r="I82" i="618"/>
  <c r="I82" i="625"/>
  <c r="I82" i="619"/>
  <c r="H82" i="620"/>
  <c r="E84" i="620" s="1"/>
  <c r="I82" i="629"/>
  <c r="G82" i="625"/>
  <c r="E88" i="625" s="1"/>
  <c r="H82" i="613"/>
  <c r="E84" i="613" s="1"/>
  <c r="G82" i="623"/>
  <c r="E88" i="623" s="1"/>
  <c r="I82" i="622"/>
  <c r="G82" i="613"/>
  <c r="E88" i="613" s="1"/>
  <c r="I82" i="627"/>
  <c r="G82" i="622"/>
  <c r="E88" i="622" s="1"/>
  <c r="I82" i="626"/>
  <c r="G82" i="614"/>
  <c r="E88" i="614" s="1"/>
  <c r="I82" i="628"/>
  <c r="I82" i="614"/>
  <c r="I82" i="620"/>
  <c r="I82" i="616"/>
  <c r="G82" i="618"/>
  <c r="E88" i="618" s="1"/>
  <c r="G82" i="619"/>
  <c r="E88" i="619" s="1"/>
  <c r="G82" i="628"/>
  <c r="E88" i="628" s="1"/>
  <c r="G82" i="617"/>
  <c r="E88" i="617" s="1"/>
  <c r="I82" i="612"/>
  <c r="G82" i="627"/>
  <c r="E88" i="627" s="1"/>
  <c r="G82" i="624"/>
  <c r="E88" i="624" s="1"/>
  <c r="X76" i="2"/>
  <c r="I82" i="624"/>
  <c r="G82" i="620"/>
  <c r="E88" i="620" s="1"/>
  <c r="G82" i="616"/>
  <c r="E88" i="616" s="1"/>
  <c r="G82" i="615"/>
  <c r="E88" i="615" s="1"/>
  <c r="X67" i="2"/>
  <c r="I82" i="615"/>
  <c r="G82" i="621"/>
  <c r="E88" i="621" s="1"/>
  <c r="X73" i="2"/>
  <c r="G82" i="626"/>
  <c r="E88" i="626" s="1"/>
  <c r="G82" i="629"/>
  <c r="E88" i="629" s="1"/>
  <c r="X81" i="2"/>
  <c r="G82" i="612"/>
  <c r="E88" i="612" s="1"/>
  <c r="AF64" i="2"/>
  <c r="H82" i="612"/>
  <c r="E84" i="612" s="1"/>
  <c r="I46" i="356"/>
  <c r="I57" i="356"/>
  <c r="I61" i="356"/>
  <c r="I67" i="49"/>
  <c r="I63" i="49"/>
  <c r="AF51" i="2" l="1"/>
  <c r="AG51" i="2"/>
  <c r="X51" i="2"/>
  <c r="W51" i="2"/>
  <c r="E189" i="2"/>
  <c r="F189" i="2"/>
  <c r="F188" i="2"/>
  <c r="E192" i="2"/>
  <c r="F191" i="2"/>
  <c r="E190" i="2"/>
  <c r="E188" i="2"/>
  <c r="F192" i="2"/>
  <c r="F187" i="2"/>
  <c r="E187" i="2"/>
  <c r="F190" i="2"/>
  <c r="F193" i="2"/>
  <c r="E191" i="2"/>
  <c r="E193" i="2"/>
  <c r="K186" i="2" l="1"/>
  <c r="I187" i="2"/>
  <c r="I186" i="2"/>
  <c r="G187" i="2"/>
  <c r="H186" i="2"/>
  <c r="O186" i="2" l="1"/>
  <c r="K187" i="2"/>
  <c r="O187" i="2" s="1"/>
  <c r="H187" i="2"/>
  <c r="I188" i="2"/>
  <c r="H188" i="2"/>
  <c r="G188" i="2"/>
  <c r="K188" i="2" l="1"/>
  <c r="O188" i="2" s="1"/>
  <c r="H189" i="2"/>
  <c r="I189" i="2"/>
  <c r="G189" i="2"/>
  <c r="K189" i="2" l="1"/>
  <c r="O189" i="2" s="1"/>
  <c r="H190" i="2"/>
  <c r="I190" i="2"/>
  <c r="G190" i="2"/>
  <c r="K190" i="2" l="1"/>
  <c r="O190" i="2" s="1"/>
  <c r="H191" i="2"/>
  <c r="G191" i="2"/>
  <c r="I191" i="2"/>
  <c r="K191" i="2" l="1"/>
  <c r="O191" i="2" s="1"/>
  <c r="I192" i="2"/>
  <c r="G192" i="2"/>
  <c r="H192" i="2"/>
  <c r="K192" i="2" l="1"/>
  <c r="O192" i="2" s="1"/>
  <c r="K193" i="2"/>
  <c r="O193" i="2" s="1"/>
  <c r="B194" i="2"/>
  <c r="C194" i="2"/>
  <c r="G193" i="2"/>
  <c r="I193" i="2"/>
  <c r="H193" i="2"/>
  <c r="K194" i="2" l="1"/>
  <c r="B195" i="2"/>
  <c r="C195" i="2"/>
  <c r="H194" i="2"/>
  <c r="I194" i="2"/>
  <c r="O194" i="2" l="1"/>
  <c r="K195" i="2"/>
  <c r="O195" i="2" s="1"/>
  <c r="B196" i="2"/>
  <c r="C196" i="2"/>
  <c r="I195" i="2"/>
  <c r="F195" i="2"/>
  <c r="H195" i="2"/>
  <c r="E195" i="2"/>
  <c r="G195" i="2"/>
  <c r="K196" i="2" l="1"/>
  <c r="O196" i="2" s="1"/>
  <c r="B197" i="2"/>
  <c r="C197" i="2"/>
  <c r="F196" i="2"/>
  <c r="G197" i="2"/>
  <c r="E196" i="2"/>
  <c r="H196" i="2"/>
  <c r="I196" i="2"/>
  <c r="G196" i="2"/>
  <c r="K197" i="2" l="1"/>
  <c r="O197" i="2" s="1"/>
  <c r="B198" i="2"/>
  <c r="C198" i="2"/>
  <c r="E197" i="2"/>
  <c r="H197" i="2"/>
  <c r="F197" i="2"/>
  <c r="I197" i="2"/>
  <c r="K198" i="2" l="1"/>
  <c r="O198" i="2" s="1"/>
  <c r="B199" i="2"/>
  <c r="C199" i="2"/>
  <c r="I198" i="2"/>
  <c r="E198" i="2"/>
  <c r="H198" i="2"/>
  <c r="F198" i="2"/>
  <c r="G198" i="2"/>
  <c r="G199" i="2"/>
  <c r="K199" i="2" l="1"/>
  <c r="O199" i="2" s="1"/>
  <c r="B200" i="2"/>
  <c r="C200" i="2"/>
  <c r="I199" i="2"/>
  <c r="F199" i="2"/>
  <c r="E199" i="2"/>
  <c r="H199" i="2"/>
  <c r="H200" i="2"/>
  <c r="K200" i="2" l="1"/>
  <c r="O200" i="2" s="1"/>
  <c r="B201" i="2"/>
  <c r="C201" i="2"/>
  <c r="F200" i="2"/>
  <c r="I200" i="2"/>
  <c r="E200" i="2"/>
  <c r="G200" i="2"/>
  <c r="G201" i="2"/>
  <c r="K201" i="2" l="1"/>
  <c r="O201" i="2" s="1"/>
  <c r="B202" i="2"/>
  <c r="C202" i="2"/>
  <c r="E201" i="2"/>
  <c r="I201" i="2"/>
  <c r="F201" i="2"/>
  <c r="H201" i="2"/>
  <c r="F202" i="2"/>
  <c r="K202" i="2" l="1"/>
  <c r="B203" i="2"/>
  <c r="C203" i="2"/>
  <c r="G202" i="2"/>
  <c r="H202" i="2"/>
  <c r="I202" i="2"/>
  <c r="E202" i="2"/>
  <c r="G203" i="2"/>
  <c r="O202" i="2" l="1"/>
  <c r="K203" i="2"/>
  <c r="O203" i="2" s="1"/>
  <c r="B204" i="2"/>
  <c r="C204" i="2"/>
  <c r="F203" i="2"/>
  <c r="E203" i="2"/>
  <c r="H203" i="2"/>
  <c r="I203" i="2"/>
  <c r="E204" i="2"/>
  <c r="K204" i="2" l="1"/>
  <c r="O204" i="2" s="1"/>
  <c r="B205" i="2"/>
  <c r="C205" i="2"/>
  <c r="F204" i="2"/>
  <c r="H204" i="2"/>
  <c r="I204" i="2"/>
  <c r="G204" i="2"/>
  <c r="G205" i="2"/>
  <c r="K205" i="2" l="1"/>
  <c r="O205" i="2" s="1"/>
  <c r="B206" i="2"/>
  <c r="C206" i="2"/>
  <c r="F206" i="2"/>
  <c r="H205" i="2"/>
  <c r="I205" i="2"/>
  <c r="F205" i="2"/>
  <c r="E205" i="2"/>
  <c r="K206" i="2" l="1"/>
  <c r="O206" i="2" s="1"/>
  <c r="B207" i="2"/>
  <c r="C207" i="2"/>
  <c r="H206" i="2"/>
  <c r="E206" i="2"/>
  <c r="G206" i="2"/>
  <c r="I206" i="2"/>
  <c r="G207" i="2"/>
  <c r="K207" i="2" l="1"/>
  <c r="O207" i="2" s="1"/>
  <c r="B208" i="2"/>
  <c r="C208" i="2"/>
  <c r="H207" i="2"/>
  <c r="F207" i="2"/>
  <c r="I207" i="2"/>
  <c r="E207" i="2"/>
  <c r="G208" i="2"/>
  <c r="K208" i="2" l="1"/>
  <c r="O208" i="2" s="1"/>
  <c r="B209" i="2"/>
  <c r="C209" i="2"/>
  <c r="H208" i="2"/>
  <c r="E208" i="2"/>
  <c r="F208" i="2"/>
  <c r="E209" i="2"/>
  <c r="I208" i="2"/>
  <c r="K209" i="2" l="1"/>
  <c r="O209" i="2" s="1"/>
  <c r="B210" i="2"/>
  <c r="C210" i="2"/>
  <c r="F209" i="2"/>
  <c r="I209" i="2"/>
  <c r="G209" i="2"/>
  <c r="H209" i="2"/>
  <c r="E210" i="2"/>
  <c r="K210" i="2" l="1"/>
  <c r="B211" i="2"/>
  <c r="C211" i="2"/>
  <c r="I210" i="2"/>
  <c r="G210" i="2"/>
  <c r="F210" i="2"/>
  <c r="H210" i="2"/>
  <c r="H211" i="2"/>
  <c r="O210" i="2" l="1"/>
  <c r="K211" i="2"/>
  <c r="O211" i="2" s="1"/>
  <c r="B212" i="2"/>
  <c r="C212" i="2"/>
  <c r="I211" i="2"/>
  <c r="E211" i="2"/>
  <c r="G211" i="2"/>
  <c r="F211" i="2"/>
  <c r="E212" i="2"/>
  <c r="K212" i="2" l="1"/>
  <c r="O212" i="2" s="1"/>
  <c r="B213" i="2"/>
  <c r="C213" i="2"/>
  <c r="F212" i="2"/>
  <c r="G212" i="2"/>
  <c r="H212" i="2"/>
  <c r="I212" i="2"/>
  <c r="F213" i="2"/>
  <c r="K213" i="2" l="1"/>
  <c r="O213" i="2" s="1"/>
  <c r="B214" i="2"/>
  <c r="C214" i="2"/>
  <c r="I213" i="2"/>
  <c r="F214" i="2"/>
  <c r="G213" i="2"/>
  <c r="E213" i="2"/>
  <c r="H213" i="2"/>
  <c r="K214" i="2" l="1"/>
  <c r="O214" i="2" s="1"/>
  <c r="B215" i="2"/>
  <c r="C215" i="2"/>
  <c r="H214" i="2"/>
  <c r="I214" i="2"/>
  <c r="G215" i="2"/>
  <c r="E214" i="2"/>
  <c r="G214" i="2"/>
  <c r="K215" i="2" l="1"/>
  <c r="O215" i="2" s="1"/>
  <c r="B216" i="2"/>
  <c r="C216" i="2"/>
  <c r="H215" i="2"/>
  <c r="F215" i="2"/>
  <c r="I215" i="2"/>
  <c r="E215" i="2"/>
  <c r="F216" i="2"/>
  <c r="K216" i="2" l="1"/>
  <c r="O216" i="2" s="1"/>
  <c r="B217" i="2"/>
  <c r="C217" i="2"/>
  <c r="G216" i="2"/>
  <c r="I216" i="2"/>
  <c r="E216" i="2"/>
  <c r="H216" i="2"/>
  <c r="E217" i="2"/>
  <c r="K217" i="2" l="1"/>
  <c r="O217" i="2" s="1"/>
  <c r="B218" i="2"/>
  <c r="C218" i="2"/>
  <c r="G217" i="2"/>
  <c r="G218" i="2"/>
  <c r="H217" i="2"/>
  <c r="F217" i="2"/>
  <c r="I217" i="2"/>
  <c r="K218" i="2" l="1"/>
  <c r="B219" i="2"/>
  <c r="C219" i="2"/>
  <c r="E218" i="2"/>
  <c r="F218" i="2"/>
  <c r="I218" i="2"/>
  <c r="H218" i="2"/>
  <c r="G219" i="2"/>
  <c r="O218" i="2" l="1"/>
  <c r="K219" i="2"/>
  <c r="O219" i="2" s="1"/>
  <c r="B220" i="2"/>
  <c r="C220" i="2"/>
  <c r="I219" i="2"/>
  <c r="H219" i="2"/>
  <c r="E219" i="2"/>
  <c r="F219" i="2"/>
  <c r="F220" i="2"/>
  <c r="K220" i="2" l="1"/>
  <c r="O220" i="2" s="1"/>
  <c r="B221" i="2"/>
  <c r="C221" i="2"/>
  <c r="I220" i="2"/>
  <c r="H220" i="2"/>
  <c r="G220" i="2"/>
  <c r="E220" i="2"/>
  <c r="G221" i="2"/>
  <c r="K221" i="2" l="1"/>
  <c r="O221" i="2" s="1"/>
  <c r="B222" i="2"/>
  <c r="C222" i="2"/>
  <c r="E221" i="2"/>
  <c r="F222" i="2"/>
  <c r="F221" i="2"/>
  <c r="H221" i="2"/>
  <c r="I221" i="2"/>
  <c r="K222" i="2" l="1"/>
  <c r="O222" i="2" s="1"/>
  <c r="B223" i="2"/>
  <c r="C223" i="2"/>
  <c r="H222" i="2"/>
  <c r="G222" i="2"/>
  <c r="I222" i="2"/>
  <c r="E222" i="2"/>
  <c r="G223" i="2"/>
  <c r="K223" i="2" l="1"/>
  <c r="O223" i="2" s="1"/>
  <c r="B224" i="2"/>
  <c r="C224" i="2"/>
  <c r="E223" i="2"/>
  <c r="H223" i="2"/>
  <c r="F223" i="2"/>
  <c r="F224" i="2"/>
  <c r="I223" i="2"/>
  <c r="K224" i="2" l="1"/>
  <c r="O224" i="2" s="1"/>
  <c r="B225" i="2"/>
  <c r="C225" i="2"/>
  <c r="H224" i="2"/>
  <c r="E224" i="2"/>
  <c r="I224" i="2"/>
  <c r="G225" i="2"/>
  <c r="G224" i="2"/>
  <c r="K225" i="2" l="1"/>
  <c r="O225" i="2" s="1"/>
  <c r="B226" i="2"/>
  <c r="C226" i="2"/>
  <c r="H225" i="2"/>
  <c r="F225" i="2"/>
  <c r="I225" i="2"/>
  <c r="F226" i="2"/>
  <c r="E225" i="2"/>
  <c r="K226" i="2" l="1"/>
  <c r="B227" i="2"/>
  <c r="C227" i="2"/>
  <c r="H226" i="2"/>
  <c r="I226" i="2"/>
  <c r="E226" i="2"/>
  <c r="G226" i="2"/>
  <c r="G227" i="2"/>
  <c r="O226" i="2" l="1"/>
  <c r="K227" i="2"/>
  <c r="O227" i="2" s="1"/>
  <c r="B228" i="2"/>
  <c r="C228" i="2"/>
  <c r="I227" i="2"/>
  <c r="F227" i="2"/>
  <c r="E227" i="2"/>
  <c r="H227" i="2"/>
  <c r="E228" i="2"/>
  <c r="K228" i="2" l="1"/>
  <c r="O228" i="2" s="1"/>
  <c r="B229" i="2"/>
  <c r="C229" i="2"/>
  <c r="H228" i="2"/>
  <c r="I228" i="2"/>
  <c r="G229" i="2"/>
  <c r="G228" i="2"/>
  <c r="F228" i="2"/>
  <c r="K229" i="2" l="1"/>
  <c r="O229" i="2" s="1"/>
  <c r="B230" i="2"/>
  <c r="C230" i="2"/>
  <c r="F229" i="2"/>
  <c r="I229" i="2"/>
  <c r="E229" i="2"/>
  <c r="H229" i="2"/>
  <c r="F230" i="2"/>
  <c r="K230" i="2" l="1"/>
  <c r="O230" i="2" s="1"/>
  <c r="B231" i="2"/>
  <c r="C231" i="2"/>
  <c r="I230" i="2"/>
  <c r="E230" i="2"/>
  <c r="G230" i="2"/>
  <c r="G231" i="2"/>
  <c r="H230" i="2"/>
  <c r="K231" i="2" l="1"/>
  <c r="O231" i="2" s="1"/>
  <c r="B232" i="2"/>
  <c r="C232" i="2"/>
  <c r="E231" i="2"/>
  <c r="H231" i="2"/>
  <c r="I231" i="2"/>
  <c r="F231" i="2"/>
  <c r="F232" i="2"/>
  <c r="K232" i="2" l="1"/>
  <c r="O232" i="2" s="1"/>
  <c r="B233" i="2"/>
  <c r="C233" i="2"/>
  <c r="E232" i="2"/>
  <c r="I232" i="2"/>
  <c r="G232" i="2"/>
  <c r="H232" i="2"/>
  <c r="G233" i="2"/>
  <c r="K233" i="2" l="1"/>
  <c r="O233" i="2" s="1"/>
  <c r="B234" i="2"/>
  <c r="C234" i="2"/>
  <c r="I233" i="2"/>
  <c r="H233" i="2"/>
  <c r="E233" i="2"/>
  <c r="F233" i="2"/>
  <c r="F234" i="2"/>
  <c r="K234" i="2" l="1"/>
  <c r="B235" i="2"/>
  <c r="C235" i="2"/>
  <c r="H234" i="2"/>
  <c r="I234" i="2"/>
  <c r="E234" i="2"/>
  <c r="G234" i="2"/>
  <c r="G235" i="2"/>
  <c r="O234" i="2" l="1"/>
  <c r="K235" i="2"/>
  <c r="O235" i="2" s="1"/>
  <c r="B236" i="2"/>
  <c r="C236" i="2"/>
  <c r="E235" i="2"/>
  <c r="E236" i="2"/>
  <c r="I235" i="2"/>
  <c r="F235" i="2"/>
  <c r="H235" i="2"/>
  <c r="K236" i="2" l="1"/>
  <c r="O236" i="2" s="1"/>
  <c r="B237" i="2"/>
  <c r="C237" i="2"/>
  <c r="G237" i="2"/>
  <c r="G236" i="2"/>
  <c r="I236" i="2"/>
  <c r="F236" i="2"/>
  <c r="H236" i="2"/>
  <c r="K237" i="2" l="1"/>
  <c r="O237" i="2" s="1"/>
  <c r="B238" i="2"/>
  <c r="C238" i="2"/>
  <c r="F238" i="2"/>
  <c r="F237" i="2"/>
  <c r="I237" i="2"/>
  <c r="E237" i="2"/>
  <c r="H237" i="2"/>
  <c r="K238" i="2" l="1"/>
  <c r="O238" i="2" s="1"/>
  <c r="B239" i="2"/>
  <c r="C239" i="2"/>
  <c r="H238" i="2"/>
  <c r="G238" i="2"/>
  <c r="E238" i="2"/>
  <c r="I238" i="2"/>
  <c r="G239" i="2"/>
  <c r="K239" i="2" l="1"/>
  <c r="O239" i="2" s="1"/>
  <c r="B240" i="2"/>
  <c r="C240" i="2"/>
  <c r="H239" i="2"/>
  <c r="I239" i="2"/>
  <c r="F239" i="2"/>
  <c r="F240" i="2"/>
  <c r="E239" i="2"/>
  <c r="K240" i="2" l="1"/>
  <c r="O240" i="2" s="1"/>
  <c r="B241" i="2"/>
  <c r="C241" i="2"/>
  <c r="H240" i="2"/>
  <c r="G240" i="2"/>
  <c r="I240" i="2"/>
  <c r="E240" i="2"/>
  <c r="G241" i="2"/>
  <c r="K241" i="2" l="1"/>
  <c r="O241" i="2" s="1"/>
  <c r="B242" i="2"/>
  <c r="C242" i="2"/>
  <c r="F242" i="2"/>
  <c r="E241" i="2"/>
  <c r="I241" i="2"/>
  <c r="F241" i="2"/>
  <c r="H241" i="2"/>
  <c r="K242" i="2" l="1"/>
  <c r="B243" i="2"/>
  <c r="C243" i="2"/>
  <c r="I242" i="2"/>
  <c r="E242" i="2"/>
  <c r="G242" i="2"/>
  <c r="G243" i="2"/>
  <c r="H242" i="2"/>
  <c r="O242" i="2" l="1"/>
  <c r="K243" i="2"/>
  <c r="O243" i="2" s="1"/>
  <c r="B244" i="2"/>
  <c r="C244" i="2"/>
  <c r="H243" i="2"/>
  <c r="F243" i="2"/>
  <c r="E243" i="2"/>
  <c r="I243" i="2"/>
  <c r="F244" i="2"/>
  <c r="K244" i="2" l="1"/>
  <c r="O244" i="2" s="1"/>
  <c r="B245" i="2"/>
  <c r="C245" i="2"/>
  <c r="I244" i="2"/>
  <c r="E244" i="2"/>
  <c r="H244" i="2"/>
  <c r="G244" i="2"/>
  <c r="G245" i="2"/>
  <c r="K245" i="2" l="1"/>
  <c r="O245" i="2" s="1"/>
  <c r="B246" i="2"/>
  <c r="C246" i="2"/>
  <c r="I245" i="2"/>
  <c r="F245" i="2"/>
  <c r="E245" i="2"/>
  <c r="F246" i="2"/>
  <c r="H245" i="2"/>
  <c r="K246" i="2" l="1"/>
  <c r="O246" i="2" s="1"/>
  <c r="B247" i="2"/>
  <c r="C247" i="2"/>
  <c r="G247" i="2"/>
  <c r="H246" i="2"/>
  <c r="E246" i="2"/>
  <c r="I246" i="2"/>
  <c r="G246" i="2"/>
  <c r="K247" i="2" l="1"/>
  <c r="O247" i="2" s="1"/>
  <c r="B248" i="2"/>
  <c r="C248" i="2"/>
  <c r="E247" i="2"/>
  <c r="I247" i="2"/>
  <c r="F248" i="2"/>
  <c r="H247" i="2"/>
  <c r="F247" i="2"/>
  <c r="K248" i="2" l="1"/>
  <c r="O248" i="2" s="1"/>
  <c r="B249" i="2"/>
  <c r="C249" i="2"/>
  <c r="E248" i="2"/>
  <c r="I248" i="2"/>
  <c r="H249" i="2"/>
  <c r="H248" i="2"/>
  <c r="G248" i="2"/>
  <c r="K249" i="2" l="1"/>
  <c r="O249" i="2" s="1"/>
  <c r="B250" i="2"/>
  <c r="C250" i="2"/>
  <c r="E249" i="2"/>
  <c r="I249" i="2"/>
  <c r="I250" i="2"/>
  <c r="G249" i="2"/>
  <c r="F249" i="2"/>
  <c r="K250" i="2" l="1"/>
  <c r="B251" i="2"/>
  <c r="C251" i="2"/>
  <c r="H250" i="2"/>
  <c r="G250" i="2"/>
  <c r="E250" i="2"/>
  <c r="G251" i="2"/>
  <c r="F250" i="2"/>
  <c r="O250" i="2" l="1"/>
  <c r="K251" i="2"/>
  <c r="O251" i="2" s="1"/>
  <c r="B252" i="2"/>
  <c r="C252" i="2"/>
  <c r="E251" i="2"/>
  <c r="F251" i="2"/>
  <c r="H251" i="2"/>
  <c r="I251" i="2"/>
  <c r="F252" i="2"/>
  <c r="K252" i="2" l="1"/>
  <c r="O252" i="2" s="1"/>
  <c r="B253" i="2"/>
  <c r="C253" i="2"/>
  <c r="G252" i="2"/>
  <c r="H252" i="2"/>
  <c r="I252" i="2"/>
  <c r="E252" i="2"/>
  <c r="G253" i="2"/>
  <c r="K253" i="2" l="1"/>
  <c r="O253" i="2" s="1"/>
  <c r="B254" i="2"/>
  <c r="C254" i="2"/>
  <c r="F253" i="2"/>
  <c r="H253" i="2"/>
  <c r="I253" i="2"/>
  <c r="E253" i="2"/>
  <c r="F254" i="2"/>
  <c r="K254" i="2" l="1"/>
  <c r="O254" i="2" s="1"/>
  <c r="B255" i="2"/>
  <c r="C255" i="2"/>
  <c r="I254" i="2"/>
  <c r="G255" i="2"/>
  <c r="H254" i="2"/>
  <c r="E254" i="2"/>
  <c r="G254" i="2"/>
  <c r="K255" i="2" l="1"/>
  <c r="O255" i="2" s="1"/>
  <c r="B256" i="2"/>
  <c r="C256" i="2"/>
  <c r="I255" i="2"/>
  <c r="H255" i="2"/>
  <c r="E255" i="2"/>
  <c r="F256" i="2"/>
  <c r="F255" i="2"/>
  <c r="K256" i="2" l="1"/>
  <c r="O256" i="2" s="1"/>
  <c r="B257" i="2"/>
  <c r="C257" i="2"/>
  <c r="H256" i="2"/>
  <c r="G257" i="2"/>
  <c r="E256" i="2"/>
  <c r="G256" i="2"/>
  <c r="I256" i="2"/>
  <c r="K257" i="2" l="1"/>
  <c r="O257" i="2" s="1"/>
  <c r="B258" i="2"/>
  <c r="C258" i="2"/>
  <c r="F257" i="2"/>
  <c r="F258" i="2"/>
  <c r="H257" i="2"/>
  <c r="E257" i="2"/>
  <c r="I257" i="2"/>
  <c r="K258" i="2" l="1"/>
  <c r="B259" i="2"/>
  <c r="C259" i="2"/>
  <c r="E258" i="2"/>
  <c r="G258" i="2"/>
  <c r="H258" i="2"/>
  <c r="I258" i="2"/>
  <c r="G259" i="2"/>
  <c r="O258" i="2" l="1"/>
  <c r="K259" i="2"/>
  <c r="O259" i="2" s="1"/>
  <c r="B260" i="2"/>
  <c r="C260" i="2"/>
  <c r="E259" i="2"/>
  <c r="F259" i="2"/>
  <c r="H259" i="2"/>
  <c r="I259" i="2"/>
  <c r="E260" i="2"/>
  <c r="K260" i="2" l="1"/>
  <c r="O260" i="2" s="1"/>
  <c r="B261" i="2"/>
  <c r="C261" i="2"/>
  <c r="G260" i="2"/>
  <c r="F260" i="2"/>
  <c r="H261" i="2"/>
  <c r="H260" i="2"/>
  <c r="I260" i="2"/>
  <c r="K261" i="2" l="1"/>
  <c r="O261" i="2" s="1"/>
  <c r="B262" i="2"/>
  <c r="C262" i="2"/>
  <c r="I261" i="2"/>
  <c r="F261" i="2"/>
  <c r="G261" i="2"/>
  <c r="E261" i="2"/>
  <c r="G262" i="2"/>
  <c r="K262" i="2" l="1"/>
  <c r="O262" i="2" s="1"/>
  <c r="B263" i="2"/>
  <c r="C263" i="2"/>
  <c r="I262" i="2"/>
  <c r="E262" i="2"/>
  <c r="H262" i="2"/>
  <c r="H263" i="2"/>
  <c r="F262" i="2"/>
  <c r="K263" i="2" l="1"/>
  <c r="O263" i="2" s="1"/>
  <c r="B264" i="2"/>
  <c r="C264" i="2"/>
  <c r="F263" i="2"/>
  <c r="G263" i="2"/>
  <c r="E263" i="2"/>
  <c r="H264" i="2"/>
  <c r="I263" i="2"/>
  <c r="K264" i="2" l="1"/>
  <c r="O264" i="2" s="1"/>
  <c r="B265" i="2"/>
  <c r="C265" i="2"/>
  <c r="E264" i="2"/>
  <c r="F264" i="2"/>
  <c r="G264" i="2"/>
  <c r="I264" i="2"/>
  <c r="F265" i="2"/>
  <c r="K265" i="2" l="1"/>
  <c r="O265" i="2" s="1"/>
  <c r="B266" i="2"/>
  <c r="C266" i="2"/>
  <c r="E265" i="2"/>
  <c r="H265" i="2"/>
  <c r="G265" i="2"/>
  <c r="F266" i="2"/>
  <c r="I265" i="2"/>
  <c r="K266" i="2" l="1"/>
  <c r="B267" i="2"/>
  <c r="C267" i="2"/>
  <c r="G266" i="2"/>
  <c r="I266" i="2"/>
  <c r="E266" i="2"/>
  <c r="H266" i="2"/>
  <c r="G267" i="2"/>
  <c r="O266" i="2" l="1"/>
  <c r="K267" i="2"/>
  <c r="O267" i="2" s="1"/>
  <c r="B268" i="2"/>
  <c r="C268" i="2"/>
  <c r="H267" i="2"/>
  <c r="E267" i="2"/>
  <c r="F267" i="2"/>
  <c r="I267" i="2"/>
  <c r="E268" i="2"/>
  <c r="K268" i="2" l="1"/>
  <c r="O268" i="2" s="1"/>
  <c r="B269" i="2"/>
  <c r="C269" i="2"/>
  <c r="G268" i="2"/>
  <c r="F268" i="2"/>
  <c r="I268" i="2"/>
  <c r="H268" i="2"/>
  <c r="G269" i="2"/>
  <c r="K269" i="2" l="1"/>
  <c r="O269" i="2" s="1"/>
  <c r="B270" i="2"/>
  <c r="C270" i="2"/>
  <c r="F269" i="2"/>
  <c r="E269" i="2"/>
  <c r="I269" i="2"/>
  <c r="H269" i="2"/>
  <c r="F270" i="2"/>
  <c r="K270" i="2" l="1"/>
  <c r="O270" i="2" s="1"/>
  <c r="B271" i="2"/>
  <c r="C271" i="2"/>
  <c r="E270" i="2"/>
  <c r="I271" i="2"/>
  <c r="H270" i="2"/>
  <c r="I270" i="2"/>
  <c r="G270" i="2"/>
  <c r="K271" i="2" l="1"/>
  <c r="O271" i="2" s="1"/>
  <c r="B272" i="2"/>
  <c r="C272" i="2"/>
  <c r="H271" i="2"/>
  <c r="H272" i="2"/>
  <c r="F271" i="2"/>
  <c r="G271" i="2"/>
  <c r="E271" i="2"/>
  <c r="K272" i="2" l="1"/>
  <c r="O272" i="2" s="1"/>
  <c r="B273" i="2"/>
  <c r="C273" i="2"/>
  <c r="G272" i="2"/>
  <c r="F272" i="2"/>
  <c r="I272" i="2"/>
  <c r="E272" i="2"/>
  <c r="F273" i="2"/>
  <c r="K273" i="2" l="1"/>
  <c r="O273" i="2" s="1"/>
  <c r="B274" i="2"/>
  <c r="C274" i="2"/>
  <c r="G273" i="2"/>
  <c r="E273" i="2"/>
  <c r="I273" i="2"/>
  <c r="H273" i="2"/>
  <c r="F274" i="2"/>
  <c r="K274" i="2" l="1"/>
  <c r="B275" i="2"/>
  <c r="C275" i="2"/>
  <c r="H274" i="2"/>
  <c r="G274" i="2"/>
  <c r="F275" i="2"/>
  <c r="I274" i="2"/>
  <c r="E274" i="2"/>
  <c r="O274" i="2" l="1"/>
  <c r="K275" i="2"/>
  <c r="O275" i="2" s="1"/>
  <c r="B276" i="2"/>
  <c r="C276" i="2"/>
  <c r="H275" i="2"/>
  <c r="I275" i="2"/>
  <c r="G275" i="2"/>
  <c r="E275" i="2"/>
  <c r="F276" i="2"/>
  <c r="K276" i="2" l="1"/>
  <c r="O276" i="2" s="1"/>
  <c r="B277" i="2"/>
  <c r="C277" i="2"/>
  <c r="G276" i="2"/>
  <c r="I276" i="2"/>
  <c r="H276" i="2"/>
  <c r="E276" i="2"/>
  <c r="G277" i="2"/>
  <c r="K277" i="2" l="1"/>
  <c r="O277" i="2" s="1"/>
  <c r="B278" i="2"/>
  <c r="C278" i="2"/>
  <c r="E277" i="2"/>
  <c r="H277" i="2"/>
  <c r="F277" i="2"/>
  <c r="G278" i="2"/>
  <c r="I277" i="2"/>
  <c r="K278" i="2" l="1"/>
  <c r="O278" i="2" s="1"/>
  <c r="B279" i="2"/>
  <c r="C279" i="2"/>
  <c r="H278" i="2"/>
  <c r="F278" i="2"/>
  <c r="E278" i="2"/>
  <c r="I278" i="2"/>
  <c r="G279" i="2"/>
  <c r="K279" i="2" l="1"/>
  <c r="O279" i="2" s="1"/>
  <c r="B280" i="2"/>
  <c r="C280" i="2"/>
  <c r="H279" i="2"/>
  <c r="I279" i="2"/>
  <c r="F279" i="2"/>
  <c r="H280" i="2"/>
  <c r="E279" i="2"/>
  <c r="K280" i="2" l="1"/>
  <c r="O280" i="2" s="1"/>
  <c r="B281" i="2"/>
  <c r="C281" i="2"/>
  <c r="F280" i="2"/>
  <c r="G280" i="2"/>
  <c r="H281" i="2"/>
  <c r="I280" i="2"/>
  <c r="E280" i="2"/>
  <c r="K281" i="2" l="1"/>
  <c r="O281" i="2" s="1"/>
  <c r="B282" i="2"/>
  <c r="C282" i="2"/>
  <c r="I281" i="2"/>
  <c r="G281" i="2"/>
  <c r="E281" i="2"/>
  <c r="F281" i="2"/>
  <c r="G282" i="2"/>
  <c r="K282" i="2" l="1"/>
  <c r="B283" i="2"/>
  <c r="C283" i="2"/>
  <c r="I282" i="2"/>
  <c r="F282" i="2"/>
  <c r="H282" i="2"/>
  <c r="E282" i="2"/>
  <c r="G283" i="2"/>
  <c r="O282" i="2" l="1"/>
  <c r="K283" i="2"/>
  <c r="O283" i="2" s="1"/>
  <c r="B284" i="2"/>
  <c r="C284" i="2"/>
  <c r="I283" i="2"/>
  <c r="F283" i="2"/>
  <c r="H283" i="2"/>
  <c r="E283" i="2"/>
  <c r="F284" i="2"/>
  <c r="K284" i="2" l="1"/>
  <c r="O284" i="2" s="1"/>
  <c r="B285" i="2"/>
  <c r="C285" i="2"/>
  <c r="G284" i="2"/>
  <c r="I284" i="2"/>
  <c r="H284" i="2"/>
  <c r="E284" i="2"/>
  <c r="H285" i="2"/>
  <c r="K285" i="2" l="1"/>
  <c r="O285" i="2" s="1"/>
  <c r="B286" i="2"/>
  <c r="C286" i="2"/>
  <c r="F285" i="2"/>
  <c r="I285" i="2"/>
  <c r="G286" i="2"/>
  <c r="E285" i="2"/>
  <c r="G285" i="2"/>
  <c r="K286" i="2" l="1"/>
  <c r="O286" i="2" s="1"/>
  <c r="B287" i="2"/>
  <c r="C287" i="2"/>
  <c r="I286" i="2"/>
  <c r="G287" i="2"/>
  <c r="E286" i="2"/>
  <c r="F286" i="2"/>
  <c r="H286" i="2"/>
  <c r="K287" i="2" l="1"/>
  <c r="O287" i="2" s="1"/>
  <c r="B288" i="2"/>
  <c r="C288" i="2"/>
  <c r="I287" i="2"/>
  <c r="G288" i="2"/>
  <c r="E287" i="2"/>
  <c r="F287" i="2"/>
  <c r="H287" i="2"/>
  <c r="K288" i="2" l="1"/>
  <c r="O288" i="2" s="1"/>
  <c r="B289" i="2"/>
  <c r="C289" i="2"/>
  <c r="I288" i="2"/>
  <c r="E288" i="2"/>
  <c r="F288" i="2"/>
  <c r="G289" i="2"/>
  <c r="H288" i="2"/>
  <c r="K289" i="2" l="1"/>
  <c r="O289" i="2" s="1"/>
  <c r="B290" i="2"/>
  <c r="C290" i="2"/>
  <c r="E289" i="2"/>
  <c r="H289" i="2"/>
  <c r="F289" i="2"/>
  <c r="G290" i="2"/>
  <c r="I289" i="2"/>
  <c r="K290" i="2" l="1"/>
  <c r="B291" i="2"/>
  <c r="C291" i="2"/>
  <c r="I290" i="2"/>
  <c r="F290" i="2"/>
  <c r="G291" i="2"/>
  <c r="H290" i="2"/>
  <c r="E290" i="2"/>
  <c r="O290" i="2" l="1"/>
  <c r="K291" i="2"/>
  <c r="O291" i="2" s="1"/>
  <c r="B292" i="2"/>
  <c r="C292" i="2"/>
  <c r="E291" i="2"/>
  <c r="I291" i="2"/>
  <c r="H291" i="2"/>
  <c r="F291" i="2"/>
  <c r="F292" i="2"/>
  <c r="K292" i="2" l="1"/>
  <c r="O292" i="2" s="1"/>
  <c r="B293" i="2"/>
  <c r="C293" i="2"/>
  <c r="G292" i="2"/>
  <c r="I292" i="2"/>
  <c r="E292" i="2"/>
  <c r="G293" i="2"/>
  <c r="H292" i="2"/>
  <c r="K293" i="2" l="1"/>
  <c r="O293" i="2" s="1"/>
  <c r="B294" i="2"/>
  <c r="C294" i="2"/>
  <c r="F293" i="2"/>
  <c r="H293" i="2"/>
  <c r="I293" i="2"/>
  <c r="E293" i="2"/>
  <c r="F294" i="2"/>
  <c r="K294" i="2" l="1"/>
  <c r="O294" i="2" s="1"/>
  <c r="B295" i="2"/>
  <c r="C295" i="2"/>
  <c r="E294" i="2"/>
  <c r="I294" i="2"/>
  <c r="G295" i="2"/>
  <c r="G294" i="2"/>
  <c r="H294" i="2"/>
  <c r="K295" i="2" l="1"/>
  <c r="O295" i="2" s="1"/>
  <c r="B296" i="2"/>
  <c r="C296" i="2"/>
  <c r="I295" i="2"/>
  <c r="F295" i="2"/>
  <c r="E295" i="2"/>
  <c r="H295" i="2"/>
  <c r="F296" i="2"/>
  <c r="K296" i="2" l="1"/>
  <c r="O296" i="2" s="1"/>
  <c r="B297" i="2"/>
  <c r="C297" i="2"/>
  <c r="G297" i="2"/>
  <c r="E296" i="2"/>
  <c r="I296" i="2"/>
  <c r="G296" i="2"/>
  <c r="H296" i="2"/>
  <c r="K297" i="2" l="1"/>
  <c r="O297" i="2" s="1"/>
  <c r="B298" i="2"/>
  <c r="C298" i="2"/>
  <c r="H297" i="2"/>
  <c r="F298" i="2"/>
  <c r="E297" i="2"/>
  <c r="F297" i="2"/>
  <c r="I297" i="2"/>
  <c r="K298" i="2" l="1"/>
  <c r="B299" i="2"/>
  <c r="C299" i="2"/>
  <c r="H298" i="2"/>
  <c r="E298" i="2"/>
  <c r="I298" i="2"/>
  <c r="G298" i="2"/>
  <c r="G299" i="2"/>
  <c r="O298" i="2" l="1"/>
  <c r="K299" i="2"/>
  <c r="O299" i="2" s="1"/>
  <c r="B300" i="2"/>
  <c r="C300" i="2"/>
  <c r="E299" i="2"/>
  <c r="I299" i="2"/>
  <c r="F299" i="2"/>
  <c r="H299" i="2"/>
  <c r="E300" i="2"/>
  <c r="K300" i="2" l="1"/>
  <c r="O300" i="2" s="1"/>
  <c r="B301" i="2"/>
  <c r="C301" i="2"/>
  <c r="H300" i="2"/>
  <c r="I300" i="2"/>
  <c r="F300" i="2"/>
  <c r="G301" i="2"/>
  <c r="G300" i="2"/>
  <c r="K301" i="2" l="1"/>
  <c r="O301" i="2" s="1"/>
  <c r="B302" i="2"/>
  <c r="C302" i="2"/>
  <c r="G302" i="2"/>
  <c r="H301" i="2"/>
  <c r="F301" i="2"/>
  <c r="I301" i="2"/>
  <c r="E301" i="2"/>
  <c r="K302" i="2" l="1"/>
  <c r="O302" i="2" s="1"/>
  <c r="B303" i="2"/>
  <c r="C303" i="2"/>
  <c r="I302" i="2"/>
  <c r="E302" i="2"/>
  <c r="G303" i="2"/>
  <c r="H302" i="2"/>
  <c r="F302" i="2"/>
  <c r="K303" i="2" l="1"/>
  <c r="O303" i="2" s="1"/>
  <c r="B304" i="2"/>
  <c r="C304" i="2"/>
  <c r="F303" i="2"/>
  <c r="E303" i="2"/>
  <c r="H303" i="2"/>
  <c r="H304" i="2"/>
  <c r="I303" i="2"/>
  <c r="K304" i="2" l="1"/>
  <c r="O304" i="2" s="1"/>
  <c r="B305" i="2"/>
  <c r="C305" i="2"/>
  <c r="E304" i="2"/>
  <c r="F304" i="2"/>
  <c r="G304" i="2"/>
  <c r="I304" i="2"/>
  <c r="H305" i="2"/>
  <c r="K305" i="2" l="1"/>
  <c r="O305" i="2" s="1"/>
  <c r="B306" i="2"/>
  <c r="C306" i="2"/>
  <c r="I305" i="2"/>
  <c r="E305" i="2"/>
  <c r="G306" i="2"/>
  <c r="G305" i="2"/>
  <c r="F305" i="2"/>
  <c r="K306" i="2" l="1"/>
  <c r="B307" i="2"/>
  <c r="C307" i="2"/>
  <c r="E306" i="2"/>
  <c r="F306" i="2"/>
  <c r="F307" i="2"/>
  <c r="H306" i="2"/>
  <c r="I306" i="2"/>
  <c r="O306" i="2" l="1"/>
  <c r="K307" i="2"/>
  <c r="O307" i="2" s="1"/>
  <c r="B308" i="2"/>
  <c r="C308" i="2"/>
  <c r="E307" i="2"/>
  <c r="I307" i="2"/>
  <c r="H307" i="2"/>
  <c r="G308" i="2"/>
  <c r="G307" i="2"/>
  <c r="K308" i="2" l="1"/>
  <c r="O308" i="2" s="1"/>
  <c r="B309" i="2"/>
  <c r="C309" i="2"/>
  <c r="F308" i="2"/>
  <c r="H308" i="2"/>
  <c r="I308" i="2"/>
  <c r="G309" i="2"/>
  <c r="E308" i="2"/>
  <c r="K309" i="2" l="1"/>
  <c r="O309" i="2" s="1"/>
  <c r="B310" i="2"/>
  <c r="C310" i="2"/>
  <c r="F309" i="2"/>
  <c r="H309" i="2"/>
  <c r="E309" i="2"/>
  <c r="H310" i="2"/>
  <c r="I309" i="2"/>
  <c r="K310" i="2" l="1"/>
  <c r="O310" i="2" s="1"/>
  <c r="B311" i="2"/>
  <c r="C311" i="2"/>
  <c r="I310" i="2"/>
  <c r="H311" i="2"/>
  <c r="F310" i="2"/>
  <c r="E310" i="2"/>
  <c r="G310" i="2"/>
  <c r="K311" i="2" l="1"/>
  <c r="O311" i="2" s="1"/>
  <c r="B312" i="2"/>
  <c r="C312" i="2"/>
  <c r="I311" i="2"/>
  <c r="G311" i="2"/>
  <c r="G312" i="2"/>
  <c r="E311" i="2"/>
  <c r="F311" i="2"/>
  <c r="K312" i="2" l="1"/>
  <c r="O312" i="2" s="1"/>
  <c r="B313" i="2"/>
  <c r="C313" i="2"/>
  <c r="E312" i="2"/>
  <c r="H312" i="2"/>
  <c r="F312" i="2"/>
  <c r="G313" i="2"/>
  <c r="I312" i="2"/>
  <c r="K313" i="2" l="1"/>
  <c r="O313" i="2" s="1"/>
  <c r="B314" i="2"/>
  <c r="C314" i="2"/>
  <c r="I313" i="2"/>
  <c r="E313" i="2"/>
  <c r="H314" i="2"/>
  <c r="H313" i="2"/>
  <c r="F313" i="2"/>
  <c r="K314" i="2" l="1"/>
  <c r="O314" i="2" s="1"/>
  <c r="B315" i="2"/>
  <c r="C315" i="2"/>
  <c r="G315" i="2"/>
  <c r="E314" i="2"/>
  <c r="I314" i="2"/>
  <c r="G314" i="2"/>
  <c r="F314" i="2"/>
  <c r="K315" i="2" l="1"/>
  <c r="O315" i="2" s="1"/>
  <c r="B316" i="2"/>
  <c r="C316" i="2"/>
  <c r="I315" i="2"/>
  <c r="E315" i="2"/>
  <c r="F315" i="2"/>
  <c r="F316" i="2"/>
  <c r="H315" i="2"/>
  <c r="K316" i="2" l="1"/>
  <c r="O316" i="2" s="1"/>
  <c r="B317" i="2"/>
  <c r="C317" i="2"/>
  <c r="E316" i="2"/>
  <c r="I316" i="2"/>
  <c r="H316" i="2"/>
  <c r="G316" i="2"/>
  <c r="G317" i="2"/>
  <c r="K317" i="2" l="1"/>
  <c r="O317" i="2" s="1"/>
  <c r="B318" i="2"/>
  <c r="C318" i="2"/>
  <c r="E317" i="2"/>
  <c r="F318" i="2"/>
  <c r="I317" i="2"/>
  <c r="F317" i="2"/>
  <c r="H317" i="2"/>
  <c r="K318" i="2" l="1"/>
  <c r="O318" i="2" s="1"/>
  <c r="B319" i="2"/>
  <c r="C319" i="2"/>
  <c r="G319" i="2"/>
  <c r="E318" i="2"/>
  <c r="I318" i="2"/>
  <c r="H318" i="2"/>
  <c r="G318" i="2"/>
  <c r="K319" i="2" l="1"/>
  <c r="O319" i="2" s="1"/>
  <c r="B320" i="2"/>
  <c r="C320" i="2"/>
  <c r="H319" i="2"/>
  <c r="F319" i="2"/>
  <c r="I319" i="2"/>
  <c r="E319" i="2"/>
  <c r="G320" i="2"/>
  <c r="K320" i="2" l="1"/>
  <c r="O320" i="2" s="1"/>
  <c r="B321" i="2"/>
  <c r="C321" i="2"/>
  <c r="E320" i="2"/>
  <c r="H320" i="2"/>
  <c r="F320" i="2"/>
  <c r="I320" i="2"/>
  <c r="G321" i="2"/>
  <c r="K321" i="2" l="1"/>
  <c r="O321" i="2" s="1"/>
  <c r="B322" i="2"/>
  <c r="C322" i="2"/>
  <c r="H321" i="2"/>
  <c r="F321" i="2"/>
  <c r="G322" i="2"/>
  <c r="E321" i="2"/>
  <c r="I321" i="2"/>
  <c r="K322" i="2" l="1"/>
  <c r="B323" i="2"/>
  <c r="C323" i="2"/>
  <c r="F322" i="2"/>
  <c r="H322" i="2"/>
  <c r="E322" i="2"/>
  <c r="I322" i="2"/>
  <c r="G323" i="2"/>
  <c r="O322" i="2" l="1"/>
  <c r="K323" i="2"/>
  <c r="O323" i="2" s="1"/>
  <c r="B324" i="2"/>
  <c r="C324" i="2"/>
  <c r="F323" i="2"/>
  <c r="H323" i="2"/>
  <c r="I323" i="2"/>
  <c r="E323" i="2"/>
  <c r="F324" i="2"/>
  <c r="K324" i="2" l="1"/>
  <c r="O324" i="2" s="1"/>
  <c r="B325" i="2"/>
  <c r="C325" i="2"/>
  <c r="H324" i="2"/>
  <c r="I324" i="2"/>
  <c r="G325" i="2"/>
  <c r="G324" i="2"/>
  <c r="E324" i="2"/>
  <c r="K325" i="2" l="1"/>
  <c r="O325" i="2" s="1"/>
  <c r="B326" i="2"/>
  <c r="C326" i="2"/>
  <c r="F325" i="2"/>
  <c r="I325" i="2"/>
  <c r="E325" i="2"/>
  <c r="H325" i="2"/>
  <c r="F326" i="2"/>
  <c r="K326" i="2" l="1"/>
  <c r="O326" i="2" s="1"/>
  <c r="B327" i="2"/>
  <c r="C327" i="2"/>
  <c r="E326" i="2"/>
  <c r="I326" i="2"/>
  <c r="G327" i="2"/>
  <c r="G326" i="2"/>
  <c r="H326" i="2"/>
  <c r="K327" i="2" l="1"/>
  <c r="O327" i="2" s="1"/>
  <c r="B328" i="2"/>
  <c r="C328" i="2"/>
  <c r="I327" i="2"/>
  <c r="E327" i="2"/>
  <c r="F327" i="2"/>
  <c r="H327" i="2"/>
  <c r="F328" i="2"/>
  <c r="K328" i="2" l="1"/>
  <c r="O328" i="2" s="1"/>
  <c r="B329" i="2"/>
  <c r="C329" i="2"/>
  <c r="I328" i="2"/>
  <c r="G328" i="2"/>
  <c r="H328" i="2"/>
  <c r="E328" i="2"/>
  <c r="G329" i="2"/>
  <c r="K329" i="2" l="1"/>
  <c r="O329" i="2" s="1"/>
  <c r="B330" i="2"/>
  <c r="C330" i="2"/>
  <c r="I329" i="2"/>
  <c r="H329" i="2"/>
  <c r="E329" i="2"/>
  <c r="F329" i="2"/>
  <c r="F330" i="2"/>
  <c r="K330" i="2" l="1"/>
  <c r="B331" i="2"/>
  <c r="C331" i="2"/>
  <c r="H330" i="2"/>
  <c r="G331" i="2"/>
  <c r="G330" i="2"/>
  <c r="I330" i="2"/>
  <c r="E330" i="2"/>
  <c r="O330" i="2" l="1"/>
  <c r="K331" i="2"/>
  <c r="O331" i="2" s="1"/>
  <c r="B332" i="2"/>
  <c r="C332" i="2"/>
  <c r="E331" i="2"/>
  <c r="I331" i="2"/>
  <c r="E332" i="2"/>
  <c r="H331" i="2"/>
  <c r="F331" i="2"/>
  <c r="K332" i="2" l="1"/>
  <c r="O332" i="2" s="1"/>
  <c r="B333" i="2"/>
  <c r="C333" i="2"/>
  <c r="F332" i="2"/>
  <c r="I332" i="2"/>
  <c r="G332" i="2"/>
  <c r="G333" i="2"/>
  <c r="H332" i="2"/>
  <c r="K333" i="2" l="1"/>
  <c r="O333" i="2" s="1"/>
  <c r="B334" i="2"/>
  <c r="C334" i="2"/>
  <c r="F334" i="2"/>
  <c r="H333" i="2"/>
  <c r="I333" i="2"/>
  <c r="E333" i="2"/>
  <c r="F333" i="2"/>
  <c r="K334" i="2" l="1"/>
  <c r="O334" i="2" s="1"/>
  <c r="B335" i="2"/>
  <c r="C335" i="2"/>
  <c r="E334" i="2"/>
  <c r="H334" i="2"/>
  <c r="I334" i="2"/>
  <c r="G334" i="2"/>
  <c r="G335" i="2"/>
  <c r="K335" i="2" l="1"/>
  <c r="O335" i="2" s="1"/>
  <c r="B336" i="2"/>
  <c r="C336" i="2"/>
  <c r="E335" i="2"/>
  <c r="I335" i="2"/>
  <c r="F335" i="2"/>
  <c r="H335" i="2"/>
  <c r="F336" i="2"/>
  <c r="K336" i="2" l="1"/>
  <c r="O336" i="2" s="1"/>
  <c r="B337" i="2"/>
  <c r="C337" i="2"/>
  <c r="I336" i="2"/>
  <c r="G336" i="2"/>
  <c r="H336" i="2"/>
  <c r="E336" i="2"/>
  <c r="G337" i="2"/>
  <c r="K337" i="2" l="1"/>
  <c r="O337" i="2" s="1"/>
  <c r="B338" i="2"/>
  <c r="C338" i="2"/>
  <c r="H337" i="2"/>
  <c r="I337" i="2"/>
  <c r="F337" i="2"/>
  <c r="E337" i="2"/>
  <c r="F338" i="2"/>
  <c r="K338" i="2" l="1"/>
  <c r="B339" i="2"/>
  <c r="C339" i="2"/>
  <c r="G338" i="2"/>
  <c r="H338" i="2"/>
  <c r="G339" i="2"/>
  <c r="I338" i="2"/>
  <c r="E338" i="2"/>
  <c r="O338" i="2" l="1"/>
  <c r="K339" i="2"/>
  <c r="O339" i="2" s="1"/>
  <c r="B340" i="2"/>
  <c r="C340" i="2"/>
  <c r="I339" i="2"/>
  <c r="F339" i="2"/>
  <c r="H339" i="2"/>
  <c r="E340" i="2"/>
  <c r="E339" i="2"/>
  <c r="K340" i="2" l="1"/>
  <c r="O340" i="2" s="1"/>
  <c r="B341" i="2"/>
  <c r="C341" i="2"/>
  <c r="G340" i="2"/>
  <c r="F340" i="2"/>
  <c r="I340" i="2"/>
  <c r="G341" i="2"/>
  <c r="H340" i="2"/>
  <c r="K341" i="2" l="1"/>
  <c r="O341" i="2" s="1"/>
  <c r="B342" i="2"/>
  <c r="C342" i="2"/>
  <c r="I341" i="2"/>
  <c r="F341" i="2"/>
  <c r="E341" i="2"/>
  <c r="H341" i="2"/>
  <c r="F342" i="2"/>
  <c r="K342" i="2" l="1"/>
  <c r="O342" i="2" s="1"/>
  <c r="B343" i="2"/>
  <c r="C343" i="2"/>
  <c r="G343" i="2"/>
  <c r="H342" i="2"/>
  <c r="E342" i="2"/>
  <c r="G342" i="2"/>
  <c r="I342" i="2"/>
  <c r="K343" i="2" l="1"/>
  <c r="O343" i="2" s="1"/>
  <c r="B344" i="2"/>
  <c r="C344" i="2"/>
  <c r="I343" i="2"/>
  <c r="F344" i="2"/>
  <c r="E343" i="2"/>
  <c r="H343" i="2"/>
  <c r="F343" i="2"/>
  <c r="K344" i="2" l="1"/>
  <c r="O344" i="2" s="1"/>
  <c r="B345" i="2"/>
  <c r="C345" i="2"/>
  <c r="H344" i="2"/>
  <c r="I344" i="2"/>
  <c r="G345" i="2"/>
  <c r="G344" i="2"/>
  <c r="E344" i="2"/>
  <c r="K345" i="2" l="1"/>
  <c r="O345" i="2" s="1"/>
  <c r="O184" i="2" s="1"/>
  <c r="H345" i="2"/>
  <c r="I345" i="2"/>
  <c r="F345" i="2"/>
  <c r="AF58" i="2" l="1"/>
  <c r="AG58" i="2"/>
  <c r="E345" i="2"/>
  <c r="B79" i="49" l="1"/>
  <c r="B80" i="49"/>
  <c r="L13" i="49" l="1"/>
  <c r="L12" i="49"/>
  <c r="G81" i="49" s="1"/>
  <c r="L18" i="49" l="1"/>
  <c r="L9" i="49"/>
  <c r="L7" i="49"/>
  <c r="B74" i="356"/>
  <c r="B73" i="356"/>
  <c r="J29" i="67"/>
  <c r="J28" i="67"/>
  <c r="J27" i="67"/>
  <c r="J23" i="67"/>
  <c r="J22" i="67"/>
  <c r="J21" i="67"/>
  <c r="J20" i="67"/>
  <c r="J19" i="67"/>
  <c r="L31" i="49" s="1"/>
  <c r="C11" i="49" s="1"/>
  <c r="J18" i="67"/>
  <c r="J9" i="67"/>
  <c r="J8" i="67"/>
  <c r="J7" i="67"/>
  <c r="J6" i="67"/>
  <c r="J5" i="67"/>
  <c r="J4" i="67"/>
  <c r="J3" i="67"/>
  <c r="J2" i="67"/>
  <c r="L29" i="49" l="1"/>
  <c r="C12" i="49"/>
  <c r="L92" i="49"/>
  <c r="L17" i="49"/>
  <c r="L19" i="49" s="1"/>
  <c r="D72" i="49" s="1"/>
  <c r="D73" i="49" s="1"/>
  <c r="L10" i="49"/>
  <c r="L27" i="49"/>
  <c r="L23" i="49"/>
  <c r="L94" i="49"/>
  <c r="L93" i="49"/>
  <c r="L25" i="49"/>
  <c r="D71" i="49" l="1"/>
  <c r="AY63" i="2"/>
  <c r="H79" i="49"/>
  <c r="AF63" i="2" s="1"/>
  <c r="G90" i="49"/>
  <c r="G86" i="356"/>
  <c r="C138" i="49"/>
  <c r="AT57" i="2" l="1"/>
  <c r="AQ57" i="2"/>
  <c r="AR57" i="2"/>
  <c r="AP57" i="2"/>
  <c r="I104" i="356"/>
  <c r="H104" i="356"/>
  <c r="I99" i="356"/>
  <c r="H99" i="356"/>
  <c r="B87" i="356"/>
  <c r="B72" i="356"/>
  <c r="H53" i="356"/>
  <c r="H71" i="356" s="1"/>
  <c r="G53" i="356"/>
  <c r="G71" i="356" s="1"/>
  <c r="I52" i="356"/>
  <c r="I51" i="356"/>
  <c r="I50" i="356"/>
  <c r="I107" i="49"/>
  <c r="H107" i="49"/>
  <c r="I102" i="49"/>
  <c r="H102" i="49"/>
  <c r="I58" i="49"/>
  <c r="I57" i="49"/>
  <c r="I56" i="49"/>
  <c r="AP62" i="2"/>
  <c r="AR62" i="2"/>
  <c r="P62" i="2"/>
  <c r="G79" i="49" l="1"/>
  <c r="W63" i="2" s="1"/>
  <c r="I105" i="356"/>
  <c r="I53" i="356"/>
  <c r="I71" i="356" s="1"/>
  <c r="I59" i="49"/>
  <c r="I77" i="49" s="1"/>
  <c r="I108" i="49"/>
  <c r="H108" i="49"/>
  <c r="H105" i="356"/>
  <c r="G87" i="356"/>
  <c r="G88" i="356" s="1"/>
  <c r="AQ62" i="2"/>
  <c r="H59" i="49" l="1"/>
  <c r="H77" i="49" s="1"/>
  <c r="G59" i="49"/>
  <c r="G77" i="49" s="1"/>
  <c r="G80" i="49" l="1"/>
  <c r="X63" i="2" s="1"/>
  <c r="H80" i="49"/>
  <c r="AG63" i="2" s="1"/>
  <c r="G91" i="49"/>
  <c r="H30" i="2"/>
  <c r="D10" i="356" l="1"/>
  <c r="E140" i="356" s="1"/>
  <c r="G186" i="2"/>
  <c r="L186" i="2" l="1"/>
  <c r="L187" i="2"/>
  <c r="L188" i="2"/>
  <c r="L189" i="2"/>
  <c r="L190" i="2"/>
  <c r="N190" i="2" s="1"/>
  <c r="L191" i="2"/>
  <c r="N191" i="2" s="1"/>
  <c r="L192" i="2"/>
  <c r="N192" i="2" s="1"/>
  <c r="L193" i="2"/>
  <c r="N193" i="2" s="1"/>
  <c r="N81" i="2"/>
  <c r="N80" i="2"/>
  <c r="N79" i="2"/>
  <c r="N78" i="2"/>
  <c r="N77" i="2"/>
  <c r="N76" i="2"/>
  <c r="N75" i="2"/>
  <c r="N74" i="2"/>
  <c r="N73" i="2"/>
  <c r="N72" i="2"/>
  <c r="N71" i="2"/>
  <c r="N70" i="2"/>
  <c r="N69" i="2"/>
  <c r="N68" i="2"/>
  <c r="N67" i="2"/>
  <c r="N66" i="2"/>
  <c r="N65" i="2"/>
  <c r="N64" i="2"/>
  <c r="N63" i="2"/>
  <c r="BG51" i="2"/>
  <c r="BF51" i="2"/>
  <c r="BC51" i="2"/>
  <c r="AX51" i="2"/>
  <c r="AW51" i="2"/>
  <c r="AV51" i="2"/>
  <c r="AU51" i="2"/>
  <c r="AO51" i="2"/>
  <c r="AN51" i="2"/>
  <c r="AM51" i="2"/>
  <c r="AL51" i="2"/>
  <c r="AK51" i="2"/>
  <c r="AJ51" i="2"/>
  <c r="AI51" i="2"/>
  <c r="AH51" i="2"/>
  <c r="AE51" i="2"/>
  <c r="AD51" i="2"/>
  <c r="AC51" i="2"/>
  <c r="AB51" i="2"/>
  <c r="AA51" i="2"/>
  <c r="Z51" i="2"/>
  <c r="Y51" i="2"/>
  <c r="V51" i="2"/>
  <c r="U51" i="2"/>
  <c r="T51" i="2"/>
  <c r="S51" i="2"/>
  <c r="R51" i="2"/>
  <c r="Q51" i="2"/>
  <c r="P51" i="2"/>
  <c r="AT63" i="2"/>
  <c r="N189" i="2" l="1"/>
  <c r="M186" i="2"/>
  <c r="M187" i="2" s="1"/>
  <c r="M188" i="2" s="1"/>
  <c r="M189" i="2" s="1"/>
  <c r="M190" i="2" s="1"/>
  <c r="M191" i="2" s="1"/>
  <c r="M192" i="2" s="1"/>
  <c r="M193" i="2" s="1"/>
  <c r="N186" i="2"/>
  <c r="G164" i="2"/>
  <c r="I162" i="2"/>
  <c r="AR76" i="2"/>
  <c r="AR73" i="2"/>
  <c r="AQ67" i="2"/>
  <c r="AR78" i="2"/>
  <c r="AQ69" i="2"/>
  <c r="AR74" i="2"/>
  <c r="AQ80" i="2"/>
  <c r="AR81" i="2"/>
  <c r="AQ76" i="2"/>
  <c r="AQ72" i="2"/>
  <c r="AR77" i="2"/>
  <c r="AQ73" i="2"/>
  <c r="AR80" i="2"/>
  <c r="AR66" i="2"/>
  <c r="AQ79" i="2"/>
  <c r="AR67" i="2"/>
  <c r="AQ70" i="2"/>
  <c r="AQ68" i="2"/>
  <c r="AQ65" i="2"/>
  <c r="AQ66" i="2"/>
  <c r="AQ71" i="2"/>
  <c r="AQ63" i="2"/>
  <c r="AR71" i="2"/>
  <c r="AQ75" i="2"/>
  <c r="AQ64" i="2"/>
  <c r="AR70" i="2"/>
  <c r="AR65" i="2"/>
  <c r="AR68" i="2"/>
  <c r="AQ74" i="2"/>
  <c r="AR64" i="2"/>
  <c r="AR75" i="2"/>
  <c r="AR79" i="2"/>
  <c r="AR69" i="2"/>
  <c r="AQ78" i="2"/>
  <c r="AQ81" i="2"/>
  <c r="AR72" i="2"/>
  <c r="AQ77" i="2"/>
  <c r="N188" i="2" l="1"/>
  <c r="N187" i="2"/>
  <c r="D128" i="49"/>
  <c r="F126" i="49"/>
  <c r="D126" i="49"/>
  <c r="B91" i="49" l="1"/>
  <c r="C137" i="49" l="1"/>
  <c r="C134" i="356"/>
  <c r="B9" i="483" l="1"/>
  <c r="H1" i="483"/>
  <c r="C1" i="483"/>
  <c r="E142" i="49" l="1"/>
  <c r="B116" i="2"/>
  <c r="AT69" i="2"/>
  <c r="AT71" i="2"/>
  <c r="AT77" i="2"/>
  <c r="G194" i="2"/>
  <c r="AT72" i="2"/>
  <c r="AT66" i="2"/>
  <c r="AT80" i="2"/>
  <c r="AT68" i="2"/>
  <c r="AT67" i="2"/>
  <c r="AT79" i="2"/>
  <c r="AT70" i="2"/>
  <c r="AT73" i="2"/>
  <c r="AT65" i="2"/>
  <c r="AT64" i="2"/>
  <c r="AT75" i="2"/>
  <c r="AT78" i="2"/>
  <c r="AT81" i="2"/>
  <c r="AT74" i="2"/>
  <c r="AT76" i="2"/>
  <c r="L198" i="2" l="1"/>
  <c r="N198" i="2" s="1"/>
  <c r="L210" i="2"/>
  <c r="N210" i="2" s="1"/>
  <c r="L223" i="2"/>
  <c r="N223" i="2" s="1"/>
  <c r="L234" i="2"/>
  <c r="N234" i="2" s="1"/>
  <c r="L246" i="2"/>
  <c r="N246" i="2" s="1"/>
  <c r="L258" i="2"/>
  <c r="N258" i="2" s="1"/>
  <c r="L270" i="2"/>
  <c r="N270" i="2" s="1"/>
  <c r="L282" i="2"/>
  <c r="N282" i="2" s="1"/>
  <c r="L295" i="2"/>
  <c r="N295" i="2" s="1"/>
  <c r="L306" i="2"/>
  <c r="N306" i="2" s="1"/>
  <c r="L318" i="2"/>
  <c r="N318" i="2" s="1"/>
  <c r="L330" i="2"/>
  <c r="N330" i="2" s="1"/>
  <c r="L342" i="2"/>
  <c r="N342" i="2" s="1"/>
  <c r="L261" i="2"/>
  <c r="N261" i="2" s="1"/>
  <c r="L309" i="2"/>
  <c r="N309" i="2" s="1"/>
  <c r="L226" i="2"/>
  <c r="N226" i="2" s="1"/>
  <c r="L262" i="2"/>
  <c r="N262" i="2" s="1"/>
  <c r="L310" i="2"/>
  <c r="N310" i="2" s="1"/>
  <c r="L238" i="2"/>
  <c r="N238" i="2" s="1"/>
  <c r="L287" i="2"/>
  <c r="N287" i="2" s="1"/>
  <c r="L323" i="2"/>
  <c r="N323" i="2" s="1"/>
  <c r="L204" i="2"/>
  <c r="N204" i="2" s="1"/>
  <c r="L241" i="2"/>
  <c r="N241" i="2" s="1"/>
  <c r="L264" i="2"/>
  <c r="N264" i="2" s="1"/>
  <c r="L300" i="2"/>
  <c r="N300" i="2" s="1"/>
  <c r="L336" i="2"/>
  <c r="N336" i="2" s="1"/>
  <c r="L229" i="2"/>
  <c r="N229" i="2" s="1"/>
  <c r="L265" i="2"/>
  <c r="N265" i="2" s="1"/>
  <c r="L313" i="2"/>
  <c r="N313" i="2" s="1"/>
  <c r="L230" i="2"/>
  <c r="N230" i="2" s="1"/>
  <c r="L290" i="2"/>
  <c r="N290" i="2" s="1"/>
  <c r="L219" i="2"/>
  <c r="N219" i="2" s="1"/>
  <c r="L267" i="2"/>
  <c r="N267" i="2" s="1"/>
  <c r="L327" i="2"/>
  <c r="N327" i="2" s="1"/>
  <c r="L232" i="2"/>
  <c r="N232" i="2" s="1"/>
  <c r="L280" i="2"/>
  <c r="N280" i="2" s="1"/>
  <c r="L340" i="2"/>
  <c r="N340" i="2" s="1"/>
  <c r="L233" i="2"/>
  <c r="N233" i="2" s="1"/>
  <c r="L305" i="2"/>
  <c r="N305" i="2" s="1"/>
  <c r="L199" i="2"/>
  <c r="N199" i="2" s="1"/>
  <c r="L211" i="2"/>
  <c r="N211" i="2" s="1"/>
  <c r="L222" i="2"/>
  <c r="N222" i="2" s="1"/>
  <c r="L235" i="2"/>
  <c r="N235" i="2" s="1"/>
  <c r="L247" i="2"/>
  <c r="N247" i="2" s="1"/>
  <c r="L259" i="2"/>
  <c r="N259" i="2" s="1"/>
  <c r="L271" i="2"/>
  <c r="N271" i="2" s="1"/>
  <c r="L283" i="2"/>
  <c r="N283" i="2" s="1"/>
  <c r="L294" i="2"/>
  <c r="N294" i="2" s="1"/>
  <c r="L307" i="2"/>
  <c r="N307" i="2" s="1"/>
  <c r="L319" i="2"/>
  <c r="N319" i="2" s="1"/>
  <c r="L331" i="2"/>
  <c r="N331" i="2" s="1"/>
  <c r="L343" i="2"/>
  <c r="N343" i="2" s="1"/>
  <c r="L308" i="2"/>
  <c r="N308" i="2" s="1"/>
  <c r="L320" i="2"/>
  <c r="N320" i="2" s="1"/>
  <c r="L344" i="2"/>
  <c r="N344" i="2" s="1"/>
  <c r="L213" i="2"/>
  <c r="N213" i="2" s="1"/>
  <c r="L225" i="2"/>
  <c r="N225" i="2" s="1"/>
  <c r="L249" i="2"/>
  <c r="N249" i="2" s="1"/>
  <c r="L273" i="2"/>
  <c r="N273" i="2" s="1"/>
  <c r="L297" i="2"/>
  <c r="N297" i="2" s="1"/>
  <c r="L321" i="2"/>
  <c r="N321" i="2" s="1"/>
  <c r="L345" i="2"/>
  <c r="N345" i="2" s="1"/>
  <c r="L239" i="2"/>
  <c r="N239" i="2" s="1"/>
  <c r="L250" i="2"/>
  <c r="N250" i="2" s="1"/>
  <c r="L286" i="2"/>
  <c r="N286" i="2" s="1"/>
  <c r="L298" i="2"/>
  <c r="N298" i="2" s="1"/>
  <c r="L334" i="2"/>
  <c r="N334" i="2" s="1"/>
  <c r="L214" i="2"/>
  <c r="N214" i="2" s="1"/>
  <c r="L251" i="2"/>
  <c r="N251" i="2" s="1"/>
  <c r="L263" i="2"/>
  <c r="N263" i="2" s="1"/>
  <c r="L299" i="2"/>
  <c r="N299" i="2" s="1"/>
  <c r="L335" i="2"/>
  <c r="N335" i="2" s="1"/>
  <c r="L276" i="2"/>
  <c r="N276" i="2" s="1"/>
  <c r="L312" i="2"/>
  <c r="N312" i="2" s="1"/>
  <c r="L240" i="2"/>
  <c r="N240" i="2" s="1"/>
  <c r="L289" i="2"/>
  <c r="N289" i="2" s="1"/>
  <c r="L337" i="2"/>
  <c r="N337" i="2" s="1"/>
  <c r="L206" i="2"/>
  <c r="N206" i="2" s="1"/>
  <c r="L254" i="2"/>
  <c r="N254" i="2" s="1"/>
  <c r="L302" i="2"/>
  <c r="N302" i="2" s="1"/>
  <c r="L314" i="2"/>
  <c r="N314" i="2" s="1"/>
  <c r="L195" i="2"/>
  <c r="L255" i="2"/>
  <c r="N255" i="2" s="1"/>
  <c r="L291" i="2"/>
  <c r="N291" i="2" s="1"/>
  <c r="L339" i="2"/>
  <c r="N339" i="2" s="1"/>
  <c r="L220" i="2"/>
  <c r="N220" i="2" s="1"/>
  <c r="L244" i="2"/>
  <c r="N244" i="2" s="1"/>
  <c r="L293" i="2"/>
  <c r="N293" i="2" s="1"/>
  <c r="L328" i="2"/>
  <c r="N328" i="2" s="1"/>
  <c r="L209" i="2"/>
  <c r="N209" i="2" s="1"/>
  <c r="L245" i="2"/>
  <c r="N245" i="2" s="1"/>
  <c r="L281" i="2"/>
  <c r="N281" i="2" s="1"/>
  <c r="L329" i="2"/>
  <c r="N329" i="2" s="1"/>
  <c r="L200" i="2"/>
  <c r="N200" i="2" s="1"/>
  <c r="L212" i="2"/>
  <c r="N212" i="2" s="1"/>
  <c r="L224" i="2"/>
  <c r="N224" i="2" s="1"/>
  <c r="L236" i="2"/>
  <c r="N236" i="2" s="1"/>
  <c r="L248" i="2"/>
  <c r="N248" i="2" s="1"/>
  <c r="L260" i="2"/>
  <c r="N260" i="2" s="1"/>
  <c r="L272" i="2"/>
  <c r="N272" i="2" s="1"/>
  <c r="L284" i="2"/>
  <c r="N284" i="2" s="1"/>
  <c r="L296" i="2"/>
  <c r="N296" i="2" s="1"/>
  <c r="L332" i="2"/>
  <c r="N332" i="2" s="1"/>
  <c r="L237" i="2"/>
  <c r="N237" i="2" s="1"/>
  <c r="L285" i="2"/>
  <c r="N285" i="2" s="1"/>
  <c r="L333" i="2"/>
  <c r="N333" i="2" s="1"/>
  <c r="L215" i="2"/>
  <c r="N215" i="2" s="1"/>
  <c r="L274" i="2"/>
  <c r="N274" i="2" s="1"/>
  <c r="L322" i="2"/>
  <c r="N322" i="2" s="1"/>
  <c r="L227" i="2"/>
  <c r="N227" i="2" s="1"/>
  <c r="L275" i="2"/>
  <c r="N275" i="2" s="1"/>
  <c r="L311" i="2"/>
  <c r="N311" i="2" s="1"/>
  <c r="L216" i="2"/>
  <c r="N216" i="2" s="1"/>
  <c r="L228" i="2"/>
  <c r="N228" i="2" s="1"/>
  <c r="L252" i="2"/>
  <c r="N252" i="2" s="1"/>
  <c r="L288" i="2"/>
  <c r="N288" i="2" s="1"/>
  <c r="L324" i="2"/>
  <c r="N324" i="2" s="1"/>
  <c r="L217" i="2"/>
  <c r="N217" i="2" s="1"/>
  <c r="L253" i="2"/>
  <c r="N253" i="2" s="1"/>
  <c r="L301" i="2"/>
  <c r="N301" i="2" s="1"/>
  <c r="L218" i="2"/>
  <c r="N218" i="2" s="1"/>
  <c r="L266" i="2"/>
  <c r="N266" i="2" s="1"/>
  <c r="L338" i="2"/>
  <c r="N338" i="2" s="1"/>
  <c r="L231" i="2"/>
  <c r="N231" i="2" s="1"/>
  <c r="L303" i="2"/>
  <c r="N303" i="2" s="1"/>
  <c r="L208" i="2"/>
  <c r="N208" i="2" s="1"/>
  <c r="L268" i="2"/>
  <c r="N268" i="2" s="1"/>
  <c r="L316" i="2"/>
  <c r="N316" i="2" s="1"/>
  <c r="L221" i="2"/>
  <c r="N221" i="2" s="1"/>
  <c r="L269" i="2"/>
  <c r="N269" i="2" s="1"/>
  <c r="L341" i="2"/>
  <c r="N341" i="2" s="1"/>
  <c r="L201" i="2"/>
  <c r="N201" i="2" s="1"/>
  <c r="L205" i="2"/>
  <c r="N205" i="2" s="1"/>
  <c r="L277" i="2"/>
  <c r="N277" i="2" s="1"/>
  <c r="L325" i="2"/>
  <c r="N325" i="2" s="1"/>
  <c r="L194" i="2"/>
  <c r="L243" i="2"/>
  <c r="N243" i="2" s="1"/>
  <c r="L278" i="2"/>
  <c r="N278" i="2" s="1"/>
  <c r="L326" i="2"/>
  <c r="N326" i="2" s="1"/>
  <c r="L207" i="2"/>
  <c r="N207" i="2" s="1"/>
  <c r="L242" i="2"/>
  <c r="N242" i="2" s="1"/>
  <c r="L279" i="2"/>
  <c r="N279" i="2" s="1"/>
  <c r="L315" i="2"/>
  <c r="N315" i="2" s="1"/>
  <c r="L197" i="2"/>
  <c r="N197" i="2" s="1"/>
  <c r="L256" i="2"/>
  <c r="N256" i="2" s="1"/>
  <c r="L304" i="2"/>
  <c r="N304" i="2" s="1"/>
  <c r="L196" i="2"/>
  <c r="N196" i="2" s="1"/>
  <c r="L257" i="2"/>
  <c r="N257" i="2" s="1"/>
  <c r="L292" i="2"/>
  <c r="N292" i="2" s="1"/>
  <c r="L317" i="2"/>
  <c r="N317" i="2" s="1"/>
  <c r="L202" i="2"/>
  <c r="N202" i="2" s="1"/>
  <c r="L203" i="2"/>
  <c r="N203" i="2" s="1"/>
  <c r="AT60" i="2"/>
  <c r="E116" i="2" s="1"/>
  <c r="D19" i="356"/>
  <c r="D18" i="356"/>
  <c r="D17" i="356"/>
  <c r="D125" i="356" s="1"/>
  <c r="D16" i="356"/>
  <c r="D123" i="356" s="1"/>
  <c r="D15" i="356"/>
  <c r="F123" i="356" s="1"/>
  <c r="D14" i="356"/>
  <c r="D9" i="356"/>
  <c r="D8" i="356"/>
  <c r="L24" i="356" s="1"/>
  <c r="D7" i="356"/>
  <c r="C135" i="356" s="1"/>
  <c r="D4" i="356"/>
  <c r="L5" i="356" l="1"/>
  <c r="L1" i="356"/>
  <c r="L3" i="356"/>
  <c r="N194" i="2"/>
  <c r="M194" i="2"/>
  <c r="M195" i="2" s="1"/>
  <c r="M196" i="2" s="1"/>
  <c r="M197" i="2" s="1"/>
  <c r="M198" i="2" s="1"/>
  <c r="M199" i="2" s="1"/>
  <c r="M200" i="2" s="1"/>
  <c r="M201" i="2" s="1"/>
  <c r="M202" i="2" s="1"/>
  <c r="M203" i="2" s="1"/>
  <c r="M204" i="2" s="1"/>
  <c r="M205" i="2" s="1"/>
  <c r="M206" i="2" s="1"/>
  <c r="M207" i="2" s="1"/>
  <c r="M208" i="2" s="1"/>
  <c r="M209" i="2" s="1"/>
  <c r="M210" i="2" s="1"/>
  <c r="M211" i="2" s="1"/>
  <c r="M212" i="2" s="1"/>
  <c r="M213" i="2" s="1"/>
  <c r="M214" i="2" s="1"/>
  <c r="M215" i="2" s="1"/>
  <c r="M216" i="2" s="1"/>
  <c r="M217" i="2" s="1"/>
  <c r="M218" i="2" s="1"/>
  <c r="M219" i="2" s="1"/>
  <c r="M220" i="2" s="1"/>
  <c r="M221" i="2" s="1"/>
  <c r="M222" i="2" s="1"/>
  <c r="M223" i="2" s="1"/>
  <c r="M224" i="2" s="1"/>
  <c r="M225" i="2" s="1"/>
  <c r="M226" i="2" s="1"/>
  <c r="M227" i="2" s="1"/>
  <c r="M228" i="2" s="1"/>
  <c r="M229" i="2" s="1"/>
  <c r="M230" i="2" s="1"/>
  <c r="M231" i="2" s="1"/>
  <c r="M232" i="2" s="1"/>
  <c r="M233" i="2" s="1"/>
  <c r="M234" i="2" s="1"/>
  <c r="M235" i="2" s="1"/>
  <c r="M236" i="2" s="1"/>
  <c r="M237" i="2" s="1"/>
  <c r="M238" i="2" s="1"/>
  <c r="M239" i="2" s="1"/>
  <c r="M240" i="2" s="1"/>
  <c r="M241" i="2" s="1"/>
  <c r="M242" i="2" s="1"/>
  <c r="M243" i="2" s="1"/>
  <c r="M244" i="2" s="1"/>
  <c r="M245" i="2" s="1"/>
  <c r="M246" i="2" s="1"/>
  <c r="M247" i="2" s="1"/>
  <c r="M248" i="2" s="1"/>
  <c r="M249" i="2" s="1"/>
  <c r="M250" i="2" s="1"/>
  <c r="M251" i="2" s="1"/>
  <c r="M252" i="2" s="1"/>
  <c r="M253" i="2" s="1"/>
  <c r="M254" i="2" s="1"/>
  <c r="M255" i="2" s="1"/>
  <c r="M256" i="2" s="1"/>
  <c r="M257" i="2" s="1"/>
  <c r="M258" i="2" s="1"/>
  <c r="M259" i="2" s="1"/>
  <c r="M260" i="2" s="1"/>
  <c r="M261" i="2" s="1"/>
  <c r="M262" i="2" s="1"/>
  <c r="M263" i="2" s="1"/>
  <c r="M264" i="2" s="1"/>
  <c r="M265" i="2" s="1"/>
  <c r="M266" i="2" s="1"/>
  <c r="M267" i="2" s="1"/>
  <c r="M268" i="2" s="1"/>
  <c r="M269" i="2" s="1"/>
  <c r="M270" i="2" s="1"/>
  <c r="M271" i="2" s="1"/>
  <c r="M272" i="2" s="1"/>
  <c r="M273" i="2" s="1"/>
  <c r="M274" i="2" s="1"/>
  <c r="M275" i="2" s="1"/>
  <c r="M276" i="2" s="1"/>
  <c r="M277" i="2" s="1"/>
  <c r="M278" i="2" s="1"/>
  <c r="M279" i="2" s="1"/>
  <c r="M280" i="2" s="1"/>
  <c r="M281" i="2" s="1"/>
  <c r="M282" i="2" s="1"/>
  <c r="M283" i="2" s="1"/>
  <c r="M284" i="2" s="1"/>
  <c r="M285" i="2" s="1"/>
  <c r="M286" i="2" s="1"/>
  <c r="M287" i="2" s="1"/>
  <c r="M288" i="2" s="1"/>
  <c r="M289" i="2" s="1"/>
  <c r="M290" i="2" s="1"/>
  <c r="M291" i="2" s="1"/>
  <c r="M292" i="2" s="1"/>
  <c r="M293" i="2" s="1"/>
  <c r="M294" i="2" s="1"/>
  <c r="M295" i="2" s="1"/>
  <c r="M296" i="2" s="1"/>
  <c r="M297" i="2" s="1"/>
  <c r="M298" i="2" s="1"/>
  <c r="M299" i="2" s="1"/>
  <c r="M300" i="2" s="1"/>
  <c r="M301" i="2" s="1"/>
  <c r="M302" i="2" s="1"/>
  <c r="M303" i="2" s="1"/>
  <c r="M304" i="2" s="1"/>
  <c r="M305" i="2" s="1"/>
  <c r="M306" i="2" s="1"/>
  <c r="M307" i="2" s="1"/>
  <c r="M308" i="2" s="1"/>
  <c r="M309" i="2" s="1"/>
  <c r="M310" i="2" s="1"/>
  <c r="M311" i="2" s="1"/>
  <c r="M312" i="2" s="1"/>
  <c r="M313" i="2" s="1"/>
  <c r="M314" i="2" s="1"/>
  <c r="M315" i="2" s="1"/>
  <c r="M316" i="2" s="1"/>
  <c r="M317" i="2" s="1"/>
  <c r="M318" i="2" s="1"/>
  <c r="M319" i="2" s="1"/>
  <c r="M320" i="2" s="1"/>
  <c r="M321" i="2" s="1"/>
  <c r="M322" i="2" s="1"/>
  <c r="M323" i="2" s="1"/>
  <c r="M324" i="2" s="1"/>
  <c r="M325" i="2" s="1"/>
  <c r="M326" i="2" s="1"/>
  <c r="M327" i="2" s="1"/>
  <c r="M328" i="2" s="1"/>
  <c r="M329" i="2" s="1"/>
  <c r="M330" i="2" s="1"/>
  <c r="M331" i="2" s="1"/>
  <c r="M332" i="2" s="1"/>
  <c r="M333" i="2" s="1"/>
  <c r="M334" i="2" s="1"/>
  <c r="M335" i="2" s="1"/>
  <c r="M336" i="2" s="1"/>
  <c r="M337" i="2" s="1"/>
  <c r="M338" i="2" s="1"/>
  <c r="M339" i="2" s="1"/>
  <c r="M340" i="2" s="1"/>
  <c r="M341" i="2" s="1"/>
  <c r="M342" i="2" s="1"/>
  <c r="M343" i="2" s="1"/>
  <c r="M344" i="2" s="1"/>
  <c r="M345" i="2" s="1"/>
  <c r="M346" i="2" s="1"/>
  <c r="D140" i="356"/>
  <c r="L9" i="356"/>
  <c r="L11" i="356" s="1"/>
  <c r="D66" i="356" s="1"/>
  <c r="D67" i="356" s="1"/>
  <c r="L6" i="356"/>
  <c r="B140" i="356"/>
  <c r="G116" i="2"/>
  <c r="I116" i="2" s="1"/>
  <c r="E186" i="2"/>
  <c r="N195" i="2" l="1"/>
  <c r="L22" i="356"/>
  <c r="L15" i="356"/>
  <c r="L19" i="356"/>
  <c r="L17" i="356"/>
  <c r="D68" i="356"/>
  <c r="AZ62" i="2" s="1"/>
  <c r="I62" i="2" s="1"/>
  <c r="G75" i="356"/>
  <c r="I75" i="356" s="1"/>
  <c r="N346" i="2"/>
  <c r="M347" i="2"/>
  <c r="B21" i="356"/>
  <c r="L85" i="356"/>
  <c r="L86" i="356"/>
  <c r="I73" i="356" s="1"/>
  <c r="L87" i="356"/>
  <c r="I74" i="356" s="1"/>
  <c r="L4" i="356"/>
  <c r="H72" i="356"/>
  <c r="G72" i="356" s="1"/>
  <c r="P186" i="2"/>
  <c r="P294" i="2"/>
  <c r="P286" i="2"/>
  <c r="P270" i="2"/>
  <c r="P345" i="2"/>
  <c r="P337" i="2"/>
  <c r="P329" i="2"/>
  <c r="P344" i="2"/>
  <c r="P340" i="2"/>
  <c r="P336" i="2"/>
  <c r="P332" i="2"/>
  <c r="P328" i="2"/>
  <c r="P324" i="2"/>
  <c r="P320" i="2"/>
  <c r="P316" i="2"/>
  <c r="P312" i="2"/>
  <c r="P308" i="2"/>
  <c r="P304" i="2"/>
  <c r="P300" i="2"/>
  <c r="P296" i="2"/>
  <c r="P292" i="2"/>
  <c r="P288" i="2"/>
  <c r="P284" i="2"/>
  <c r="P280" i="2"/>
  <c r="P276" i="2"/>
  <c r="P272" i="2"/>
  <c r="P268" i="2"/>
  <c r="P264" i="2"/>
  <c r="P260" i="2"/>
  <c r="P256" i="2"/>
  <c r="P252" i="2"/>
  <c r="P248" i="2"/>
  <c r="P244" i="2"/>
  <c r="P240" i="2"/>
  <c r="P236" i="2"/>
  <c r="P232" i="2"/>
  <c r="P228" i="2"/>
  <c r="P224" i="2"/>
  <c r="P220" i="2"/>
  <c r="P216" i="2"/>
  <c r="P212" i="2"/>
  <c r="P208" i="2"/>
  <c r="P204" i="2"/>
  <c r="P200" i="2"/>
  <c r="P196" i="2"/>
  <c r="P193" i="2"/>
  <c r="P189" i="2"/>
  <c r="P342" i="2"/>
  <c r="P334" i="2"/>
  <c r="P318" i="2"/>
  <c r="P343" i="2"/>
  <c r="P339" i="2"/>
  <c r="P335" i="2"/>
  <c r="P331" i="2"/>
  <c r="P327" i="2"/>
  <c r="P323" i="2"/>
  <c r="P319" i="2"/>
  <c r="P315" i="2"/>
  <c r="P311" i="2"/>
  <c r="P307" i="2"/>
  <c r="P303" i="2"/>
  <c r="P299" i="2"/>
  <c r="P295" i="2"/>
  <c r="P291" i="2"/>
  <c r="P287" i="2"/>
  <c r="P283" i="2"/>
  <c r="P279" i="2"/>
  <c r="P275" i="2"/>
  <c r="P271" i="2"/>
  <c r="P267" i="2"/>
  <c r="P263" i="2"/>
  <c r="P259" i="2"/>
  <c r="P255" i="2"/>
  <c r="P251" i="2"/>
  <c r="P247" i="2"/>
  <c r="P243" i="2"/>
  <c r="P239" i="2"/>
  <c r="P235" i="2"/>
  <c r="P231" i="2"/>
  <c r="P227" i="2"/>
  <c r="P223" i="2"/>
  <c r="P219" i="2"/>
  <c r="P215" i="2"/>
  <c r="P211" i="2"/>
  <c r="P207" i="2"/>
  <c r="P203" i="2"/>
  <c r="P199" i="2"/>
  <c r="P195" i="2"/>
  <c r="P192" i="2"/>
  <c r="P188" i="2"/>
  <c r="P326" i="2"/>
  <c r="P302" i="2"/>
  <c r="P278" i="2"/>
  <c r="P262" i="2"/>
  <c r="P254" i="2"/>
  <c r="P246" i="2"/>
  <c r="P238" i="2"/>
  <c r="P230" i="2"/>
  <c r="P222" i="2"/>
  <c r="P214" i="2"/>
  <c r="P206" i="2"/>
  <c r="P198" i="2"/>
  <c r="P191" i="2"/>
  <c r="P310" i="2"/>
  <c r="P341" i="2"/>
  <c r="P333" i="2"/>
  <c r="P325" i="2"/>
  <c r="P321" i="2"/>
  <c r="P317" i="2"/>
  <c r="P313" i="2"/>
  <c r="P309" i="2"/>
  <c r="P305" i="2"/>
  <c r="P301" i="2"/>
  <c r="P297" i="2"/>
  <c r="P293" i="2"/>
  <c r="P289" i="2"/>
  <c r="P285" i="2"/>
  <c r="P281" i="2"/>
  <c r="P277" i="2"/>
  <c r="P273" i="2"/>
  <c r="P269" i="2"/>
  <c r="P265" i="2"/>
  <c r="P261" i="2"/>
  <c r="P257" i="2"/>
  <c r="P253" i="2"/>
  <c r="P249" i="2"/>
  <c r="P245" i="2"/>
  <c r="P241" i="2"/>
  <c r="P237" i="2"/>
  <c r="P233" i="2"/>
  <c r="P229" i="2"/>
  <c r="P225" i="2"/>
  <c r="P221" i="2"/>
  <c r="P217" i="2"/>
  <c r="P213" i="2"/>
  <c r="P209" i="2"/>
  <c r="P205" i="2"/>
  <c r="P201" i="2"/>
  <c r="P197" i="2"/>
  <c r="P190" i="2"/>
  <c r="BD60" i="2"/>
  <c r="C142" i="49"/>
  <c r="F186" i="2"/>
  <c r="E194" i="2"/>
  <c r="I76" i="356" l="1"/>
  <c r="E82" i="356" s="1"/>
  <c r="M348" i="2"/>
  <c r="N347" i="2"/>
  <c r="B122" i="2" s="1"/>
  <c r="D65" i="356"/>
  <c r="AY62" i="2"/>
  <c r="H73" i="356"/>
  <c r="AF62" i="2" s="1"/>
  <c r="G73" i="356"/>
  <c r="W62" i="2" s="1"/>
  <c r="H74" i="356"/>
  <c r="AG62" i="2" s="1"/>
  <c r="AG60" i="2" s="1"/>
  <c r="G74" i="356"/>
  <c r="X62" i="2" s="1"/>
  <c r="D142" i="49"/>
  <c r="F194" i="2"/>
  <c r="N348" i="2" l="1"/>
  <c r="M349" i="2"/>
  <c r="P187" i="2"/>
  <c r="K88" i="2"/>
  <c r="H76" i="356"/>
  <c r="E79" i="356" s="1"/>
  <c r="G76" i="356"/>
  <c r="P306" i="2"/>
  <c r="P210" i="2"/>
  <c r="P250" i="2"/>
  <c r="P234" i="2"/>
  <c r="P330" i="2"/>
  <c r="P242" i="2"/>
  <c r="P290" i="2"/>
  <c r="P298" i="2"/>
  <c r="P258" i="2"/>
  <c r="P322" i="2"/>
  <c r="P226" i="2"/>
  <c r="P274" i="2"/>
  <c r="P202" i="2"/>
  <c r="P282" i="2"/>
  <c r="P266" i="2"/>
  <c r="P314" i="2"/>
  <c r="P338" i="2"/>
  <c r="P218" i="2"/>
  <c r="E80" i="356" l="1"/>
  <c r="E83" i="356" s="1"/>
  <c r="E81" i="356"/>
  <c r="M350" i="2"/>
  <c r="N349" i="2"/>
  <c r="N350" i="2" l="1"/>
  <c r="M351" i="2"/>
  <c r="AS57" i="2"/>
  <c r="M352" i="2" l="1"/>
  <c r="N351" i="2"/>
  <c r="B78" i="49"/>
  <c r="M353" i="2" l="1"/>
  <c r="N352" i="2"/>
  <c r="AQ60" i="2"/>
  <c r="P194" i="2"/>
  <c r="B114" i="2"/>
  <c r="M354" i="2" l="1"/>
  <c r="N353" i="2"/>
  <c r="G5" i="2"/>
  <c r="M355" i="2" l="1"/>
  <c r="N354" i="2"/>
  <c r="M356" i="2" l="1"/>
  <c r="N355" i="2"/>
  <c r="N356" i="2" l="1"/>
  <c r="M357" i="2"/>
  <c r="AB58" i="2"/>
  <c r="AI58" i="2"/>
  <c r="Z58" i="2"/>
  <c r="N357" i="2" l="1"/>
  <c r="M358" i="2"/>
  <c r="AJ58" i="2"/>
  <c r="AK58" i="2"/>
  <c r="AC58" i="2"/>
  <c r="AM58" i="2"/>
  <c r="AN58" i="2"/>
  <c r="AE58" i="2"/>
  <c r="N358" i="2" l="1"/>
  <c r="M359" i="2"/>
  <c r="H78" i="49"/>
  <c r="AD58" i="2"/>
  <c r="AA58" i="2"/>
  <c r="AL58" i="2"/>
  <c r="N359" i="2" l="1"/>
  <c r="M360" i="2"/>
  <c r="N360" i="2" s="1"/>
  <c r="G78" i="49"/>
  <c r="G82" i="49" s="1"/>
  <c r="H82" i="49"/>
  <c r="E84" i="49" s="1"/>
  <c r="I79" i="49"/>
  <c r="B61" i="2"/>
  <c r="B173" i="2"/>
  <c r="D4" i="49"/>
  <c r="K61" i="2"/>
  <c r="I61" i="2"/>
  <c r="G61" i="2"/>
  <c r="AR63" i="2"/>
  <c r="AR60" i="2" l="1"/>
  <c r="I80" i="49"/>
  <c r="I81" i="49" l="1"/>
  <c r="I82" i="49" l="1"/>
  <c r="E88" i="49"/>
  <c r="P184" i="2" l="1"/>
  <c r="D122" i="2" l="1"/>
  <c r="D129" i="2" l="1"/>
  <c r="B124" i="2"/>
  <c r="D125" i="2"/>
  <c r="B125" i="2"/>
  <c r="B123" i="2"/>
  <c r="D124" i="2"/>
  <c r="D128" i="2"/>
  <c r="D126" i="2"/>
  <c r="D123" i="2"/>
  <c r="B128" i="2"/>
  <c r="D127" i="2"/>
  <c r="B127" i="2"/>
  <c r="B126" i="2"/>
  <c r="AF60" i="2" l="1"/>
  <c r="X60" i="2"/>
  <c r="B129" i="2"/>
  <c r="B130" i="2" l="1"/>
  <c r="B132" i="2"/>
  <c r="D130" i="2"/>
  <c r="B131" i="2"/>
  <c r="D132" i="2"/>
  <c r="D131" i="2"/>
  <c r="B133" i="2"/>
  <c r="W60" i="2" l="1"/>
  <c r="E54" i="2" s="1"/>
  <c r="D133" i="2"/>
  <c r="D136" i="2" l="1"/>
  <c r="B136" i="2"/>
  <c r="B135" i="2"/>
  <c r="D135" i="2"/>
  <c r="D134" i="2"/>
  <c r="B134" i="2"/>
  <c r="J2" i="356" l="1"/>
  <c r="F48" i="619"/>
  <c r="E33" i="619"/>
  <c r="F48" i="49"/>
  <c r="E33" i="49"/>
  <c r="F48" i="627"/>
  <c r="E33" i="627"/>
  <c r="F48" i="622"/>
  <c r="E33" i="622"/>
  <c r="F48" i="616"/>
  <c r="E33" i="616"/>
  <c r="E33" i="614"/>
  <c r="F48" i="614"/>
  <c r="F48" i="629"/>
  <c r="E33" i="629"/>
  <c r="F48" i="625"/>
  <c r="E33" i="625"/>
  <c r="E33" i="626"/>
  <c r="F48" i="626"/>
  <c r="F48" i="612"/>
  <c r="E33" i="612"/>
  <c r="F48" i="628"/>
  <c r="E33" i="628"/>
  <c r="F48" i="621"/>
  <c r="E33" i="621"/>
  <c r="E33" i="618"/>
  <c r="F48" i="618"/>
  <c r="F48" i="623"/>
  <c r="E33" i="623"/>
  <c r="F48" i="624"/>
  <c r="E33" i="624"/>
  <c r="F48" i="615"/>
  <c r="E33" i="615"/>
  <c r="E33" i="620"/>
  <c r="F48" i="620"/>
  <c r="F48" i="613"/>
  <c r="E33" i="613"/>
  <c r="F48" i="617"/>
  <c r="E33" i="617"/>
  <c r="F42" i="356"/>
  <c r="D74" i="613" l="1"/>
  <c r="AZ65" i="2" s="1"/>
  <c r="D74" i="627"/>
  <c r="E85" i="627" s="1"/>
  <c r="D74" i="623"/>
  <c r="E86" i="623" s="1"/>
  <c r="E87" i="623" s="1"/>
  <c r="D74" i="619"/>
  <c r="E85" i="619" s="1"/>
  <c r="D74" i="615"/>
  <c r="E86" i="615" s="1"/>
  <c r="E87" i="615" s="1"/>
  <c r="D74" i="49"/>
  <c r="E85" i="49" s="1"/>
  <c r="D74" i="626"/>
  <c r="E86" i="626" s="1"/>
  <c r="E87" i="626" s="1"/>
  <c r="D74" i="622"/>
  <c r="E86" i="622" s="1"/>
  <c r="E87" i="622" s="1"/>
  <c r="D74" i="618"/>
  <c r="E86" i="618" s="1"/>
  <c r="E87" i="618" s="1"/>
  <c r="D74" i="614"/>
  <c r="E85" i="614" s="1"/>
  <c r="D74" i="629"/>
  <c r="AZ81" i="2" s="1"/>
  <c r="D74" i="625"/>
  <c r="E85" i="625" s="1"/>
  <c r="D74" i="621"/>
  <c r="AZ73" i="2" s="1"/>
  <c r="D74" i="617"/>
  <c r="E85" i="617" s="1"/>
  <c r="D74" i="628"/>
  <c r="E86" i="628" s="1"/>
  <c r="E87" i="628" s="1"/>
  <c r="D74" i="624"/>
  <c r="E85" i="624" s="1"/>
  <c r="D74" i="620"/>
  <c r="AZ72" i="2" s="1"/>
  <c r="D74" i="616"/>
  <c r="E86" i="616" s="1"/>
  <c r="E87" i="616" s="1"/>
  <c r="D74" i="612"/>
  <c r="AZ64" i="2" s="1"/>
  <c r="E85" i="612" l="1"/>
  <c r="E85" i="613"/>
  <c r="E86" i="612"/>
  <c r="E87" i="612" s="1"/>
  <c r="AZ75" i="2"/>
  <c r="I75" i="2" s="1"/>
  <c r="E85" i="616"/>
  <c r="E85" i="623"/>
  <c r="E86" i="613"/>
  <c r="E87" i="613" s="1"/>
  <c r="E85" i="622"/>
  <c r="AZ67" i="2"/>
  <c r="AZ68" i="2"/>
  <c r="AZ80" i="2"/>
  <c r="E85" i="628"/>
  <c r="E85" i="621"/>
  <c r="E85" i="629"/>
  <c r="E85" i="618"/>
  <c r="E85" i="626"/>
  <c r="E85" i="615"/>
  <c r="AZ70" i="2"/>
  <c r="I72" i="2"/>
  <c r="K91" i="2"/>
  <c r="I65" i="2"/>
  <c r="I73" i="2"/>
  <c r="K99" i="2"/>
  <c r="K90" i="2"/>
  <c r="I64" i="2"/>
  <c r="E86" i="620"/>
  <c r="E87" i="620" s="1"/>
  <c r="I81" i="2"/>
  <c r="K107" i="2"/>
  <c r="E85" i="620"/>
  <c r="E86" i="624"/>
  <c r="E87" i="624" s="1"/>
  <c r="AZ76" i="2"/>
  <c r="AZ69" i="2"/>
  <c r="E86" i="617"/>
  <c r="E87" i="617" s="1"/>
  <c r="E86" i="625"/>
  <c r="E87" i="625" s="1"/>
  <c r="AZ77" i="2"/>
  <c r="AZ66" i="2"/>
  <c r="E86" i="614"/>
  <c r="E87" i="614" s="1"/>
  <c r="E86" i="49"/>
  <c r="E87" i="49" s="1"/>
  <c r="AZ63" i="2"/>
  <c r="AZ71" i="2"/>
  <c r="E86" i="619"/>
  <c r="E87" i="619" s="1"/>
  <c r="AZ79" i="2"/>
  <c r="E86" i="627"/>
  <c r="E87" i="627" s="1"/>
  <c r="AZ74" i="2"/>
  <c r="K98" i="2"/>
  <c r="E86" i="629"/>
  <c r="E87" i="629" s="1"/>
  <c r="E86" i="621"/>
  <c r="E87" i="621" s="1"/>
  <c r="K94" i="2"/>
  <c r="AZ78" i="2"/>
  <c r="AX68" i="2"/>
  <c r="AS64" i="2"/>
  <c r="B80" i="2"/>
  <c r="B106" i="2"/>
  <c r="AW68" i="2"/>
  <c r="AN73" i="2"/>
  <c r="P81" i="2"/>
  <c r="Q78" i="2"/>
  <c r="BC78" i="2"/>
  <c r="T68" i="2"/>
  <c r="AW66" i="2"/>
  <c r="AN72" i="2"/>
  <c r="AC66" i="2"/>
  <c r="E78" i="2"/>
  <c r="AN64" i="2"/>
  <c r="AV75" i="2"/>
  <c r="AN66" i="2"/>
  <c r="AB62" i="2"/>
  <c r="AA71" i="2"/>
  <c r="BC71" i="2"/>
  <c r="Z75" i="2"/>
  <c r="D98" i="2"/>
  <c r="T80" i="2"/>
  <c r="AC78" i="2"/>
  <c r="AV64" i="2"/>
  <c r="AK65" i="2"/>
  <c r="R70" i="2"/>
  <c r="AA68" i="2"/>
  <c r="E80" i="2"/>
  <c r="AS69" i="2"/>
  <c r="AV80" i="2"/>
  <c r="AD74" i="2"/>
  <c r="S73" i="2"/>
  <c r="S79" i="2"/>
  <c r="E77" i="2"/>
  <c r="R78" i="2"/>
  <c r="AE71" i="2"/>
  <c r="Q68" i="2"/>
  <c r="Z67" i="2"/>
  <c r="E70" i="2"/>
  <c r="AN71" i="2"/>
  <c r="T77" i="2"/>
  <c r="AX78" i="2"/>
  <c r="AX77" i="2"/>
  <c r="B78" i="2"/>
  <c r="AD68" i="2"/>
  <c r="U72" i="2"/>
  <c r="BC81" i="2"/>
  <c r="AB66" i="2"/>
  <c r="AC67" i="2"/>
  <c r="S64" i="2"/>
  <c r="U80" i="2"/>
  <c r="V80" i="2"/>
  <c r="B94" i="2"/>
  <c r="S81" i="2"/>
  <c r="AB79" i="2"/>
  <c r="AC79" i="2"/>
  <c r="B88" i="2"/>
  <c r="AL79" i="2"/>
  <c r="AB70" i="2"/>
  <c r="B74" i="2"/>
  <c r="AK74" i="2"/>
  <c r="AK64" i="2"/>
  <c r="Q67" i="2"/>
  <c r="V73" i="2"/>
  <c r="P71" i="2"/>
  <c r="AC71" i="2"/>
  <c r="U76" i="2"/>
  <c r="T63" i="2"/>
  <c r="AX75" i="2"/>
  <c r="AA65" i="2"/>
  <c r="AN65" i="2"/>
  <c r="Z64" i="2"/>
  <c r="AL81" i="2"/>
  <c r="E75" i="2"/>
  <c r="AE81" i="2"/>
  <c r="Z71" i="2"/>
  <c r="AE70" i="2"/>
  <c r="S69" i="2"/>
  <c r="T65" i="2"/>
  <c r="Z79" i="2"/>
  <c r="T75" i="2"/>
  <c r="P75" i="2"/>
  <c r="S68" i="2"/>
  <c r="AI81" i="2"/>
  <c r="AP80" i="2"/>
  <c r="S74" i="2"/>
  <c r="AA64" i="2"/>
  <c r="AC80" i="2"/>
  <c r="D95" i="2"/>
  <c r="B63" i="2"/>
  <c r="AW64" i="2"/>
  <c r="Q72" i="2"/>
  <c r="R65" i="2"/>
  <c r="AS74" i="2"/>
  <c r="T66" i="2"/>
  <c r="AU76" i="2"/>
  <c r="AA69" i="2"/>
  <c r="B72" i="2"/>
  <c r="T70" i="2"/>
  <c r="B90" i="2"/>
  <c r="AC72" i="2"/>
  <c r="AX74" i="2"/>
  <c r="AA78" i="2"/>
  <c r="E76" i="2"/>
  <c r="D104" i="2"/>
  <c r="AS81" i="2"/>
  <c r="AL64" i="2"/>
  <c r="BC77" i="2"/>
  <c r="E81" i="2"/>
  <c r="AD65" i="2"/>
  <c r="P80" i="2"/>
  <c r="AM78" i="2"/>
  <c r="D90" i="2"/>
  <c r="AB76" i="2"/>
  <c r="AS62" i="2"/>
  <c r="AB69" i="2"/>
  <c r="B92" i="2"/>
  <c r="AM80" i="2"/>
  <c r="AV68" i="2"/>
  <c r="AB71" i="2"/>
  <c r="AW74" i="2"/>
  <c r="AX69" i="2"/>
  <c r="AP70" i="2"/>
  <c r="AC69" i="2"/>
  <c r="E64" i="2"/>
  <c r="R76" i="2"/>
  <c r="AL78" i="2"/>
  <c r="AM73" i="2"/>
  <c r="D107" i="2"/>
  <c r="V62" i="2"/>
  <c r="B97" i="2"/>
  <c r="AJ78" i="2"/>
  <c r="AJ77" i="2"/>
  <c r="AP64" i="2"/>
  <c r="AB63" i="2"/>
  <c r="AD67" i="2"/>
  <c r="D102" i="2"/>
  <c r="P70" i="2"/>
  <c r="E67" i="2"/>
  <c r="AJ80" i="2"/>
  <c r="D106" i="2"/>
  <c r="AJ70" i="2"/>
  <c r="B95" i="2"/>
  <c r="AA80" i="2"/>
  <c r="AU69" i="2"/>
  <c r="R75" i="2"/>
  <c r="AU78" i="2"/>
  <c r="AM63" i="2"/>
  <c r="V65" i="2"/>
  <c r="AW75" i="2"/>
  <c r="B103" i="2"/>
  <c r="Z68" i="2"/>
  <c r="AN62" i="2"/>
  <c r="AI79" i="2"/>
  <c r="B71" i="2"/>
  <c r="AP81" i="2"/>
  <c r="AL76" i="2"/>
  <c r="AV78" i="2"/>
  <c r="D103" i="2"/>
  <c r="BC70" i="2"/>
  <c r="Q74" i="2"/>
  <c r="BC66" i="2"/>
  <c r="R79" i="2"/>
  <c r="T73" i="2"/>
  <c r="V64" i="2"/>
  <c r="AE80" i="2"/>
  <c r="AL62" i="2"/>
  <c r="S75" i="2"/>
  <c r="U74" i="2"/>
  <c r="AS63" i="2"/>
  <c r="AM68" i="2"/>
  <c r="R68" i="2"/>
  <c r="AE68" i="2"/>
  <c r="AA76" i="2"/>
  <c r="R74" i="2"/>
  <c r="B64" i="2"/>
  <c r="AL71" i="2"/>
  <c r="Q69" i="2"/>
  <c r="AW80" i="2"/>
  <c r="AJ72" i="2"/>
  <c r="R71" i="2"/>
  <c r="V74" i="2"/>
  <c r="U77" i="2"/>
  <c r="AK62" i="2"/>
  <c r="AW69" i="2"/>
  <c r="B62" i="2"/>
  <c r="AI75" i="2"/>
  <c r="BC80" i="2"/>
  <c r="AK67" i="2"/>
  <c r="AL66" i="2"/>
  <c r="AX67" i="2"/>
  <c r="U64" i="2"/>
  <c r="D93" i="2"/>
  <c r="AB67" i="2"/>
  <c r="AC76" i="2"/>
  <c r="AW79" i="2"/>
  <c r="B102" i="2"/>
  <c r="T67" i="2"/>
  <c r="BC65" i="2"/>
  <c r="Q66" i="2"/>
  <c r="AA63" i="2"/>
  <c r="AA70" i="2"/>
  <c r="AJ75" i="2"/>
  <c r="Q75" i="2"/>
  <c r="AP77" i="2"/>
  <c r="AP66" i="2"/>
  <c r="D100" i="2"/>
  <c r="AP78" i="2"/>
  <c r="AD72" i="2"/>
  <c r="AB72" i="2"/>
  <c r="AD73" i="2"/>
  <c r="AB68" i="2"/>
  <c r="E74" i="2"/>
  <c r="AE77" i="2"/>
  <c r="AE72" i="2"/>
  <c r="P63" i="2"/>
  <c r="AI80" i="2"/>
  <c r="Z65" i="2"/>
  <c r="AI65" i="2"/>
  <c r="Q79" i="2"/>
  <c r="AS73" i="2"/>
  <c r="AS70" i="2"/>
  <c r="T78" i="2"/>
  <c r="AS78" i="2"/>
  <c r="U75" i="2"/>
  <c r="AW72" i="2"/>
  <c r="B107" i="2"/>
  <c r="AU77" i="2"/>
  <c r="AW65" i="2"/>
  <c r="AN67" i="2"/>
  <c r="B66" i="2"/>
  <c r="AS71" i="2"/>
  <c r="AK79" i="2"/>
  <c r="T71" i="2"/>
  <c r="P77" i="2"/>
  <c r="AD80" i="2"/>
  <c r="AM75" i="2"/>
  <c r="AI76" i="2"/>
  <c r="V63" i="2"/>
  <c r="AN69" i="2"/>
  <c r="AP69" i="2"/>
  <c r="AP76" i="2"/>
  <c r="E66" i="2"/>
  <c r="V77" i="2"/>
  <c r="AV66" i="2"/>
  <c r="V72" i="2"/>
  <c r="R72" i="2"/>
  <c r="P69" i="2"/>
  <c r="E65" i="2"/>
  <c r="AV65" i="2"/>
  <c r="B77" i="2"/>
  <c r="P68" i="2"/>
  <c r="AD62" i="2"/>
  <c r="AD81" i="2"/>
  <c r="AP68" i="2"/>
  <c r="B73" i="2"/>
  <c r="AM64" i="2"/>
  <c r="Z80" i="2"/>
  <c r="B105" i="2"/>
  <c r="AK75" i="2"/>
  <c r="AN70" i="2"/>
  <c r="AA77" i="2"/>
  <c r="AL80" i="2"/>
  <c r="AW62" i="2"/>
  <c r="U67" i="2"/>
  <c r="V68" i="2"/>
  <c r="AW76" i="2"/>
  <c r="Z70" i="2"/>
  <c r="B79" i="2"/>
  <c r="AL65" i="2"/>
  <c r="U63" i="2"/>
  <c r="AK78" i="2"/>
  <c r="AS80" i="2"/>
  <c r="AE63" i="2"/>
  <c r="AM62" i="2"/>
  <c r="P79" i="2"/>
  <c r="AB77" i="2"/>
  <c r="AU63" i="2"/>
  <c r="AW73" i="2"/>
  <c r="AD78" i="2"/>
  <c r="AX73" i="2"/>
  <c r="AD66" i="2"/>
  <c r="AK68" i="2"/>
  <c r="AW71" i="2"/>
  <c r="AB78" i="2"/>
  <c r="AI64" i="2"/>
  <c r="AE79" i="2"/>
  <c r="E72" i="2"/>
  <c r="BC79" i="2"/>
  <c r="AB64" i="2"/>
  <c r="BC62" i="2"/>
  <c r="AJ74" i="2"/>
  <c r="AB80" i="2"/>
  <c r="E73" i="2"/>
  <c r="AW63" i="2"/>
  <c r="AX76" i="2"/>
  <c r="AJ67" i="2"/>
  <c r="V66" i="2"/>
  <c r="AD71" i="2"/>
  <c r="S66" i="2"/>
  <c r="AI77" i="2"/>
  <c r="Q63" i="2"/>
  <c r="P78" i="2"/>
  <c r="AM72" i="2"/>
  <c r="AA75" i="2"/>
  <c r="AN76" i="2"/>
  <c r="Z63" i="2"/>
  <c r="T76" i="2"/>
  <c r="AA72" i="2"/>
  <c r="E71" i="2"/>
  <c r="AJ62" i="2"/>
  <c r="AK77" i="2"/>
  <c r="AN77" i="2"/>
  <c r="AE66" i="2"/>
  <c r="AM79" i="2"/>
  <c r="AX62" i="2"/>
  <c r="R64" i="2"/>
  <c r="AU66" i="2"/>
  <c r="AI72" i="2"/>
  <c r="AN75" i="2"/>
  <c r="AI69" i="2"/>
  <c r="AM77" i="2"/>
  <c r="AD76" i="2"/>
  <c r="B100" i="2"/>
  <c r="P66" i="2"/>
  <c r="AB75" i="2"/>
  <c r="Z74" i="2"/>
  <c r="AN81" i="2"/>
  <c r="AW78" i="2"/>
  <c r="S78" i="2"/>
  <c r="U70" i="2"/>
  <c r="AW77" i="2"/>
  <c r="AU81" i="2"/>
  <c r="AW70" i="2"/>
  <c r="R80" i="2"/>
  <c r="P72" i="2"/>
  <c r="B76" i="2"/>
  <c r="B70" i="2"/>
  <c r="AI74" i="2"/>
  <c r="AN80" i="2"/>
  <c r="AU75" i="2"/>
  <c r="AM67" i="2"/>
  <c r="AU80" i="2"/>
  <c r="BC69" i="2"/>
  <c r="Q71" i="2"/>
  <c r="B69" i="2"/>
  <c r="AL70" i="2"/>
  <c r="Q76" i="2"/>
  <c r="B96" i="2"/>
  <c r="S71" i="2"/>
  <c r="AI78" i="2"/>
  <c r="D94" i="2"/>
  <c r="Q73" i="2"/>
  <c r="AJ79" i="2"/>
  <c r="AL69" i="2"/>
  <c r="AP74" i="2"/>
  <c r="AV69" i="2"/>
  <c r="AU68" i="2"/>
  <c r="Z72" i="2"/>
  <c r="AE65" i="2"/>
  <c r="S70" i="2"/>
  <c r="S80" i="2"/>
  <c r="AE69" i="2"/>
  <c r="AV63" i="2"/>
  <c r="B99" i="2"/>
  <c r="AJ64" i="2"/>
  <c r="R77" i="2"/>
  <c r="B65" i="2"/>
  <c r="Q70" i="2"/>
  <c r="Q81" i="2"/>
  <c r="V75" i="2"/>
  <c r="AM66" i="2"/>
  <c r="D88" i="2"/>
  <c r="AA74" i="2"/>
  <c r="AN79" i="2"/>
  <c r="R69" i="2"/>
  <c r="AX64" i="2"/>
  <c r="P65" i="2"/>
  <c r="B91" i="2"/>
  <c r="S77" i="2"/>
  <c r="D92" i="2"/>
  <c r="Z78" i="2"/>
  <c r="P76" i="2"/>
  <c r="U79" i="2"/>
  <c r="Z77" i="2"/>
  <c r="AV73" i="2"/>
  <c r="BC74" i="2"/>
  <c r="AL63" i="2"/>
  <c r="D99" i="2"/>
  <c r="V67" i="2"/>
  <c r="B75" i="2"/>
  <c r="S67" i="2"/>
  <c r="AV72" i="2"/>
  <c r="U68" i="2"/>
  <c r="AC68" i="2"/>
  <c r="Z76" i="2"/>
  <c r="D89" i="2"/>
  <c r="AW67" i="2"/>
  <c r="AN78" i="2"/>
  <c r="S65" i="2"/>
  <c r="V78" i="2"/>
  <c r="U73" i="2"/>
  <c r="AX81" i="2"/>
  <c r="T69" i="2"/>
  <c r="AV81" i="2"/>
  <c r="AV67" i="2"/>
  <c r="AB74" i="2"/>
  <c r="V79" i="2"/>
  <c r="U62" i="2"/>
  <c r="Z66" i="2"/>
  <c r="AC74" i="2"/>
  <c r="AJ76" i="2"/>
  <c r="E63" i="2"/>
  <c r="AK72" i="2"/>
  <c r="AL68" i="2"/>
  <c r="AD75" i="2"/>
  <c r="R81" i="2"/>
  <c r="AN68" i="2"/>
  <c r="P67" i="2"/>
  <c r="AK70" i="2"/>
  <c r="B67" i="2"/>
  <c r="T79" i="2"/>
  <c r="AE78" i="2"/>
  <c r="AK76" i="2"/>
  <c r="AS79" i="2"/>
  <c r="Z81" i="2"/>
  <c r="AK71" i="2"/>
  <c r="AJ69" i="2"/>
  <c r="AU70" i="2"/>
  <c r="AI71" i="2"/>
  <c r="AL75" i="2"/>
  <c r="AM76" i="2"/>
  <c r="BC67" i="2"/>
  <c r="BC63" i="2"/>
  <c r="U81" i="2"/>
  <c r="AP73" i="2"/>
  <c r="E68" i="2"/>
  <c r="AW81" i="2"/>
  <c r="AV62" i="2"/>
  <c r="Z62" i="2"/>
  <c r="E69" i="2"/>
  <c r="AI62" i="2"/>
  <c r="AM74" i="2"/>
  <c r="BC73" i="2"/>
  <c r="U71" i="2"/>
  <c r="P64" i="2"/>
  <c r="U69" i="2"/>
  <c r="AP79" i="2"/>
  <c r="AU62" i="2"/>
  <c r="AA81" i="2"/>
  <c r="AK63" i="2"/>
  <c r="B104" i="2"/>
  <c r="AB73" i="2"/>
  <c r="AX70" i="2"/>
  <c r="AS76" i="2"/>
  <c r="AC65" i="2"/>
  <c r="R67" i="2"/>
  <c r="AD63" i="2"/>
  <c r="AI63" i="2"/>
  <c r="V81" i="2"/>
  <c r="AE62" i="2"/>
  <c r="AU72" i="2"/>
  <c r="AV77" i="2"/>
  <c r="AB65" i="2"/>
  <c r="AS68" i="2"/>
  <c r="P74" i="2"/>
  <c r="B89" i="2"/>
  <c r="AV70" i="2"/>
  <c r="BC76" i="2"/>
  <c r="AC70" i="2"/>
  <c r="AU79" i="2"/>
  <c r="AS65" i="2"/>
  <c r="AM70" i="2"/>
  <c r="D97" i="2"/>
  <c r="AS72" i="2"/>
  <c r="E79" i="2"/>
  <c r="AP65" i="2"/>
  <c r="B68" i="2"/>
  <c r="AP72" i="2"/>
  <c r="AP75" i="2"/>
  <c r="AL73" i="2"/>
  <c r="AK69" i="2"/>
  <c r="D96" i="2"/>
  <c r="AV74" i="2"/>
  <c r="P73" i="2"/>
  <c r="AA79" i="2"/>
  <c r="AU71" i="2"/>
  <c r="U65" i="2"/>
  <c r="AK66" i="2"/>
  <c r="R63" i="2"/>
  <c r="Q77" i="2"/>
  <c r="Z73" i="2"/>
  <c r="AJ71" i="2"/>
  <c r="AX79" i="2"/>
  <c r="B81" i="2"/>
  <c r="AS67" i="2"/>
  <c r="AL67" i="2"/>
  <c r="D105" i="2"/>
  <c r="AE74" i="2"/>
  <c r="AC73" i="2"/>
  <c r="AM71" i="2"/>
  <c r="AL72" i="2"/>
  <c r="AP67" i="2"/>
  <c r="AA62" i="2"/>
  <c r="AX71" i="2"/>
  <c r="R62" i="2"/>
  <c r="AU64" i="2"/>
  <c r="AC63" i="2"/>
  <c r="AJ81" i="2"/>
  <c r="S63" i="2"/>
  <c r="R66" i="2"/>
  <c r="BC64" i="2"/>
  <c r="AX80" i="2"/>
  <c r="AJ66" i="2"/>
  <c r="AC81" i="2"/>
  <c r="AP71" i="2"/>
  <c r="AJ65" i="2"/>
  <c r="S76" i="2"/>
  <c r="AE67" i="2"/>
  <c r="AM65" i="2"/>
  <c r="AU74" i="2"/>
  <c r="AP63" i="2"/>
  <c r="AL74" i="2"/>
  <c r="AV71" i="2"/>
  <c r="AV76" i="2"/>
  <c r="T72" i="2"/>
  <c r="AM81" i="2"/>
  <c r="Q64" i="2"/>
  <c r="AE76" i="2"/>
  <c r="AJ73" i="2"/>
  <c r="AC77" i="2"/>
  <c r="AU73" i="2"/>
  <c r="AL77" i="2"/>
  <c r="Q65" i="2"/>
  <c r="U66" i="2"/>
  <c r="AC64" i="2"/>
  <c r="AS66" i="2"/>
  <c r="V70" i="2"/>
  <c r="T81" i="2"/>
  <c r="AD79" i="2"/>
  <c r="AD64" i="2"/>
  <c r="AA73" i="2"/>
  <c r="AS77" i="2"/>
  <c r="AM69" i="2"/>
  <c r="AX65" i="2"/>
  <c r="S62" i="2"/>
  <c r="AV79" i="2"/>
  <c r="R73" i="2"/>
  <c r="AD70" i="2"/>
  <c r="B93" i="2"/>
  <c r="AN63" i="2"/>
  <c r="Q62" i="2"/>
  <c r="Z69" i="2"/>
  <c r="AJ63" i="2"/>
  <c r="AI73" i="2"/>
  <c r="AI70" i="2"/>
  <c r="AI68" i="2"/>
  <c r="BC72" i="2"/>
  <c r="AB81" i="2"/>
  <c r="U78" i="2"/>
  <c r="AD69" i="2"/>
  <c r="AA66" i="2"/>
  <c r="AC75" i="2"/>
  <c r="V71" i="2"/>
  <c r="BC75" i="2"/>
  <c r="AI67" i="2"/>
  <c r="AK81" i="2"/>
  <c r="BC68" i="2"/>
  <c r="AX66" i="2"/>
  <c r="AU67" i="2"/>
  <c r="AC62" i="2"/>
  <c r="B98" i="2"/>
  <c r="AJ68" i="2"/>
  <c r="V76" i="2"/>
  <c r="D101" i="2"/>
  <c r="D91" i="2"/>
  <c r="T64" i="2"/>
  <c r="Q80" i="2"/>
  <c r="V69" i="2"/>
  <c r="AX63" i="2"/>
  <c r="AK73" i="2"/>
  <c r="AS75" i="2"/>
  <c r="AK80" i="2"/>
  <c r="AN74" i="2"/>
  <c r="AE75" i="2"/>
  <c r="T74" i="2"/>
  <c r="AI66" i="2"/>
  <c r="B101" i="2"/>
  <c r="S72" i="2"/>
  <c r="AX72" i="2"/>
  <c r="AA67" i="2"/>
  <c r="AD77" i="2"/>
  <c r="AE73" i="2"/>
  <c r="AE64" i="2"/>
  <c r="AU65" i="2"/>
  <c r="E62" i="2"/>
  <c r="BF76" i="2" l="1"/>
  <c r="BF73" i="2"/>
  <c r="AH76" i="2"/>
  <c r="H76" i="2" s="1"/>
  <c r="Y79" i="2"/>
  <c r="G79" i="2" s="1"/>
  <c r="BF66" i="2"/>
  <c r="AB60" i="2"/>
  <c r="G88" i="2"/>
  <c r="T60" i="2"/>
  <c r="E52" i="2" s="1"/>
  <c r="AH74" i="2"/>
  <c r="H74" i="2" s="1"/>
  <c r="E98" i="2"/>
  <c r="AH72" i="2"/>
  <c r="BF69" i="2"/>
  <c r="F90" i="2"/>
  <c r="BG62" i="2"/>
  <c r="AO79" i="2"/>
  <c r="BG72" i="2"/>
  <c r="Y64" i="2"/>
  <c r="G64" i="2" s="1"/>
  <c r="AO70" i="2"/>
  <c r="BG79" i="2"/>
  <c r="J107" i="2"/>
  <c r="BF78" i="2"/>
  <c r="AO67" i="2"/>
  <c r="BG66" i="2"/>
  <c r="I99" i="2"/>
  <c r="Y66" i="2"/>
  <c r="G66" i="2" s="1"/>
  <c r="AO68" i="2"/>
  <c r="AH71" i="2"/>
  <c r="H71" i="2" s="1"/>
  <c r="BF74" i="2"/>
  <c r="AV60" i="2"/>
  <c r="H143" i="2" s="1"/>
  <c r="AO75" i="2"/>
  <c r="AH80" i="2"/>
  <c r="H80" i="2" s="1"/>
  <c r="Y68" i="2"/>
  <c r="G68" i="2" s="1"/>
  <c r="Y71" i="2"/>
  <c r="G71" i="2" s="1"/>
  <c r="AH73" i="2"/>
  <c r="E99" i="2"/>
  <c r="BG65" i="2"/>
  <c r="S60" i="2"/>
  <c r="E51" i="2" s="1"/>
  <c r="E107" i="2"/>
  <c r="AH81" i="2"/>
  <c r="AU60" i="2"/>
  <c r="E143" i="2" s="1"/>
  <c r="H99" i="2"/>
  <c r="Y77" i="2"/>
  <c r="G77" i="2" s="1"/>
  <c r="E90" i="2"/>
  <c r="AH64" i="2"/>
  <c r="AW60" i="2"/>
  <c r="E144" i="2" s="1"/>
  <c r="G98" i="2"/>
  <c r="BG80" i="2"/>
  <c r="BG74" i="2"/>
  <c r="AO74" i="2"/>
  <c r="AP60" i="2"/>
  <c r="E113" i="2" s="1"/>
  <c r="BF80" i="2"/>
  <c r="AO73" i="2"/>
  <c r="Y76" i="2"/>
  <c r="G76" i="2" s="1"/>
  <c r="Y74" i="2"/>
  <c r="G74" i="2" s="1"/>
  <c r="H98" i="2"/>
  <c r="J98" i="2"/>
  <c r="AH63" i="2"/>
  <c r="H63" i="2" s="1"/>
  <c r="BG68" i="2"/>
  <c r="BF71" i="2"/>
  <c r="J88" i="2"/>
  <c r="AE60" i="2"/>
  <c r="F99" i="2"/>
  <c r="AO69" i="2"/>
  <c r="BF70" i="2"/>
  <c r="AO63" i="2"/>
  <c r="BF67" i="2"/>
  <c r="H107" i="2"/>
  <c r="I93" i="2"/>
  <c r="Y70" i="2"/>
  <c r="G70" i="2" s="1"/>
  <c r="AO71" i="2"/>
  <c r="Y81" i="2"/>
  <c r="G81" i="2" s="1"/>
  <c r="AH65" i="2"/>
  <c r="E91" i="2"/>
  <c r="AH66" i="2"/>
  <c r="H66" i="2" s="1"/>
  <c r="BG70" i="2"/>
  <c r="U60" i="2"/>
  <c r="E53" i="2" s="1"/>
  <c r="AO72" i="2"/>
  <c r="J90" i="2"/>
  <c r="I107" i="2"/>
  <c r="I4" i="2"/>
  <c r="BF62" i="2"/>
  <c r="AX60" i="2"/>
  <c r="H144" i="2" s="1"/>
  <c r="H88" i="2"/>
  <c r="AC60" i="2"/>
  <c r="AJ60" i="2"/>
  <c r="BG76" i="2"/>
  <c r="AH69" i="2"/>
  <c r="H69" i="2" s="1"/>
  <c r="I90" i="2"/>
  <c r="AL60" i="2"/>
  <c r="AH78" i="2"/>
  <c r="H78" i="2" s="1"/>
  <c r="F107" i="2"/>
  <c r="Y75" i="2"/>
  <c r="G75" i="2" s="1"/>
  <c r="G90" i="2"/>
  <c r="BG73" i="2"/>
  <c r="AK60" i="2"/>
  <c r="BF63" i="2"/>
  <c r="Z60" i="2"/>
  <c r="AH62" i="2"/>
  <c r="E88" i="2"/>
  <c r="Y63" i="2"/>
  <c r="G63" i="2" s="1"/>
  <c r="P60" i="2"/>
  <c r="E48" i="2" s="1"/>
  <c r="G91" i="2"/>
  <c r="BG64" i="2"/>
  <c r="AO76" i="2"/>
  <c r="J91" i="2"/>
  <c r="I88" i="2"/>
  <c r="AD60" i="2"/>
  <c r="BF75" i="2"/>
  <c r="BG77" i="2"/>
  <c r="F98" i="2"/>
  <c r="AH75" i="2"/>
  <c r="H75" i="2" s="1"/>
  <c r="J75" i="2" s="1"/>
  <c r="Y80" i="2"/>
  <c r="G80" i="2" s="1"/>
  <c r="AO62" i="2"/>
  <c r="AI60" i="2"/>
  <c r="BF72" i="2"/>
  <c r="BF77" i="2"/>
  <c r="R60" i="2"/>
  <c r="E50" i="2" s="1"/>
  <c r="AH68" i="2"/>
  <c r="H68" i="2" s="1"/>
  <c r="E94" i="2"/>
  <c r="AO78" i="2"/>
  <c r="AO81" i="2"/>
  <c r="H91" i="2"/>
  <c r="G99" i="2"/>
  <c r="BF68" i="2"/>
  <c r="Y67" i="2"/>
  <c r="G67" i="2" s="1"/>
  <c r="AA60" i="2"/>
  <c r="F88" i="2"/>
  <c r="BF64" i="2"/>
  <c r="AM60" i="2"/>
  <c r="I91" i="2"/>
  <c r="G107" i="2"/>
  <c r="AO66" i="2"/>
  <c r="BG67" i="2"/>
  <c r="AO80" i="2"/>
  <c r="Q60" i="2"/>
  <c r="E49" i="2" s="1"/>
  <c r="Y62" i="2"/>
  <c r="Y65" i="2"/>
  <c r="G65" i="2" s="1"/>
  <c r="BG75" i="2"/>
  <c r="AH67" i="2"/>
  <c r="H67" i="2" s="1"/>
  <c r="Y78" i="2"/>
  <c r="G78" i="2" s="1"/>
  <c r="BF79" i="2"/>
  <c r="AS60" i="2"/>
  <c r="V60" i="2"/>
  <c r="E55" i="2" s="1"/>
  <c r="J55" i="2" s="1"/>
  <c r="BG63" i="2"/>
  <c r="Y73" i="2"/>
  <c r="G73" i="2" s="1"/>
  <c r="AO65" i="2"/>
  <c r="AO64" i="2"/>
  <c r="BG69" i="2"/>
  <c r="BG71" i="2"/>
  <c r="AH79" i="2"/>
  <c r="H79" i="2" s="1"/>
  <c r="J99" i="2"/>
  <c r="H90" i="2"/>
  <c r="AN60" i="2"/>
  <c r="BF81" i="2"/>
  <c r="BG81" i="2"/>
  <c r="Y72" i="2"/>
  <c r="G72" i="2" s="1"/>
  <c r="AO77" i="2"/>
  <c r="BF65" i="2"/>
  <c r="AH70" i="2"/>
  <c r="H70" i="2" s="1"/>
  <c r="I98" i="2"/>
  <c r="AH77" i="2"/>
  <c r="H77" i="2" s="1"/>
  <c r="BG78" i="2"/>
  <c r="F91" i="2"/>
  <c r="Y69" i="2"/>
  <c r="G69" i="2" s="1"/>
  <c r="G96" i="2"/>
  <c r="G94" i="2"/>
  <c r="E93" i="2"/>
  <c r="G93" i="2"/>
  <c r="F93" i="2"/>
  <c r="H93" i="2"/>
  <c r="K93" i="2"/>
  <c r="J106" i="2"/>
  <c r="H106" i="2"/>
  <c r="I101" i="2"/>
  <c r="F106" i="2"/>
  <c r="G106" i="2"/>
  <c r="J93" i="2"/>
  <c r="I80" i="2"/>
  <c r="E101" i="2"/>
  <c r="F101" i="2"/>
  <c r="H101" i="2"/>
  <c r="J101" i="2"/>
  <c r="G101" i="2"/>
  <c r="K101" i="2"/>
  <c r="H96" i="2"/>
  <c r="I70" i="2"/>
  <c r="J94" i="2"/>
  <c r="H94" i="2"/>
  <c r="F94" i="2"/>
  <c r="I106" i="2"/>
  <c r="E106" i="2"/>
  <c r="K106" i="2"/>
  <c r="I68" i="2"/>
  <c r="I94" i="2"/>
  <c r="I67" i="2"/>
  <c r="J96" i="2"/>
  <c r="E96" i="2"/>
  <c r="K96" i="2"/>
  <c r="F96" i="2"/>
  <c r="I96" i="2"/>
  <c r="I77" i="2"/>
  <c r="H103" i="2"/>
  <c r="I103" i="2"/>
  <c r="K103" i="2"/>
  <c r="E103" i="2"/>
  <c r="G103" i="2"/>
  <c r="J103" i="2"/>
  <c r="F103" i="2"/>
  <c r="G105" i="2"/>
  <c r="F105" i="2"/>
  <c r="I79" i="2"/>
  <c r="K105" i="2"/>
  <c r="H105" i="2"/>
  <c r="I105" i="2"/>
  <c r="J105" i="2"/>
  <c r="E105" i="2"/>
  <c r="E89" i="2"/>
  <c r="G89" i="2"/>
  <c r="I89" i="2"/>
  <c r="AC84" i="2"/>
  <c r="G51" i="2" s="1"/>
  <c r="K89" i="2"/>
  <c r="H89" i="2"/>
  <c r="J89" i="2"/>
  <c r="AA84" i="2"/>
  <c r="G49" i="2" s="1"/>
  <c r="AG84" i="2"/>
  <c r="Z84" i="2"/>
  <c r="G48" i="2" s="1"/>
  <c r="F89" i="2"/>
  <c r="AF84" i="2"/>
  <c r="I63" i="2"/>
  <c r="AD84" i="2"/>
  <c r="G52" i="2" s="1"/>
  <c r="AB84" i="2"/>
  <c r="G50" i="2" s="1"/>
  <c r="AE84" i="2"/>
  <c r="G53" i="2" s="1"/>
  <c r="H102" i="2"/>
  <c r="F102" i="2"/>
  <c r="J102" i="2"/>
  <c r="G102" i="2"/>
  <c r="I76" i="2"/>
  <c r="I102" i="2"/>
  <c r="E102" i="2"/>
  <c r="K102" i="2"/>
  <c r="J104" i="2"/>
  <c r="I78" i="2"/>
  <c r="F104" i="2"/>
  <c r="G104" i="2"/>
  <c r="H104" i="2"/>
  <c r="I104" i="2"/>
  <c r="E104" i="2"/>
  <c r="K104" i="2"/>
  <c r="J100" i="2"/>
  <c r="K100" i="2"/>
  <c r="G100" i="2"/>
  <c r="I100" i="2"/>
  <c r="I74" i="2"/>
  <c r="E100" i="2"/>
  <c r="H100" i="2"/>
  <c r="F100" i="2"/>
  <c r="H97" i="2"/>
  <c r="E97" i="2"/>
  <c r="J97" i="2"/>
  <c r="G97" i="2"/>
  <c r="K97" i="2"/>
  <c r="I71" i="2"/>
  <c r="F97" i="2"/>
  <c r="I97" i="2"/>
  <c r="E92" i="2"/>
  <c r="F92" i="2"/>
  <c r="G92" i="2"/>
  <c r="I92" i="2"/>
  <c r="I66" i="2"/>
  <c r="H92" i="2"/>
  <c r="J92" i="2"/>
  <c r="K92" i="2"/>
  <c r="I95" i="2"/>
  <c r="F95" i="2"/>
  <c r="J95" i="2"/>
  <c r="E95" i="2"/>
  <c r="K95" i="2"/>
  <c r="I69" i="2"/>
  <c r="G95" i="2"/>
  <c r="H95" i="2"/>
  <c r="J49" i="2" l="1"/>
  <c r="BA79" i="2"/>
  <c r="J78" i="2"/>
  <c r="K78" i="2" s="1"/>
  <c r="J51" i="2"/>
  <c r="J79" i="2"/>
  <c r="K79" i="2" s="1"/>
  <c r="BA78" i="2"/>
  <c r="J71" i="2"/>
  <c r="K71" i="2" s="1"/>
  <c r="BA71" i="2"/>
  <c r="J76" i="2"/>
  <c r="K76" i="2" s="1"/>
  <c r="BA68" i="2"/>
  <c r="J69" i="2"/>
  <c r="K69" i="2" s="1"/>
  <c r="J74" i="2"/>
  <c r="K74" i="2" s="1"/>
  <c r="J52" i="2"/>
  <c r="BA76" i="2"/>
  <c r="J50" i="2"/>
  <c r="BA70" i="2"/>
  <c r="J63" i="2"/>
  <c r="K63" i="2" s="1"/>
  <c r="J66" i="2"/>
  <c r="K66" i="2" s="1"/>
  <c r="BA80" i="2"/>
  <c r="BA77" i="2"/>
  <c r="BA66" i="2"/>
  <c r="J68" i="2"/>
  <c r="K68" i="2" s="1"/>
  <c r="BA74" i="2"/>
  <c r="BA63" i="2"/>
  <c r="E145" i="2"/>
  <c r="AH84" i="2"/>
  <c r="BA75" i="2"/>
  <c r="BA69" i="2"/>
  <c r="J77" i="2"/>
  <c r="K77" i="2" s="1"/>
  <c r="K75" i="2"/>
  <c r="J70" i="2"/>
  <c r="K70" i="2" s="1"/>
  <c r="BA67" i="2"/>
  <c r="G62" i="2"/>
  <c r="Y60" i="2"/>
  <c r="H65" i="2"/>
  <c r="J65" i="2" s="1"/>
  <c r="K65" i="2" s="1"/>
  <c r="BA65" i="2"/>
  <c r="H64" i="2"/>
  <c r="J64" i="2" s="1"/>
  <c r="K64" i="2" s="1"/>
  <c r="BA64" i="2"/>
  <c r="H81" i="2"/>
  <c r="J81" i="2" s="1"/>
  <c r="K81" i="2" s="1"/>
  <c r="BA81" i="2"/>
  <c r="H72" i="2"/>
  <c r="J72" i="2" s="1"/>
  <c r="K72" i="2" s="1"/>
  <c r="BA72" i="2"/>
  <c r="BA62" i="2"/>
  <c r="H62" i="2"/>
  <c r="H73" i="2"/>
  <c r="J73" i="2" s="1"/>
  <c r="K73" i="2" s="1"/>
  <c r="BA73" i="2"/>
  <c r="J67" i="2"/>
  <c r="K67" i="2" s="1"/>
  <c r="J80" i="2"/>
  <c r="K80" i="2" s="1"/>
  <c r="AH60" i="2"/>
  <c r="AO60" i="2"/>
  <c r="H145" i="2"/>
  <c r="G54" i="2"/>
  <c r="J54" i="2" s="1"/>
  <c r="H108" i="2"/>
  <c r="G108" i="2"/>
  <c r="F108" i="2"/>
  <c r="E108" i="2"/>
  <c r="K108" i="2"/>
  <c r="E114" i="2" s="1"/>
  <c r="G114" i="2" s="1"/>
  <c r="J48" i="2"/>
  <c r="J108" i="2"/>
  <c r="I108" i="2"/>
  <c r="BA60" i="2" l="1"/>
  <c r="J62" i="2"/>
  <c r="H82" i="2"/>
  <c r="G56" i="2"/>
  <c r="J56" i="2"/>
  <c r="E56" i="2" l="1"/>
  <c r="E110" i="2" s="1"/>
  <c r="K62" i="2"/>
  <c r="K82" i="2" s="1"/>
  <c r="J82" i="2"/>
  <c r="E111" i="2" l="1"/>
  <c r="E115" i="2"/>
  <c r="G115" i="2" s="1"/>
  <c r="E112" i="2"/>
  <c r="G82" i="2"/>
</calcChain>
</file>

<file path=xl/sharedStrings.xml><?xml version="1.0" encoding="utf-8"?>
<sst xmlns="http://schemas.openxmlformats.org/spreadsheetml/2006/main" count="4283" uniqueCount="385">
  <si>
    <t>Acronyme</t>
  </si>
  <si>
    <t>Nom</t>
  </si>
  <si>
    <t>Prénom</t>
  </si>
  <si>
    <t>Téléphone</t>
  </si>
  <si>
    <t>Courriel</t>
  </si>
  <si>
    <t>Coût total</t>
  </si>
  <si>
    <t>Aide demandée</t>
  </si>
  <si>
    <t>Apport</t>
  </si>
  <si>
    <t>Total</t>
  </si>
  <si>
    <t>Obtenus</t>
  </si>
  <si>
    <t>Récapitulatif des demandes financières par destination</t>
  </si>
  <si>
    <t>Description</t>
  </si>
  <si>
    <t>Equipement</t>
  </si>
  <si>
    <t>Fonctionnement</t>
  </si>
  <si>
    <t>Facturation interne</t>
  </si>
  <si>
    <t>N° de dossier</t>
  </si>
  <si>
    <t>Nombre de partenaires</t>
  </si>
  <si>
    <t>Volet général</t>
  </si>
  <si>
    <t>en francais</t>
  </si>
  <si>
    <t>en anglais</t>
  </si>
  <si>
    <t>Adresse postale professionnelle</t>
  </si>
  <si>
    <t>Numéro de voie</t>
  </si>
  <si>
    <t>Code postal</t>
  </si>
  <si>
    <t>Ville</t>
  </si>
  <si>
    <t>Pays</t>
  </si>
  <si>
    <t>Récapitulatif des demandes financières par partenaire</t>
  </si>
  <si>
    <t>Nom du partenaire</t>
  </si>
  <si>
    <t>Signature</t>
  </si>
  <si>
    <t>Qualité</t>
  </si>
  <si>
    <t>Type de partenaire</t>
  </si>
  <si>
    <t>EPSCP</t>
  </si>
  <si>
    <t>EPST</t>
  </si>
  <si>
    <t>EPA</t>
  </si>
  <si>
    <t>Genre</t>
  </si>
  <si>
    <t>Madame</t>
  </si>
  <si>
    <t>Monsieur</t>
  </si>
  <si>
    <t>Personnel</t>
  </si>
  <si>
    <t>Obtenu</t>
  </si>
  <si>
    <t>Nom complet du partenaire</t>
  </si>
  <si>
    <t xml:space="preserve"> </t>
  </si>
  <si>
    <t xml:space="preserve">Sigle du partenaire </t>
  </si>
  <si>
    <t>Numéro SIRET</t>
  </si>
  <si>
    <t>Personne habilitée à engager juridiquement l'établissement partenaire</t>
  </si>
  <si>
    <t>Demande financière ANR détaillée du projet</t>
  </si>
  <si>
    <t>Total personnel</t>
  </si>
  <si>
    <t>Fonctionnement (si le partenaire récupère la TVA, indiquer le coût hors TVA)</t>
  </si>
  <si>
    <t>Missions</t>
  </si>
  <si>
    <t>Synthèse de la demande financière</t>
  </si>
  <si>
    <t>Coût complet</t>
  </si>
  <si>
    <t>Nom des financeurs</t>
  </si>
  <si>
    <t>Nature et objet du financement</t>
  </si>
  <si>
    <t>Sollicité</t>
  </si>
  <si>
    <t>Commentaires (le cas échéant)</t>
  </si>
  <si>
    <t>Les informations personnelles transmises dans ces documents sont obligatoires et seront conservées en fichiers par l'ANR pour assurer la conduite opérationnelle de l'évaluation et l'administration des dossiers.
Conformément à la loi n° 78-17 du 6 janvier 1978 modifiée, relative à l'Informatique, aux Fichiers et aux Libertés, les personnes concernées disposent d'un droit d'accès et de rectification des données personnelles les concernant. Les personnes concernées peuvent exercer ce droit en s'adressant à l'ANR (voir coordonnées dans le texte de l’appel à projets).</t>
  </si>
  <si>
    <t>Identification de l'établissement partenaire</t>
  </si>
  <si>
    <t>Frais d'environnement</t>
  </si>
  <si>
    <t>Ce document est prévu pour recueillir les informations liées au projet, le remplissage des totaux se faisant automatiquement (cellules non colorées).</t>
  </si>
  <si>
    <t>RECOMMANDATIONS GENERALES</t>
  </si>
  <si>
    <t>Tous les montants financiers sont en € et hors taxes (HT) majorés, le cas échéant, de la TVA non récupérable.</t>
  </si>
  <si>
    <t xml:space="preserve">Il s'agit du coût total de ces matériels. </t>
  </si>
  <si>
    <t>Durée du projet (en mois)</t>
  </si>
  <si>
    <t>Titre du projet</t>
  </si>
  <si>
    <t>Acronyme du projet</t>
  </si>
  <si>
    <t>Récapitulatif des aides demandées par partenaire et par catégorie</t>
  </si>
  <si>
    <t>2-1 Identification du partenaire</t>
  </si>
  <si>
    <t>Fiche d'identité du projet</t>
  </si>
  <si>
    <t>2-2 Demande financière</t>
  </si>
  <si>
    <t>2-2-2 Personnel</t>
  </si>
  <si>
    <t>Nb. p.mois</t>
  </si>
  <si>
    <t>2 - Onglets "Part1-Coord", "Part2", "Part3"…</t>
  </si>
  <si>
    <t>Autre établissement public à but non lucratif</t>
  </si>
  <si>
    <t>Autre établissement privé à but non lucratif</t>
  </si>
  <si>
    <t>2-2-1 Equipement</t>
  </si>
  <si>
    <t>1 - Onglet "VoletGeneral"</t>
  </si>
  <si>
    <t>% (taux)</t>
  </si>
  <si>
    <t>Nom complet de l'établissement coordinateur</t>
  </si>
  <si>
    <t>Personne habilitée à engager juridiquement l'établissement coordinateur</t>
  </si>
  <si>
    <t>Sollicités</t>
  </si>
  <si>
    <t>Récapitulatif des co-financements</t>
  </si>
  <si>
    <t>Fondation de recherche</t>
  </si>
  <si>
    <t>Recommandations : une fois le document finalisé, verifier la présence de l'ensemble des signatures et visa demandés avant de déposer la copie scannée en ligne.</t>
  </si>
  <si>
    <t>Bât, n° bureau</t>
  </si>
  <si>
    <t>Type, nom de voie</t>
  </si>
  <si>
    <t>Seules les cellules sur fond gris des onglets "VoletGeneral", "Part1-Coord", "Part2", "Part3"… sont à renseigner. 
Les tableaux récapitulatifs du "Volet général" ainsi que toutes les cellules sur fond blanc sont remplis automatiquement à partir des données fournies dans les autres onglets.</t>
  </si>
  <si>
    <t>2-3 Autres soutiens financiers liés au projet déposé</t>
  </si>
  <si>
    <t>Autres soutiens financiers sollicités ou obtenus liés au projet</t>
  </si>
  <si>
    <t>Responsable du projet</t>
  </si>
  <si>
    <t xml:space="preserve">L'acronyme doit permettre d'identifier rapidement le projet, il est repris automatiquement sur toutes les pages du présent document. 
Les tableaux récapitulatifs reprennent les éléments financiers de l'ensemble des partenaires, ils sont remplis automatiquement. </t>
  </si>
  <si>
    <t>%</t>
  </si>
  <si>
    <t>Types de contrat personnels</t>
  </si>
  <si>
    <t>CDI</t>
  </si>
  <si>
    <t>CDI de projet/chantier</t>
  </si>
  <si>
    <t>CDD</t>
  </si>
  <si>
    <t>CDD doctorant</t>
  </si>
  <si>
    <t>Civilité</t>
  </si>
  <si>
    <t>Type étab partenaire</t>
  </si>
  <si>
    <t>Type étab coord</t>
  </si>
  <si>
    <t>min demande projet (€)</t>
  </si>
  <si>
    <t>max demande projet (€)</t>
  </si>
  <si>
    <t>Part2</t>
  </si>
  <si>
    <t>Part1-Coord</t>
  </si>
  <si>
    <t>Nom feuille partenaire</t>
  </si>
  <si>
    <t>coût totaux</t>
  </si>
  <si>
    <t>équipt</t>
  </si>
  <si>
    <t>RH</t>
  </si>
  <si>
    <t>Fctmt</t>
  </si>
  <si>
    <t>factu int</t>
  </si>
  <si>
    <t>frais struct</t>
  </si>
  <si>
    <t>frais gestion</t>
  </si>
  <si>
    <t>frais env</t>
  </si>
  <si>
    <t>aide demandée</t>
  </si>
  <si>
    <t>apports</t>
  </si>
  <si>
    <t>G</t>
  </si>
  <si>
    <t>H</t>
  </si>
  <si>
    <t>I</t>
  </si>
  <si>
    <t>Totaux</t>
  </si>
  <si>
    <t>Eligible</t>
  </si>
  <si>
    <t>Nom de l’appel</t>
  </si>
  <si>
    <t>Base EOTP</t>
  </si>
  <si>
    <t>(à régler dans la page réglage)</t>
  </si>
  <si>
    <t>Autre</t>
  </si>
  <si>
    <t>frais environnement possible :</t>
  </si>
  <si>
    <t>Tableau récapitulatif des demandes (à l’aide de formules indirectes) :</t>
  </si>
  <si>
    <t>aide personnels statutaire</t>
  </si>
  <si>
    <t>num col</t>
  </si>
  <si>
    <t>€</t>
  </si>
  <si>
    <t>aide prestations de service</t>
  </si>
  <si>
    <t>TOTAL</t>
  </si>
  <si>
    <t>nom ligne</t>
  </si>
  <si>
    <t>Case_equipement</t>
  </si>
  <si>
    <t>Case_facturation_interne</t>
  </si>
  <si>
    <t>Case_fonctionnement_tot</t>
  </si>
  <si>
    <t>Case_pers_tot</t>
  </si>
  <si>
    <t>Case_prestationServiceExterne</t>
  </si>
  <si>
    <t>Case_frais_environnement</t>
  </si>
  <si>
    <t>cofi obtenus</t>
  </si>
  <si>
    <t>cofi sollicités</t>
  </si>
  <si>
    <t>Commentaire buget (si nécessaire) :</t>
  </si>
  <si>
    <t>Hors cofinancements européens</t>
  </si>
  <si>
    <t>Cofinancements européens (au sens de l’art. 4.2 du règlement financier)</t>
  </si>
  <si>
    <t>Total des autres financements (hors Europe)</t>
  </si>
  <si>
    <t>Total des financements européens</t>
  </si>
  <si>
    <t>Cofinancements HORS UE</t>
  </si>
  <si>
    <t>Cofinancements IN UE</t>
  </si>
  <si>
    <t>Case_cofi_horsUE</t>
  </si>
  <si>
    <t>Case_cofi_inUE</t>
  </si>
  <si>
    <t>Co-financements hors Europe</t>
  </si>
  <si>
    <t>Co-financements totaux</t>
  </si>
  <si>
    <t>Co-financements européens</t>
  </si>
  <si>
    <t>Coûts d’infrastructures ou de plateformes</t>
  </si>
  <si>
    <t>Autres dépenses de fonctionnement</t>
  </si>
  <si>
    <t>Correspondant du projet</t>
  </si>
  <si>
    <t>presta service externes</t>
  </si>
  <si>
    <t>Mail contact (in Notice)</t>
  </si>
  <si>
    <t xml:space="preserve">2-2-5 Frais d'environnement </t>
  </si>
  <si>
    <t>2-2-6 Coût complet, aide demandée</t>
  </si>
  <si>
    <t>2-2-3 Fonctionnement, prestation de service et facturation interne</t>
  </si>
  <si>
    <t>Année de l’appel</t>
  </si>
  <si>
    <t>Frais généraux</t>
  </si>
  <si>
    <t>frais généraux</t>
  </si>
  <si>
    <t>personnel</t>
  </si>
  <si>
    <t>facturation interne</t>
  </si>
  <si>
    <t xml:space="preserve">Renseigner les tableaux par nature de demande. La justification de cette dernière sera à effectuer dans le document scientifique. Les calculs s'effectuent automatiquement : les cellules sur fond blanc comportant des formules sont verrouillées. </t>
  </si>
  <si>
    <r>
      <t>Le montant de l'</t>
    </r>
    <r>
      <rPr>
        <b/>
        <sz val="10"/>
        <rFont val="Calibri"/>
        <family val="2"/>
        <scheme val="minor"/>
      </rPr>
      <t>aide demandée</t>
    </r>
    <r>
      <rPr>
        <sz val="10"/>
        <rFont val="Calibri"/>
        <family val="2"/>
        <scheme val="minor"/>
      </rPr>
      <t xml:space="preserve"> est calculé automatiquement à partir des données rentrées dans le tableau et du montant des frais généraux dans la limite d'un montant maximum.</t>
    </r>
  </si>
  <si>
    <t>Total des co-financements</t>
  </si>
  <si>
    <t>Le tableau "Autres soutiens financiers sollicités ou obtenus liés au projet" doit faire l'objet d'une attention particulière : en effet, ce tableau doit indiquer tous les cofinancements sollicités ou obtenus en relation avec le projet déposé. L'identification du financeur et la nature du financement doivent être clairement précisées.</t>
  </si>
  <si>
    <t>Cedex</t>
  </si>
  <si>
    <t>Prestations de services externes</t>
  </si>
  <si>
    <t>Prestations de services</t>
  </si>
  <si>
    <r>
      <t xml:space="preserve">Aide demandée pour des personnels </t>
    </r>
    <r>
      <rPr>
        <b/>
        <i/>
        <sz val="8"/>
        <color rgb="FF000000"/>
        <rFont val="Calibri"/>
        <family val="2"/>
      </rPr>
      <t>statutaires</t>
    </r>
  </si>
  <si>
    <t>Personne habilitée à engager l'établissement partenaire</t>
  </si>
  <si>
    <t>(Eligible)</t>
  </si>
  <si>
    <t>taux frais généraux (%)</t>
  </si>
  <si>
    <t>cout tot</t>
  </si>
  <si>
    <t>demande</t>
  </si>
  <si>
    <t>cofiUE</t>
  </si>
  <si>
    <t>cofiNonUE</t>
  </si>
  <si>
    <t>aide statutaire</t>
  </si>
  <si>
    <t>aide presta service</t>
  </si>
  <si>
    <t>info</t>
  </si>
  <si>
    <t>Décharges d’enseignement</t>
  </si>
  <si>
    <t>Sigle de l’établissement</t>
  </si>
  <si>
    <t>SIRET</t>
  </si>
  <si>
    <t>Établissement (Nom complet et forme juridique)</t>
  </si>
  <si>
    <t>Fin de la fiche partenaire</t>
  </si>
  <si>
    <t>Reprise des établissement déclarant des statutaires</t>
  </si>
  <si>
    <t>autre_étab_1</t>
  </si>
  <si>
    <t>autre_étab_2</t>
  </si>
  <si>
    <t>autre_étab_3</t>
  </si>
  <si>
    <t>autre_étab_4</t>
  </si>
  <si>
    <t>autre_étab_5</t>
  </si>
  <si>
    <t>autre_étab_6</t>
  </si>
  <si>
    <t>autre_étab_7</t>
  </si>
  <si>
    <t>autre_étab_8</t>
  </si>
  <si>
    <t>Fiche Partenaire</t>
  </si>
  <si>
    <t>Établissement autre</t>
  </si>
  <si>
    <t>C</t>
  </si>
  <si>
    <t>D</t>
  </si>
  <si>
    <t>E</t>
  </si>
  <si>
    <t>case_Numéro_SIRET</t>
  </si>
  <si>
    <t>colonne de "1" pour compte</t>
  </si>
  <si>
    <t>doublon SIRET</t>
  </si>
  <si>
    <t>etab de la fiche (à exclure)</t>
  </si>
  <si>
    <t>Max décharge enseignement (k€)</t>
  </si>
  <si>
    <t>soit</t>
  </si>
  <si>
    <t>par an</t>
  </si>
  <si>
    <t>total :</t>
  </si>
  <si>
    <t>case_decharge_enseignement</t>
  </si>
  <si>
    <t>aide Décharges d’enseignement</t>
  </si>
  <si>
    <r>
      <t xml:space="preserve">Le </t>
    </r>
    <r>
      <rPr>
        <b/>
        <sz val="10"/>
        <rFont val="Calibri"/>
        <family val="2"/>
        <scheme val="minor"/>
      </rPr>
      <t xml:space="preserve">coût complet </t>
    </r>
    <r>
      <rPr>
        <sz val="10"/>
        <rFont val="Calibri"/>
        <family val="2"/>
        <scheme val="minor"/>
      </rPr>
      <t>correspondant à la participation du partenaire est calculé automatiquement à partir de l'ensemble des données rentrées dans les tableaux, du montant des frais généraux déclarés et des frais d'environnement pour les organismes publics financés sur la base du coût marginal.</t>
    </r>
  </si>
  <si>
    <t>CDD post-doctoral</t>
  </si>
  <si>
    <t>Récapitulatif des autres établissements déclarant des personnels fonctionnaires sur la fiche d’un partenaire</t>
  </si>
  <si>
    <t>Partenaire</t>
  </si>
  <si>
    <t xml:space="preserve">Aide totale demandée pour des personnels fonctionnaires : </t>
  </si>
  <si>
    <t>Total demande fonctionnaire  (€)</t>
  </si>
  <si>
    <t>Autres établissements déclarant des personnels fonctionnaires sur la fiche de ce partenaire</t>
  </si>
  <si>
    <r>
      <rPr>
        <b/>
        <i/>
        <sz val="12"/>
        <rFont val="Calibri"/>
        <family val="2"/>
        <scheme val="minor"/>
      </rPr>
      <t xml:space="preserve">Chaque établissement et partenaire renseigne l'onglet qui lui correspond. </t>
    </r>
    <r>
      <rPr>
        <b/>
        <i/>
        <sz val="10"/>
        <rFont val="Calibri"/>
        <family val="2"/>
        <scheme val="minor"/>
      </rPr>
      <t xml:space="preserve">
</t>
    </r>
    <r>
      <rPr>
        <b/>
        <i/>
        <sz val="12"/>
        <rFont val="Calibri"/>
        <family val="2"/>
        <scheme val="minor"/>
      </rPr>
      <t xml:space="preserve">Merci de régler le </t>
    </r>
    <r>
      <rPr>
        <b/>
        <sz val="12"/>
        <rFont val="Calibri"/>
        <family val="2"/>
        <scheme val="minor"/>
      </rPr>
      <t>type de partenaire</t>
    </r>
    <r>
      <rPr>
        <b/>
        <i/>
        <sz val="12"/>
        <rFont val="Calibri"/>
        <family val="2"/>
        <scheme val="minor"/>
      </rPr>
      <t xml:space="preserve"> en premier lieu afin d’activer les bonnes cases de l’onglet.</t>
    </r>
  </si>
  <si>
    <t>Signature et cachet</t>
  </si>
  <si>
    <t>Prénom, nom et fonction de la personne habilitée puis
Signature et cachet</t>
  </si>
  <si>
    <t>Engagement de l'établissement partenaire</t>
  </si>
  <si>
    <t>lignes à garder</t>
  </si>
  <si>
    <t>xxxx</t>
  </si>
  <si>
    <t>ligne titre</t>
  </si>
  <si>
    <t>typePart</t>
  </si>
  <si>
    <t>nomPart</t>
  </si>
  <si>
    <t>Signature &amp; Cachet</t>
  </si>
  <si>
    <t xml:space="preserve">Les dépenses d’équipements (achat matériels et immatériels) en lien direct avec le projet sont éligibles. </t>
  </si>
  <si>
    <r>
      <t xml:space="preserve">Les montants sont à renseigner </t>
    </r>
    <r>
      <rPr>
        <b/>
        <sz val="10"/>
        <rFont val="Calibri"/>
        <family val="2"/>
        <scheme val="minor"/>
      </rPr>
      <t>hors taxes (HT)</t>
    </r>
    <r>
      <rPr>
        <sz val="10"/>
        <rFont val="Calibri"/>
        <family val="2"/>
        <scheme val="minor"/>
      </rPr>
      <t xml:space="preserve"> augmentés éventuellement de la TVA non récupérable. En conséquence, les montants indiqués doivent prendre en compte la proportion x de TVA non récupérable de l'organisme [coût = coût HT * (1+ x *0.20)].  </t>
    </r>
  </si>
  <si>
    <r>
      <t xml:space="preserve">Total </t>
    </r>
    <r>
      <rPr>
        <b/>
        <i/>
        <sz val="10"/>
        <color rgb="FF000000"/>
        <rFont val="Calibri"/>
        <family val="2"/>
      </rPr>
      <t>(les montants sont arrondis à l'euro supérieur)</t>
    </r>
  </si>
  <si>
    <r>
      <t xml:space="preserve">Total </t>
    </r>
    <r>
      <rPr>
        <b/>
        <i/>
        <sz val="8"/>
        <color rgb="FF000000"/>
        <rFont val="Calibri"/>
        <family val="2"/>
      </rPr>
      <t>(les montants sont arrondis à l'euro supérieur)</t>
    </r>
  </si>
  <si>
    <t>Notice d'utilisation du "Document Administratif et Financier"</t>
  </si>
  <si>
    <t>Prénom, nom, fonction de la personne habilitée puis Signature et cachet :</t>
  </si>
  <si>
    <t>max RH fonctionnaires (%)</t>
  </si>
  <si>
    <t>Total apport fonctionnairs  (€)</t>
  </si>
  <si>
    <t>Total aide des partenaires principaux de chacune des fiches</t>
  </si>
  <si>
    <t>Total apport des partenaires principaux de chacune des fiches</t>
  </si>
  <si>
    <t>apport statutaire</t>
  </si>
  <si>
    <t>Demande financière ANR du projet</t>
  </si>
  <si>
    <t>Prestations de service externes</t>
  </si>
  <si>
    <t>Seuil d'immobilisation (€)</t>
  </si>
  <si>
    <t>Personnel avec demande de financement</t>
  </si>
  <si>
    <t>Personnel sans demande de financement</t>
  </si>
  <si>
    <t>Total dépenses de fonctionnement</t>
  </si>
  <si>
    <t>Doctorants</t>
  </si>
  <si>
    <t>Equipement (coût unitaire HT - si le partenaire récupère la TVA, indiquer le coût hors TVA)</t>
  </si>
  <si>
    <t>Case_frais_generaux</t>
  </si>
  <si>
    <t>aide personnels fonctionnaire</t>
  </si>
  <si>
    <t>apport pers fonct SANS demande</t>
  </si>
  <si>
    <t>apport pers fonct AVEC demande</t>
  </si>
  <si>
    <t>Case_pers_fonct_avec</t>
  </si>
  <si>
    <t>Case_pers_fonct_sans</t>
  </si>
  <si>
    <t>colonne pour vérif ci-dessus</t>
  </si>
  <si>
    <t>attention : ne peut pas être rajouté facilement à la main</t>
  </si>
  <si>
    <t>Primes</t>
  </si>
  <si>
    <t>Heures complémentaires</t>
  </si>
  <si>
    <t>Décharges</t>
  </si>
  <si>
    <t>taux nominal</t>
  </si>
  <si>
    <t>taux d’aide</t>
  </si>
  <si>
    <t>cout marginal</t>
  </si>
  <si>
    <t xml:space="preserve">Association à but non lucratif avec activité de recherche </t>
  </si>
  <si>
    <t>Collectivités territoriales</t>
  </si>
  <si>
    <t>Prise en compte des couts :</t>
  </si>
  <si>
    <t>Taux maximum d’aide :</t>
  </si>
  <si>
    <t>Taux d’aide demandé :</t>
  </si>
  <si>
    <t>Taux d’aide retenu :</t>
  </si>
  <si>
    <t>eligible à l’aide :</t>
  </si>
  <si>
    <t>éligible au cout marginal :</t>
  </si>
  <si>
    <t>Prise en compte des couts</t>
  </si>
  <si>
    <t>décharges possible :</t>
  </si>
  <si>
    <t>taux d’aide lié à la struture du part :</t>
  </si>
  <si>
    <t>taux d’aide lié à la catégorie de recherche :</t>
  </si>
  <si>
    <t>taux d’aide applicable :</t>
  </si>
  <si>
    <t>Régle de couleur des cases :</t>
  </si>
  <si>
    <t>nom de la zone</t>
  </si>
  <si>
    <t>Booléen</t>
  </si>
  <si>
    <t>description</t>
  </si>
  <si>
    <t>rouge _si_cout_complet</t>
  </si>
  <si>
    <t>éligible ET non(cout marg)</t>
  </si>
  <si>
    <t>Facteur multiplicatif catégorie RGEC</t>
  </si>
  <si>
    <t>taux</t>
  </si>
  <si>
    <t>NA</t>
  </si>
  <si>
    <t>max frais struc «personnel»</t>
  </si>
  <si>
    <t>max frais struc hors (pers, FI)</t>
  </si>
  <si>
    <t>calcul condition validité frais gestion :</t>
  </si>
  <si>
    <t>(Eligible ET cout marginal ET inf au max)</t>
  </si>
  <si>
    <t>calcul condition validité FS «pers» :</t>
  </si>
  <si>
    <t>(Eligible ET cout complet ET inf au max)</t>
  </si>
  <si>
    <t>calcul condition validité FS hors pers et FI :</t>
  </si>
  <si>
    <t>Assiette totale de l’aide :</t>
  </si>
  <si>
    <t>Aide demandée :</t>
  </si>
  <si>
    <t>Apport complétant l’assiette de l’aide :</t>
  </si>
  <si>
    <t xml:space="preserve">L'apport total correspond à la somme des apports hors assiette de l’aide (colonne I) et du reliquat après application du taux d'aide à l’assiette de l’aide. </t>
  </si>
  <si>
    <t>Apport total :</t>
  </si>
  <si>
    <t>Coût complet total :</t>
  </si>
  <si>
    <t>rouge_si_cout_marginal</t>
  </si>
  <si>
    <t>cout marginal OU non eligible</t>
  </si>
  <si>
    <t>rouge_si_inneligible</t>
  </si>
  <si>
    <t>Etab Fonctionnaire</t>
  </si>
  <si>
    <t>Pour les partenaires à « cout complet » (en principe les entreprises et EPIC), la colonne « cout total » reprend l’ensemble des dépenses affectées au projet. La colonne « assiette de l’aide » comprend l’ensemble des dépenses éligibles que le partenaire souhaite déclarer. L’aide demandée est calculée par multiplication de l’assiette de l’aide par un taux d’aide demandé qui ne peut être supérieur au taux maximum prévu par la réglementation européenne. Ce taux maximum est automatiquement indiqué et varie selon le type de partenaire.</t>
  </si>
  <si>
    <t xml:space="preserve">
Pour les partenaires à cout complets, les apports totaux sont donc constitués des dépenses n’entrant pas dans l’assiette de l’aide ainsi que du différentiel entre l’assiette de l’aide et l’aide demandée.</t>
  </si>
  <si>
    <t>Entreprise</t>
  </si>
  <si>
    <r>
      <t xml:space="preserve">Cette partie concerne </t>
    </r>
    <r>
      <rPr>
        <u/>
        <sz val="10"/>
        <rFont val="Calibri"/>
        <family val="2"/>
        <scheme val="minor"/>
      </rPr>
      <t>exclusivement les établissements publics</t>
    </r>
    <r>
      <rPr>
        <sz val="10"/>
        <rFont val="Calibri"/>
        <family val="2"/>
        <scheme val="minor"/>
      </rPr>
      <t xml:space="preserve"> financés sur la base du coût marginal.</t>
    </r>
  </si>
  <si>
    <t>Part3</t>
  </si>
  <si>
    <t>Part4</t>
  </si>
  <si>
    <t>Part5</t>
  </si>
  <si>
    <t>Part6</t>
  </si>
  <si>
    <t>Part7</t>
  </si>
  <si>
    <t>Part8</t>
  </si>
  <si>
    <t>Part9</t>
  </si>
  <si>
    <t>Part10</t>
  </si>
  <si>
    <t>Part11</t>
  </si>
  <si>
    <t>Part12</t>
  </si>
  <si>
    <t>Part13</t>
  </si>
  <si>
    <t>Part14</t>
  </si>
  <si>
    <t>Part15</t>
  </si>
  <si>
    <t>Part16</t>
  </si>
  <si>
    <t>Part17</t>
  </si>
  <si>
    <t>Part18</t>
  </si>
  <si>
    <t>Part19</t>
  </si>
  <si>
    <t>Part20</t>
  </si>
  <si>
    <t>Veuillez renseigner le seuil d'immobilisation avant de renseigner le coût total et l'aide demandée</t>
  </si>
  <si>
    <t>Assiette de l’aide</t>
  </si>
  <si>
    <t>Taux d'aide</t>
  </si>
  <si>
    <t>Apport total</t>
  </si>
  <si>
    <t>Case_base_calcul</t>
  </si>
  <si>
    <t>base de calcul</t>
  </si>
  <si>
    <t>case_Taux_d_aide_retenu</t>
  </si>
  <si>
    <t>Calcul du total d’aide hors frais généraux</t>
  </si>
  <si>
    <t>Total aide demandée</t>
  </si>
  <si>
    <t>Frais struc pers</t>
  </si>
  <si>
    <t>Frais struc autre</t>
  </si>
  <si>
    <t>Frais structure</t>
  </si>
  <si>
    <t>Case_Frais_de_struc_pers</t>
  </si>
  <si>
    <t>Case_Frais_de_struc_autre</t>
  </si>
  <si>
    <t xml:space="preserve">* hors frais généraux </t>
  </si>
  <si>
    <t>Coût moyen</t>
  </si>
  <si>
    <t>Personnel de recherche - Fonctionnaires (voir Notice)</t>
  </si>
  <si>
    <t>Personnel de recherche - Non fonctionnaires (CDI/CDD)</t>
  </si>
  <si>
    <t>Post-doctorants</t>
  </si>
  <si>
    <t>Autres (personnel support, stagiaires, vacations, etc.)</t>
  </si>
  <si>
    <t xml:space="preserve">Personnel de recherche - Fonctionnaires </t>
  </si>
  <si>
    <t>Enseignants-chercheurs et chercheurs</t>
  </si>
  <si>
    <t>Ingénieurs et techniciens</t>
  </si>
  <si>
    <t xml:space="preserve"> - avoir pris connaissance du dossier complet de dépôt (document scientifique, y compris son annexe, et document administratif et financier) tel que déposé sur le site de l’ANR et du règlement relatif aux modalités d'attribution des aides au titre de l’action ;</t>
  </si>
  <si>
    <t>Total général des demandes d’aide 
du personnel fonctionnaire de recherche</t>
  </si>
  <si>
    <t>Total général des apports 
du personnel fonctionnaire de recherche</t>
  </si>
  <si>
    <t>Total hors frais généraux ou frais de structure</t>
  </si>
  <si>
    <t>Apports et contributions totaux :</t>
  </si>
  <si>
    <t>Apports complétant l’assiette de l’aide :</t>
  </si>
  <si>
    <t>France 2030 - Agence Nationale de la Recherche
Document administratif et financier</t>
  </si>
  <si>
    <t>Frais de structure</t>
  </si>
  <si>
    <t>Le tableau ci-contre récapitule les établissements employeurs pour lesquels les demandes et les apports de personnel fonctionnaire sont faites via la fiche d’un autre établissement gestionnaire (au sens des délégations de gestion entre tutelles d’une UMR). 
Le rapprochement des établissements est fait à l’aide des numéros SIRET. Ceux-ci doivent être remplis avec soin.</t>
  </si>
  <si>
    <r>
      <t>Chaque signataire, ayant le pouvoir d'engager juridiquement l'établissement ci-dessus, ou l’un des partenaires détaillés ci-dessous, 
déclare :</t>
    </r>
    <r>
      <rPr>
        <sz val="8"/>
        <color rgb="FF000000"/>
        <rFont val="Calibri"/>
        <family val="2"/>
      </rPr>
      <t xml:space="preserve">
</t>
    </r>
    <r>
      <rPr>
        <sz val="11"/>
        <color rgb="FF000000"/>
        <rFont val="Calibri"/>
        <family val="2"/>
      </rPr>
      <t xml:space="preserve"> - avoir pris connaissance du dossier complet de dépôt (document scientifique, y compris son annexe, et document administratif et financier) tel que déposé sur le site de l’ANR et du règlement relatif aux modalités d'attribution des aides au titre de l’action ;
 - m'engager à négocier et signer, lorsqu’il est exigé, un accord de consortium (ou équivalent), et mettre en œuvre tous les moyens nécessaires pour finaliser ce document dans les conditions et délais prévus par le règlement relatif aux modalités d'attribution des aides précité ;
 - m'engager à mettre en œuvre tous les moyens nécessaires à la réalisation du projet tels que décrits dans le dossier de dépôt, dans les conditions prévues par le règlement relatif aux modalités d'attribution des aides précité ;
 - m'engager à respecter les engagements financiers tels que détaillés dans le document administratif et financier du dossier déposé ;
 - m’engager à mettre en œuvre les recrutements sur contrat des personnels nécessaires à la réalisation de la proposition déposée et cela en conformité avec tous les lois et règlements en vigueur applicables ; à mettre à disposition des personnels engagés dans la réalisation du projet les surfaces de travail nécessaires à l’accomplissement de leurs missions pendant la durée du projet ;
 - souscrire aux obligations qui découlent du financement du projet par l’ANR, notamment à des fins d'évaluation globale de l'action.</t>
    </r>
  </si>
  <si>
    <t>Établissement
(Nom complet et forme juridique)</t>
  </si>
  <si>
    <t>Prénom, nom et fonction de la personne habilitée
puis Signature et cachet</t>
  </si>
  <si>
    <t>Petite entreprise</t>
  </si>
  <si>
    <t>Moyenne entreprise</t>
  </si>
  <si>
    <t>Grande entreprise</t>
  </si>
  <si>
    <t>Cofinancements européens</t>
  </si>
  <si>
    <r>
      <t xml:space="preserve">Renseigner le </t>
    </r>
    <r>
      <rPr>
        <b/>
        <sz val="10"/>
        <rFont val="Calibri"/>
        <family val="2"/>
        <scheme val="minor"/>
      </rPr>
      <t>coût total (salaires bruts, primes diverses, et cotisations patronales, y compris la taxe sur les salaires)</t>
    </r>
    <r>
      <rPr>
        <sz val="10"/>
        <rFont val="Calibri"/>
        <family val="2"/>
        <scheme val="minor"/>
      </rPr>
      <t>, et</t>
    </r>
    <r>
      <rPr>
        <b/>
        <sz val="10"/>
        <rFont val="Calibri"/>
        <family val="2"/>
        <scheme val="minor"/>
      </rPr>
      <t xml:space="preserve"> </t>
    </r>
    <r>
      <rPr>
        <sz val="10"/>
        <color rgb="FF000000"/>
        <rFont val="Calibri"/>
        <family val="2"/>
        <scheme val="minor"/>
      </rPr>
      <t xml:space="preserve">le nombre total de </t>
    </r>
    <r>
      <rPr>
        <b/>
        <sz val="10"/>
        <rFont val="Calibri"/>
        <family val="2"/>
        <scheme val="minor"/>
      </rPr>
      <t xml:space="preserve">personnes.mois </t>
    </r>
    <r>
      <rPr>
        <sz val="10"/>
        <rFont val="Calibri"/>
        <family val="2"/>
        <scheme val="minor"/>
      </rPr>
      <t>(Nb. p.mois)</t>
    </r>
    <r>
      <rPr>
        <b/>
        <sz val="10"/>
        <rFont val="Calibri"/>
        <family val="2"/>
        <scheme val="minor"/>
      </rPr>
      <t xml:space="preserve"> par type de poste </t>
    </r>
    <r>
      <rPr>
        <sz val="10"/>
        <color rgb="FF000000"/>
        <rFont val="Calibri"/>
        <family val="2"/>
        <scheme val="minor"/>
      </rPr>
      <t>(une personne à temps plein pendant un an = 12 personnes.mois). Le coût moyen sur la totalité de la durée est calculé automatiquement. Renseigner ensuite le montant demandé à l'ANR dans la colonne "Aide demandée".  La différence constituera les apports du partenaire.</t>
    </r>
  </si>
  <si>
    <t>Les partenaires à cout complet peuvent déclarer des frais de structure dans la limite de 68% des frais de personnels et de 7% du total hors personnel et facturation interne.</t>
  </si>
  <si>
    <t>** hors frais d'environnement</t>
  </si>
  <si>
    <t>Aide demandée / Coût total**</t>
  </si>
  <si>
    <t>Chaque signataire, ayant le pouvoir d'engager juridiquement l'établissement ci-dessus, ou l’un des partenaires détaillés ci-dessous, 
déclare :
 - avoir pris connaissance du dossier complet de dépôt (document scientifique, y compris son annexe, et document administratif et financier) tel que déposé sur le site de l’ANR et du règlement relatif aux modalités d'attribution des aides au titre de l’action ;
- s'engager à négocier et signer, lorsqu’il est exigé, un accord de consortium (ou équivalent), et mettre en œuvre tous les moyens nécessaires pour finaliser ce document dans les conditions et délais prévus par le règlement relatif aux modalités d'attribution des aides précité ; 
 - s'engager à mettre en œuvre tous les moyens nécessaires à la réalisation du projet tels que décrits dans le dossier de dépôt, dans les conditions prévues par le règlement relatif aux modalités d'attribution des aides précité ;
 - s'engager à respecter les engagements financiers tels que détaillés dans le document administratif et financier du dossier déposé ;
 - s’engager à mettre en œuvre les recrutements sur contrat des personnels nécessaires à la réalisation de la proposition déposée et cela en conformité avec tous les lois et règlements en vigueur applicables ; à mettre à disposition des personnels engagés dans la réalisation du projet les surfaces de travail nécessaires à l’accomplissement de leurs missions pendant la durée du projet ;
 - souscrire aux obligations qui découlent du financement du projet par l’ANR, notamment à des fins d'évaluation globale de l'action.</t>
  </si>
  <si>
    <t>Ce tableau doit être rempli par les établissements employeurs de personnels fonctionnaires inclus dans les personnels déclarés ci-dessus, dans le cadre des accords de tutelle gestionnaires des unités auxquelles ils sont rattachés.
L’établissement employeur ne peut alors faire ni apport (autre que du personnel fonctionnaire), ni autre dépense.
L'établissement doit remplir une fiche complète (un onglet de cet Excel) s’il demande de l’aide sur d’autres postes de dépenses ou fait des apports au projet. 
(* Gestionnaire s’entend ici au sens des délégations de gestion entre tutelles d’une UMR, et non au sens d’établissement gestionnaire comme défini dans le règlement financier de l'action)</t>
  </si>
  <si>
    <t>L'apport total correspond à la somme :
- des apports hors assiette de l’aide (colonne I);
- du reliquat après application du taux d'aide à l’assiette de l’aide.</t>
  </si>
  <si>
    <t>Le nom complet de l'établissement et son sigle seront repris automatiquement dans certains tableaux récapitulatifs et devront être identiques à ceux saisis sur le site de dépôt (merci de respecter l'ordre de renseignement en ligne, sur le présent document et sur le document scientifique). L’établissement porteur doit être identifié comme le partenaire n°1 (Part1-Coord).</t>
  </si>
  <si>
    <t>Chaque établissement employeur du personnel fonctionnaire doit choisir :
• Soit de remplir une fiche complète (un onglet de cet Excel) s’il demande de l’aide sur d’autres postes de dépense et fait des apports au projet. 
• Soit de remplir le tableau "Autres établissements déclarant des personnels fonctionnaires" à la fin des fiches complètes des établissements gestionnaires* des unités auxquelles sont rattachés ses personnels. L’établissement employeur ne peut alors faire ni apport (autre que du personnel fonctionnaire), ni autre dépense.
Dans les deux cas, l’établissement sera pleinement partenaire du projet et devra notamment signer l'onglet et participer à l’accord de consortium, lorsqu'il est éxigé, comme défini dans le règlement financier.
(* Gestionnaire s’entend ici au sens des délégations de gestion entre tutelles d’une UMR, et non au sens d’établissement gestionnaire comme défini dans le règlement financier)</t>
  </si>
  <si>
    <r>
      <t xml:space="preserve">Pour le calcul du </t>
    </r>
    <r>
      <rPr>
        <u/>
        <sz val="10"/>
        <rFont val="Calibri"/>
        <family val="2"/>
        <scheme val="minor"/>
      </rPr>
      <t>coût complet</t>
    </r>
    <r>
      <rPr>
        <sz val="10"/>
        <rFont val="Calibri"/>
        <family val="2"/>
        <scheme val="minor"/>
      </rPr>
      <t xml:space="preserve">, il faut ajouter aux coûts salariaux totaux des personnels leurs frais d'environnement (ex coûts d'infrastructures). Les frais d'environnement sont égaux au produit de ces coûts salariaux totaux par le taux d'environnement propre à l'organisme. Les frais d'environnement sont calculés automatiquement.
</t>
    </r>
    <r>
      <rPr>
        <i/>
        <sz val="10"/>
        <rFont val="Calibri"/>
        <family val="2"/>
        <scheme val="minor"/>
      </rPr>
      <t>Ex : Pour un institut dont le taux d'environnement est à l'heure actuelle de 80 % : vous devez alors renseigner la valeur du taux d'environnement (ex: inscrire 80 pour un taux de 80 %) de l'organisme assurant la tutelle de gestion du partenaire pour le projet. Le taux étant propre à l'organisme, vous devez le consulter pour connaitre le taux applicable.</t>
    </r>
  </si>
  <si>
    <t>EPIC</t>
  </si>
  <si>
    <t>Pour les partenaires éligibles à l'aide, la colonne "Coût total" reprend l’ensemble des dépenses affectées au projet. Les montants demandés sont à inscrire dans la colonne "Assiette de l’aide" qui sera intégralement demandée (ie. taux d’aide à 100% de l’assiette de l’aide).</t>
  </si>
  <si>
    <t xml:space="preserve">
Les entreprises partenaires doivent présenter des apports mais ne sont pas bénéficiaires de l'aide.</t>
  </si>
  <si>
    <t>2-2-4 Frais généraux</t>
  </si>
  <si>
    <t xml:space="preserve">Indiquer le montant total des dépenses dans la colonne "Coût total", et le cas échéant le nombre de personnes.mois, et les montants demandés au titre de l'aide dans la colonne "Aide demandée". Pour les dépenses de personnel, le coût moyen est calculé automatiquement.
La différence entre le coût total et l'aide demandée constituera les apports du partenaire pour l'ensemble des natures de dépenses. Nous vous rappelons que les apports doivent être autres que des subventions France 2030/PIA. </t>
  </si>
  <si>
    <t>Identification de l'établissement coordinateur</t>
  </si>
  <si>
    <t xml:space="preserve">Sont considérées comme dépenses d’équipement les achats matériels ou immatériels immobilisés dans la comptabilité de chacun des Partenaires du Projet. La classification "Dépenses d’équipement" est identique à la comptabilité de l’établissement.
Ces dépenses peuvent concerner les coûts d’aménagement de surfaces nécessaires à l’installation d’équipements. Ces dépenses ne peuvent pas concerner les coûts de construction.
Le seuil d’immobilisation étant à la discrétion de l’établissement, il devra être indiqué en entête de cette catégorie dans les relevés de dépenses. </t>
  </si>
  <si>
    <t>Les dépenses d’équipements doivent rester inférieures ou égales à 30 % du coût total entrant dans l’assiette de l’aide, sauf dérogation accordée par l’ANR sur demande motivée de l’Etablissement coordinateur.</t>
  </si>
  <si>
    <t>Les dépenses liées à l’installation des équipements (adaptation de l’environnement d’accueil, installation électrique, climatisation, renforcement du sol, modification des cloisons) sont éligibles. Les dépenses liées à la construction de bâtiment ne sont pas éligibles.</t>
  </si>
  <si>
    <t>Les bénéficiaires des aides sont des établissements d’enseignement supérieur (public ou privé à but non lucratif), des écoles, des organismes de recherche et des groupements d’établissements dotés de la personnalité morale,  de droit français, y compris ceux implantés à l’étranger. Les établissements d’enseignement supérieur et recherche à but lucratif et les entreprises  pourront avoir le statut d’Etablissement partenaire dans les projets mais ne bénéficieront pas de financement au titre de cette participation.
Les aides sont versées par l’ANR à l’Etablissement coordinateur.</t>
  </si>
  <si>
    <t>Aide demandée Équipements / Aide demandée totale* (max 30% sauf dérogation)</t>
  </si>
  <si>
    <t>Aide demandée Prestations de services / Aide demandée totale* (max 30% sauf dérogation)</t>
  </si>
  <si>
    <t xml:space="preserve">Les dépenses de personnel permanent, y compris fonctionnaire, et non permanent prises en compte dans l’assiette ne concernent que la quotité de travail de ces personnels qui est directement affectée au projet. 
La rémunération principale et les dépenses effectuées au titre des charges sociales afférentes et taxes sur les salaires, et des prestations sociales obligatoires et prestations de restauration collective sont exclues de l’assiette pour les personnels fonctionnaires. 
Les primes et heures complémentaires sont éligibles pour l’ensemble des personnels impliqués dans les projets.
Les quotes-parts de personnels relevant de fonctions supports sont admises. 
</t>
  </si>
  <si>
    <t xml:space="preserve">
Les montants sont à renseigner hors taxes (HT) augmentés éventuellement de la TVA non récupérable. 
Les coûts d’infrastructures ou plateformes nécessaires au projet, sont établis sur une base proposée par l’établissement opérateur de la plateforme et qui tient compte du taux temporel d’utilisation des différentes composantes de la plateforme. Si le projet est financé, cette base doit être validée par l’ANR, auditée par un tiers – par exemple –les commissaires aux comptes de l’établissement et doit reposer sur une comptabilité analytique. Les couts ainsi établis sont transmis à l’ANR par l’établissement porteur. L’ANR peut réaliser ou faire réaliser un ou des audits complémentaires ; en conséquence, les montants indiqués doivent prendre en compte la proportion x de TVA non récupérable fonction de l'organisme [coût = coût HT * (1+ x *0.20)].
Les Etablissements partenaires peuvent faire exécuter des prestations par des tiers extérieurs au projet. Le coût de ces prestations figure de façon individualisée parmi les dépenses de l’opération. Les prestations relatives au fonctionnement doivent rester inférieures ou égales à 30 % du coût total entrant dans l’assiette de l’aide, sauf dérogation accordée par l’ANR sur demande motivée de l’Etablissement coordinateur.</t>
  </si>
  <si>
    <t>PPR SpÉ
« Sciences pour l'Éducation »</t>
  </si>
  <si>
    <t>PPR-SPE@agencerecherche.fr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</si>
</sst>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0.00\ &quot;€&quot;_-;\-* #,##0.00\ &quot;€&quot;_-;_-* &quot;-&quot;??\ &quot;€&quot;_-;_-@_-"/>
    <numFmt numFmtId="43" formatCode="_-* #,##0.00\ _€_-;\-* #,##0.00\ _€_-;_-* &quot;-&quot;??\ _€_-;_-@_-"/>
    <numFmt numFmtId="164" formatCode="#,##0.00&quot; €&quot;"/>
    <numFmt numFmtId="165" formatCode="#,##0.00&quot; €&quot;;[Red]\-#,##0.00&quot; €&quot;"/>
    <numFmt numFmtId="166" formatCode="0#\ ##\ ##\ ##\ ##"/>
    <numFmt numFmtId="167" formatCode="0.0"/>
    <numFmt numFmtId="168" formatCode="\€#,##0.00_);&quot;(€&quot;#,##0.00\)"/>
    <numFmt numFmtId="169" formatCode="#,##0\ &quot;€&quot;"/>
    <numFmt numFmtId="170" formatCode="#,##0&quot; €&quot;"/>
    <numFmt numFmtId="171" formatCode="#,##0.0&quot; p.m&quot;"/>
    <numFmt numFmtId="172" formatCode="#,##0.00\ &quot;€&quot;"/>
    <numFmt numFmtId="173" formatCode="_-* #,##0\ &quot;€&quot;_-;\-* #,##0\ &quot;€&quot;_-;_-* &quot;-&quot;??\ &quot;€&quot;_-;_-@_-"/>
    <numFmt numFmtId="174" formatCode="_-* #,##0\ _€_-;\-* #,##0\ _€_-;_-* &quot;-&quot;??\ _€_-;_-@_-"/>
  </numFmts>
  <fonts count="85" x14ac:knownFonts="1">
    <font>
      <sz val="11"/>
      <color rgb="FF000000"/>
      <name val="Calibri"/>
    </font>
    <font>
      <sz val="10"/>
      <color rgb="FF000000"/>
      <name val="Calibri"/>
      <family val="2"/>
    </font>
    <font>
      <sz val="11"/>
      <name val="Calibri"/>
      <family val="2"/>
    </font>
    <font>
      <sz val="10"/>
      <name val="Calibri"/>
      <family val="2"/>
    </font>
    <font>
      <b/>
      <sz val="10"/>
      <name val="Calibri"/>
      <family val="2"/>
    </font>
    <font>
      <b/>
      <sz val="14"/>
      <name val="Calibri"/>
      <family val="2"/>
    </font>
    <font>
      <sz val="10"/>
      <color rgb="FFFFFFFF"/>
      <name val="Calibri"/>
      <family val="2"/>
    </font>
    <font>
      <b/>
      <sz val="12"/>
      <name val="Calibri"/>
      <family val="2"/>
    </font>
    <font>
      <i/>
      <sz val="10"/>
      <name val="Calibri"/>
      <family val="2"/>
    </font>
    <font>
      <sz val="11"/>
      <name val="Calibri"/>
      <family val="2"/>
    </font>
    <font>
      <sz val="10"/>
      <color rgb="FFC00000"/>
      <name val="Calibri"/>
      <family val="2"/>
    </font>
    <font>
      <sz val="7"/>
      <color rgb="FF000000"/>
      <name val="Calibri"/>
      <family val="2"/>
    </font>
    <font>
      <b/>
      <sz val="9"/>
      <name val="Calibri"/>
      <family val="2"/>
    </font>
    <font>
      <b/>
      <sz val="8"/>
      <name val="Calibri"/>
      <family val="2"/>
    </font>
    <font>
      <sz val="12"/>
      <name val="Calibri"/>
      <family val="2"/>
    </font>
    <font>
      <sz val="8"/>
      <name val="Calibri"/>
      <family val="2"/>
    </font>
    <font>
      <sz val="8"/>
      <color rgb="FF000000"/>
      <name val="Calibri"/>
      <family val="2"/>
    </font>
    <font>
      <i/>
      <sz val="8"/>
      <name val="Calibri"/>
      <family val="2"/>
    </font>
    <font>
      <sz val="11"/>
      <color rgb="FF000000"/>
      <name val="Calibri"/>
      <family val="2"/>
    </font>
    <font>
      <u/>
      <sz val="11"/>
      <color theme="10"/>
      <name val="Calibri"/>
      <family val="2"/>
    </font>
    <font>
      <sz val="9"/>
      <name val="Calibri"/>
      <family val="2"/>
    </font>
    <font>
      <b/>
      <sz val="11"/>
      <name val="Calibri"/>
      <family val="2"/>
    </font>
    <font>
      <sz val="14"/>
      <name val="Calibri"/>
      <family val="2"/>
    </font>
    <font>
      <sz val="14"/>
      <color rgb="FF000000"/>
      <name val="Calibri"/>
      <family val="2"/>
    </font>
    <font>
      <sz val="9"/>
      <color rgb="FF000000"/>
      <name val="Calibri"/>
      <family val="2"/>
    </font>
    <font>
      <sz val="11"/>
      <color theme="0"/>
      <name val="Calibri"/>
      <family val="2"/>
    </font>
    <font>
      <sz val="8"/>
      <color theme="0"/>
      <name val="Calibri"/>
      <family val="2"/>
    </font>
    <font>
      <sz val="11"/>
      <name val="Calibri"/>
      <family val="2"/>
      <scheme val="minor"/>
    </font>
    <font>
      <sz val="10"/>
      <color rgb="FFFF6600"/>
      <name val="Calibri"/>
      <family val="2"/>
      <scheme val="minor"/>
    </font>
    <font>
      <b/>
      <sz val="12"/>
      <color rgb="FF008000"/>
      <name val="Calibri"/>
      <family val="2"/>
      <scheme val="minor"/>
    </font>
    <font>
      <sz val="10"/>
      <name val="Calibri"/>
      <family val="2"/>
      <scheme val="minor"/>
    </font>
    <font>
      <sz val="10"/>
      <color rgb="FF000000"/>
      <name val="Calibri"/>
      <family val="2"/>
      <scheme val="minor"/>
    </font>
    <font>
      <b/>
      <sz val="10"/>
      <name val="Calibri"/>
      <family val="2"/>
      <scheme val="minor"/>
    </font>
    <font>
      <b/>
      <sz val="10"/>
      <color rgb="FFFF6600"/>
      <name val="Calibri"/>
      <family val="2"/>
      <scheme val="minor"/>
    </font>
    <font>
      <sz val="10"/>
      <color theme="1" tint="0.249977111117893"/>
      <name val="Calibri"/>
      <family val="2"/>
      <scheme val="minor"/>
    </font>
    <font>
      <u/>
      <sz val="10"/>
      <name val="Calibri"/>
      <family val="2"/>
      <scheme val="minor"/>
    </font>
    <font>
      <i/>
      <sz val="10"/>
      <name val="Calibri"/>
      <family val="2"/>
      <scheme val="minor"/>
    </font>
    <font>
      <b/>
      <sz val="11"/>
      <color indexed="12"/>
      <name val="Calibri"/>
      <family val="2"/>
      <scheme val="minor"/>
    </font>
    <font>
      <sz val="11"/>
      <color rgb="FF008000"/>
      <name val="Calibri"/>
      <family val="2"/>
      <scheme val="minor"/>
    </font>
    <font>
      <u/>
      <sz val="11"/>
      <color theme="1" tint="0.249977111117893"/>
      <name val="Calibri"/>
      <family val="2"/>
      <scheme val="minor"/>
    </font>
    <font>
      <u/>
      <sz val="11"/>
      <color theme="1" tint="0.249977111117893"/>
      <name val="Arial"/>
      <family val="2"/>
    </font>
    <font>
      <sz val="11"/>
      <color theme="1" tint="0.249977111117893"/>
      <name val="Calibri"/>
      <family val="2"/>
      <scheme val="minor"/>
    </font>
    <font>
      <b/>
      <i/>
      <sz val="10"/>
      <name val="Calibri"/>
      <family val="2"/>
      <scheme val="minor"/>
    </font>
    <font>
      <b/>
      <sz val="11"/>
      <color theme="0"/>
      <name val="Calibri"/>
      <family val="2"/>
      <scheme val="minor"/>
    </font>
    <font>
      <sz val="10"/>
      <color rgb="FFE36C0A"/>
      <name val="Calibri"/>
      <family val="2"/>
      <scheme val="minor"/>
    </font>
    <font>
      <b/>
      <sz val="12"/>
      <color theme="0"/>
      <name val="Calibri"/>
      <family val="2"/>
      <scheme val="minor"/>
    </font>
    <font>
      <b/>
      <sz val="11"/>
      <color rgb="FF7030A0"/>
      <name val="Calibri"/>
      <family val="2"/>
      <scheme val="minor"/>
    </font>
    <font>
      <b/>
      <sz val="9"/>
      <color rgb="FFE46C0A"/>
      <name val="Calibri"/>
      <family val="2"/>
    </font>
    <font>
      <sz val="9"/>
      <color rgb="FFFF0000"/>
      <name val="Calibri"/>
      <family val="2"/>
    </font>
    <font>
      <sz val="9"/>
      <color rgb="FFFFFFFF"/>
      <name val="Calibri"/>
      <family val="2"/>
    </font>
    <font>
      <sz val="9"/>
      <color theme="0"/>
      <name val="Calibri"/>
      <family val="2"/>
    </font>
    <font>
      <u/>
      <sz val="9"/>
      <color theme="10"/>
      <name val="Calibri"/>
      <family val="2"/>
    </font>
    <font>
      <b/>
      <sz val="11"/>
      <color theme="0"/>
      <name val="Calibri"/>
      <family val="2"/>
    </font>
    <font>
      <b/>
      <sz val="10"/>
      <color rgb="FF7030A0"/>
      <name val="Calibri"/>
      <family val="2"/>
    </font>
    <font>
      <b/>
      <sz val="11"/>
      <color rgb="FF008000"/>
      <name val="Calibri"/>
      <family val="2"/>
    </font>
    <font>
      <b/>
      <sz val="9"/>
      <color rgb="FF000000"/>
      <name val="Calibri"/>
      <family val="2"/>
    </font>
    <font>
      <sz val="9"/>
      <color rgb="FFC00000"/>
      <name val="Calibri"/>
      <family val="2"/>
    </font>
    <font>
      <b/>
      <sz val="8"/>
      <color rgb="FF000000"/>
      <name val="Calibri"/>
      <family val="2"/>
    </font>
    <font>
      <sz val="11"/>
      <color rgb="FF7030A0"/>
      <name val="Calibri"/>
      <family val="2"/>
    </font>
    <font>
      <sz val="10"/>
      <color rgb="FF7030A0"/>
      <name val="Calibri"/>
      <family val="2"/>
    </font>
    <font>
      <b/>
      <sz val="11"/>
      <color rgb="FF000000"/>
      <name val="Calibri"/>
      <family val="2"/>
    </font>
    <font>
      <b/>
      <sz val="12"/>
      <name val="Calibri"/>
      <family val="2"/>
      <scheme val="minor"/>
    </font>
    <font>
      <b/>
      <sz val="18"/>
      <color theme="0"/>
      <name val="Calibri"/>
      <family val="2"/>
    </font>
    <font>
      <b/>
      <sz val="10"/>
      <color rgb="FFE36C0A"/>
      <name val="Calibri"/>
      <family val="2"/>
      <scheme val="minor"/>
    </font>
    <font>
      <sz val="9"/>
      <color rgb="FF7030A0"/>
      <name val="Calibri"/>
      <family val="2"/>
    </font>
    <font>
      <b/>
      <sz val="10"/>
      <color rgb="FF000000"/>
      <name val="Calibri"/>
      <family val="2"/>
    </font>
    <font>
      <sz val="11"/>
      <color rgb="FF000000"/>
      <name val="Calibri"/>
      <family val="2"/>
    </font>
    <font>
      <i/>
      <sz val="9"/>
      <color rgb="FF000000"/>
      <name val="Calibri"/>
      <family val="2"/>
    </font>
    <font>
      <b/>
      <i/>
      <sz val="9"/>
      <color rgb="FF000000"/>
      <name val="Calibri"/>
      <family val="2"/>
    </font>
    <font>
      <b/>
      <i/>
      <sz val="8"/>
      <color rgb="FF000000"/>
      <name val="Calibri"/>
      <family val="2"/>
    </font>
    <font>
      <b/>
      <sz val="8"/>
      <color rgb="FFFF0000"/>
      <name val="Calibri"/>
      <family val="2"/>
    </font>
    <font>
      <i/>
      <sz val="8"/>
      <color rgb="FF000000"/>
      <name val="Calibri"/>
      <family val="2"/>
    </font>
    <font>
      <sz val="11"/>
      <color rgb="FF000000"/>
      <name val="Calibri"/>
      <family val="2"/>
    </font>
    <font>
      <i/>
      <sz val="11"/>
      <color rgb="FF000000"/>
      <name val="Calibri"/>
      <family val="2"/>
    </font>
    <font>
      <b/>
      <i/>
      <sz val="12"/>
      <name val="Calibri"/>
      <family val="2"/>
      <scheme val="minor"/>
    </font>
    <font>
      <b/>
      <i/>
      <sz val="10"/>
      <color rgb="FF000000"/>
      <name val="Calibri"/>
      <family val="2"/>
    </font>
    <font>
      <b/>
      <sz val="12"/>
      <color theme="0"/>
      <name val="Calibri"/>
      <family val="2"/>
    </font>
    <font>
      <b/>
      <sz val="11"/>
      <color rgb="FF7030A0"/>
      <name val="Calibri"/>
      <family val="2"/>
    </font>
    <font>
      <b/>
      <sz val="14"/>
      <color rgb="FF7030A0"/>
      <name val="Calibri"/>
      <family val="2"/>
    </font>
    <font>
      <b/>
      <sz val="12"/>
      <color rgb="FF000091"/>
      <name val="Calibri"/>
      <family val="2"/>
      <scheme val="minor"/>
    </font>
    <font>
      <b/>
      <sz val="10"/>
      <color rgb="FF000091"/>
      <name val="Calibri"/>
      <family val="2"/>
      <scheme val="minor"/>
    </font>
    <font>
      <sz val="11"/>
      <color rgb="FF000000"/>
      <name val="Calibri"/>
      <family val="2"/>
    </font>
    <font>
      <b/>
      <sz val="11"/>
      <color rgb="FFFF0000"/>
      <name val="Calibri"/>
      <family val="2"/>
    </font>
    <font>
      <b/>
      <sz val="9"/>
      <color rgb="FFFF0000"/>
      <name val="Calibri"/>
      <family val="2"/>
    </font>
    <font>
      <b/>
      <sz val="9"/>
      <color theme="0"/>
      <name val="Calibri"/>
      <family val="2"/>
    </font>
  </fonts>
  <fills count="2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E1FFE1"/>
      </patternFill>
    </fill>
    <fill>
      <patternFill patternType="solid">
        <fgColor rgb="FF008000"/>
        <bgColor indexed="64"/>
      </patternFill>
    </fill>
    <fill>
      <patternFill patternType="solid">
        <fgColor theme="0"/>
        <bgColor rgb="FFFDEADA"/>
      </patternFill>
    </fill>
    <fill>
      <patternFill patternType="solid">
        <fgColor theme="0"/>
        <bgColor rgb="FFD9D9D9"/>
      </patternFill>
    </fill>
    <fill>
      <patternFill patternType="solid">
        <fgColor rgb="FF7030A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6" tint="-0.249977111117893"/>
        <bgColor indexed="64"/>
      </patternFill>
    </fill>
    <fill>
      <patternFill patternType="solid">
        <fgColor theme="7" tint="0.39997558519241921"/>
        <bgColor indexed="64"/>
      </patternFill>
    </fill>
    <fill>
      <patternFill patternType="solid">
        <fgColor theme="0"/>
        <bgColor rgb="FFE1FFE1"/>
      </patternFill>
    </fill>
    <fill>
      <patternFill patternType="solid">
        <fgColor rgb="FFFFC000"/>
        <bgColor indexed="64"/>
      </patternFill>
    </fill>
    <fill>
      <patternFill patternType="solid">
        <fgColor theme="8" tint="0.39997558519241921"/>
        <bgColor indexed="64"/>
      </patternFill>
    </fill>
    <fill>
      <patternFill patternType="solid">
        <fgColor theme="5" tint="0.39997558519241921"/>
        <bgColor indexed="64"/>
      </patternFill>
    </fill>
  </fills>
  <borders count="241">
    <border>
      <left/>
      <right/>
      <top/>
      <bottom/>
      <diagonal/>
    </border>
    <border>
      <left/>
      <right style="thick">
        <color rgb="FFFFFFFF"/>
      </right>
      <top style="thick">
        <color rgb="FFFFFFFF"/>
      </top>
      <bottom style="thick">
        <color rgb="FFFFFFFF"/>
      </bottom>
      <diagonal/>
    </border>
    <border>
      <left style="thick">
        <color rgb="FFFFFFFF"/>
      </left>
      <right style="thick">
        <color rgb="FFFFFFFF"/>
      </right>
      <top style="thick">
        <color rgb="FFFFFFFF"/>
      </top>
      <bottom style="thick">
        <color rgb="FFFFFFFF"/>
      </bottom>
      <diagonal/>
    </border>
    <border>
      <left style="thick">
        <color rgb="FFFFFFFF"/>
      </left>
      <right style="thick">
        <color rgb="FFFFFFFF"/>
      </right>
      <top/>
      <bottom style="thick">
        <color rgb="FFFFFFFF"/>
      </bottom>
      <diagonal/>
    </border>
    <border>
      <left style="thick">
        <color rgb="FFFFFFFF"/>
      </left>
      <right/>
      <top style="thick">
        <color rgb="FFFFFFFF"/>
      </top>
      <bottom style="thick">
        <color rgb="FFFFFFFF"/>
      </bottom>
      <diagonal/>
    </border>
    <border>
      <left/>
      <right/>
      <top style="thick">
        <color rgb="FFFFFFFF"/>
      </top>
      <bottom style="thick">
        <color rgb="FFFFFFFF"/>
      </bottom>
      <diagonal/>
    </border>
    <border>
      <left style="thick">
        <color rgb="FFFFFFFF"/>
      </left>
      <right style="thick">
        <color rgb="FFFFFFFF"/>
      </right>
      <top style="thick">
        <color rgb="FFFFFFFF"/>
      </top>
      <bottom/>
      <diagonal/>
    </border>
    <border>
      <left style="thick">
        <color rgb="FFFFFFFF"/>
      </left>
      <right style="thick">
        <color rgb="FFFFFFFF"/>
      </right>
      <top/>
      <bottom/>
      <diagonal/>
    </border>
    <border>
      <left/>
      <right/>
      <top/>
      <bottom style="thick">
        <color rgb="FFFFFFFF"/>
      </bottom>
      <diagonal/>
    </border>
    <border>
      <left/>
      <right/>
      <top style="thick">
        <color rgb="FFFFFFFF"/>
      </top>
      <bottom/>
      <diagonal/>
    </border>
    <border>
      <left/>
      <right style="thick">
        <color rgb="FFFFFFFF"/>
      </right>
      <top style="thick">
        <color rgb="FFFFFFFF"/>
      </top>
      <bottom/>
      <diagonal/>
    </border>
    <border>
      <left style="thick">
        <color rgb="FFFFFFFF"/>
      </left>
      <right/>
      <top style="thick">
        <color rgb="FFFFFFFF"/>
      </top>
      <bottom/>
      <diagonal/>
    </border>
    <border>
      <left style="thick">
        <color rgb="FFFFFFFF"/>
      </left>
      <right/>
      <top/>
      <bottom style="thick">
        <color rgb="FFFFFFFF"/>
      </bottom>
      <diagonal/>
    </border>
    <border>
      <left/>
      <right style="thick">
        <color rgb="FFFFFFFF"/>
      </right>
      <top/>
      <bottom style="thick">
        <color rgb="FFFFFFFF"/>
      </bottom>
      <diagonal/>
    </border>
    <border>
      <left style="thick">
        <color rgb="FFFFFFFF"/>
      </left>
      <right/>
      <top/>
      <bottom/>
      <diagonal/>
    </border>
    <border>
      <left/>
      <right style="thick">
        <color rgb="FFFFFFFF"/>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indexed="64"/>
      </right>
      <top style="thin">
        <color indexed="64"/>
      </top>
      <bottom style="thin">
        <color indexed="64"/>
      </bottom>
      <diagonal/>
    </border>
    <border>
      <left style="double">
        <color theme="0" tint="-0.499984740745262"/>
      </left>
      <right style="double">
        <color theme="0" tint="-0.499984740745262"/>
      </right>
      <top style="double">
        <color theme="0" tint="-0.499984740745262"/>
      </top>
      <bottom style="double">
        <color theme="0" tint="-0.499984740745262"/>
      </bottom>
      <diagonal/>
    </border>
    <border>
      <left style="hair">
        <color theme="0"/>
      </left>
      <right style="hair">
        <color theme="0"/>
      </right>
      <top style="hair">
        <color theme="0"/>
      </top>
      <bottom style="hair">
        <color theme="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right/>
      <top/>
      <bottom style="thin">
        <color theme="0"/>
      </bottom>
      <diagonal/>
    </border>
    <border>
      <left style="double">
        <color rgb="FF008000"/>
      </left>
      <right style="double">
        <color rgb="FF008000"/>
      </right>
      <top style="double">
        <color rgb="FF008000"/>
      </top>
      <bottom style="double">
        <color rgb="FF008000"/>
      </bottom>
      <diagonal/>
    </border>
    <border>
      <left style="double">
        <color rgb="FF008000"/>
      </left>
      <right/>
      <top style="double">
        <color rgb="FF008000"/>
      </top>
      <bottom style="double">
        <color rgb="FF008000"/>
      </bottom>
      <diagonal/>
    </border>
    <border>
      <left/>
      <right/>
      <top style="double">
        <color rgb="FF008000"/>
      </top>
      <bottom style="double">
        <color rgb="FF008000"/>
      </bottom>
      <diagonal/>
    </border>
    <border>
      <left/>
      <right style="double">
        <color rgb="FF008000"/>
      </right>
      <top style="double">
        <color rgb="FF008000"/>
      </top>
      <bottom style="double">
        <color rgb="FF008000"/>
      </bottom>
      <diagonal/>
    </border>
    <border>
      <left style="double">
        <color rgb="FF008000"/>
      </left>
      <right/>
      <top style="double">
        <color rgb="FF008000"/>
      </top>
      <bottom style="thin">
        <color auto="1"/>
      </bottom>
      <diagonal/>
    </border>
    <border>
      <left/>
      <right/>
      <top style="double">
        <color rgb="FF008000"/>
      </top>
      <bottom style="thin">
        <color auto="1"/>
      </bottom>
      <diagonal/>
    </border>
    <border>
      <left/>
      <right style="double">
        <color rgb="FF008000"/>
      </right>
      <top style="double">
        <color rgb="FF008000"/>
      </top>
      <bottom style="thin">
        <color auto="1"/>
      </bottom>
      <diagonal/>
    </border>
    <border>
      <left style="double">
        <color rgb="FF008000"/>
      </left>
      <right/>
      <top style="thin">
        <color auto="1"/>
      </top>
      <bottom style="double">
        <color rgb="FF008000"/>
      </bottom>
      <diagonal/>
    </border>
    <border>
      <left/>
      <right/>
      <top style="thin">
        <color auto="1"/>
      </top>
      <bottom style="double">
        <color rgb="FF008000"/>
      </bottom>
      <diagonal/>
    </border>
    <border>
      <left/>
      <right style="double">
        <color rgb="FF008000"/>
      </right>
      <top style="thin">
        <color auto="1"/>
      </top>
      <bottom style="double">
        <color rgb="FF008000"/>
      </bottom>
      <diagonal/>
    </border>
    <border>
      <left style="thin">
        <color rgb="FF008000"/>
      </left>
      <right style="thin">
        <color rgb="FF008000"/>
      </right>
      <top style="thin">
        <color rgb="FF008000"/>
      </top>
      <bottom style="thin">
        <color rgb="FF008000"/>
      </bottom>
      <diagonal/>
    </border>
    <border>
      <left style="thin">
        <color rgb="FF000000"/>
      </left>
      <right style="thin">
        <color rgb="FF000000"/>
      </right>
      <top style="double">
        <color rgb="FF008000"/>
      </top>
      <bottom/>
      <diagonal/>
    </border>
    <border>
      <left style="thin">
        <color rgb="FF000000"/>
      </left>
      <right style="thin">
        <color rgb="FF000000"/>
      </right>
      <top style="double">
        <color rgb="FF008000"/>
      </top>
      <bottom style="thin">
        <color rgb="FF000000"/>
      </bottom>
      <diagonal/>
    </border>
    <border>
      <left style="thin">
        <color rgb="FF000000"/>
      </left>
      <right style="double">
        <color rgb="FF008000"/>
      </right>
      <top style="double">
        <color rgb="FF008000"/>
      </top>
      <bottom style="thin">
        <color rgb="FF000000"/>
      </bottom>
      <diagonal/>
    </border>
    <border>
      <left/>
      <right style="double">
        <color rgb="FF008000"/>
      </right>
      <top style="thin">
        <color rgb="FF000000"/>
      </top>
      <bottom style="thin">
        <color rgb="FF000000"/>
      </bottom>
      <diagonal/>
    </border>
    <border>
      <left style="double">
        <color rgb="FF008000"/>
      </left>
      <right/>
      <top/>
      <bottom style="double">
        <color rgb="FF008000"/>
      </bottom>
      <diagonal/>
    </border>
    <border>
      <left/>
      <right/>
      <top/>
      <bottom style="double">
        <color rgb="FF008000"/>
      </bottom>
      <diagonal/>
    </border>
    <border>
      <left style="thin">
        <color rgb="FF000000"/>
      </left>
      <right style="thin">
        <color rgb="FF000000"/>
      </right>
      <top style="thin">
        <color rgb="FF000000"/>
      </top>
      <bottom style="double">
        <color rgb="FF008000"/>
      </bottom>
      <diagonal/>
    </border>
    <border>
      <left style="thin">
        <color rgb="FF000000"/>
      </left>
      <right style="thin">
        <color rgb="FF000000"/>
      </right>
      <top/>
      <bottom style="double">
        <color rgb="FF008000"/>
      </bottom>
      <diagonal/>
    </border>
    <border>
      <left style="thin">
        <color rgb="FF000000"/>
      </left>
      <right style="double">
        <color rgb="FF008000"/>
      </right>
      <top style="thin">
        <color rgb="FF000000"/>
      </top>
      <bottom style="double">
        <color rgb="FF008000"/>
      </bottom>
      <diagonal/>
    </border>
    <border>
      <left style="double">
        <color rgb="FF008000"/>
      </left>
      <right/>
      <top style="double">
        <color rgb="FF008000"/>
      </top>
      <bottom/>
      <diagonal/>
    </border>
    <border>
      <left/>
      <right style="thin">
        <color rgb="FF000000"/>
      </right>
      <top style="double">
        <color rgb="FF008000"/>
      </top>
      <bottom/>
      <diagonal/>
    </border>
    <border>
      <left style="thin">
        <color rgb="FF000000"/>
      </left>
      <right style="double">
        <color rgb="FF008000"/>
      </right>
      <top style="thin">
        <color rgb="FF000000"/>
      </top>
      <bottom style="thin">
        <color rgb="FF000000"/>
      </bottom>
      <diagonal/>
    </border>
    <border>
      <left style="double">
        <color rgb="FF008000"/>
      </left>
      <right/>
      <top style="thin">
        <color rgb="FF000000"/>
      </top>
      <bottom style="double">
        <color rgb="FF008000"/>
      </bottom>
      <diagonal/>
    </border>
    <border>
      <left/>
      <right/>
      <top style="thin">
        <color rgb="FF000000"/>
      </top>
      <bottom style="double">
        <color rgb="FF008000"/>
      </bottom>
      <diagonal/>
    </border>
    <border>
      <left/>
      <right/>
      <top style="thin">
        <color rgb="FF008000"/>
      </top>
      <bottom style="thin">
        <color rgb="FF008000"/>
      </bottom>
      <diagonal/>
    </border>
    <border>
      <left/>
      <right style="thin">
        <color rgb="FF008000"/>
      </right>
      <top style="thin">
        <color rgb="FF008000"/>
      </top>
      <bottom style="thin">
        <color rgb="FF008000"/>
      </bottom>
      <diagonal/>
    </border>
    <border>
      <left style="double">
        <color rgb="FF008000"/>
      </left>
      <right/>
      <top style="thin">
        <color rgb="FF000000"/>
      </top>
      <bottom style="thin">
        <color rgb="FF000000"/>
      </bottom>
      <diagonal/>
    </border>
    <border>
      <left style="double">
        <color rgb="FF008000"/>
      </left>
      <right/>
      <top/>
      <bottom/>
      <diagonal/>
    </border>
    <border>
      <left/>
      <right/>
      <top/>
      <bottom style="medium">
        <color rgb="FF7030A0"/>
      </bottom>
      <diagonal/>
    </border>
    <border>
      <left style="double">
        <color rgb="FF7030A0"/>
      </left>
      <right/>
      <top style="double">
        <color rgb="FF7030A0"/>
      </top>
      <bottom style="double">
        <color rgb="FF7030A0"/>
      </bottom>
      <diagonal/>
    </border>
    <border>
      <left/>
      <right/>
      <top style="double">
        <color rgb="FF7030A0"/>
      </top>
      <bottom style="double">
        <color rgb="FF7030A0"/>
      </bottom>
      <diagonal/>
    </border>
    <border>
      <left/>
      <right style="double">
        <color rgb="FF7030A0"/>
      </right>
      <top style="double">
        <color rgb="FF7030A0"/>
      </top>
      <bottom style="double">
        <color rgb="FF7030A0"/>
      </bottom>
      <diagonal/>
    </border>
    <border>
      <left/>
      <right/>
      <top style="thin">
        <color rgb="FF008000"/>
      </top>
      <bottom style="thin">
        <color rgb="FF000000"/>
      </bottom>
      <diagonal/>
    </border>
    <border>
      <left/>
      <right style="thin">
        <color rgb="FF000000"/>
      </right>
      <top style="thin">
        <color rgb="FF000000"/>
      </top>
      <bottom style="double">
        <color rgb="FF008000"/>
      </bottom>
      <diagonal/>
    </border>
    <border>
      <left style="double">
        <color rgb="FF008000"/>
      </left>
      <right/>
      <top style="thin">
        <color rgb="FF000000"/>
      </top>
      <bottom style="medium">
        <color rgb="FF7030A0"/>
      </bottom>
      <diagonal/>
    </border>
    <border>
      <left/>
      <right/>
      <top style="thin">
        <color rgb="FF000000"/>
      </top>
      <bottom style="medium">
        <color rgb="FF7030A0"/>
      </bottom>
      <diagonal/>
    </border>
    <border>
      <left/>
      <right style="double">
        <color rgb="FF008000"/>
      </right>
      <top style="thin">
        <color rgb="FF000000"/>
      </top>
      <bottom style="medium">
        <color rgb="FF7030A0"/>
      </bottom>
      <diagonal/>
    </border>
    <border>
      <left/>
      <right/>
      <top style="double">
        <color rgb="FF008000"/>
      </top>
      <bottom/>
      <diagonal/>
    </border>
    <border>
      <left/>
      <right style="thin">
        <color rgb="FF000000"/>
      </right>
      <top/>
      <bottom style="double">
        <color rgb="FF008000"/>
      </bottom>
      <diagonal/>
    </border>
    <border>
      <left style="double">
        <color rgb="FF008000"/>
      </left>
      <right/>
      <top style="double">
        <color rgb="FF008000"/>
      </top>
      <bottom style="thin">
        <color rgb="FF000000"/>
      </bottom>
      <diagonal/>
    </border>
    <border>
      <left style="thin">
        <color rgb="FF000000"/>
      </left>
      <right style="double">
        <color rgb="FF008000"/>
      </right>
      <top style="double">
        <color rgb="FF008000"/>
      </top>
      <bottom/>
      <diagonal/>
    </border>
    <border>
      <left style="thin">
        <color rgb="FF008000"/>
      </left>
      <right style="double">
        <color rgb="FF008000"/>
      </right>
      <top style="thin">
        <color rgb="FF008000"/>
      </top>
      <bottom style="thin">
        <color rgb="FF008000"/>
      </bottom>
      <diagonal/>
    </border>
    <border>
      <left style="thin">
        <color rgb="FF000000"/>
      </left>
      <right style="double">
        <color rgb="FF008000"/>
      </right>
      <top/>
      <bottom style="double">
        <color rgb="FF008000"/>
      </bottom>
      <diagonal/>
    </border>
    <border>
      <left/>
      <right style="double">
        <color rgb="FF008000"/>
      </right>
      <top style="double">
        <color rgb="FF008000"/>
      </top>
      <bottom/>
      <diagonal/>
    </border>
    <border>
      <left/>
      <right style="double">
        <color rgb="FF008000"/>
      </right>
      <top/>
      <bottom/>
      <diagonal/>
    </border>
    <border>
      <left/>
      <right style="double">
        <color rgb="FF008000"/>
      </right>
      <top/>
      <bottom style="double">
        <color rgb="FF008000"/>
      </bottom>
      <diagonal/>
    </border>
    <border>
      <left style="thick">
        <color rgb="FFFFFFFF"/>
      </left>
      <right style="double">
        <color rgb="FF008000"/>
      </right>
      <top style="thick">
        <color rgb="FFFFFFFF"/>
      </top>
      <bottom/>
      <diagonal/>
    </border>
    <border>
      <left/>
      <right/>
      <top style="thin">
        <color theme="0"/>
      </top>
      <bottom/>
      <diagonal/>
    </border>
    <border>
      <left style="thin">
        <color theme="0"/>
      </left>
      <right/>
      <top/>
      <bottom/>
      <diagonal/>
    </border>
    <border>
      <left style="double">
        <color rgb="FF7030A0"/>
      </left>
      <right style="thin">
        <color theme="1" tint="0.499984740745262"/>
      </right>
      <top style="thin">
        <color theme="1" tint="0.499984740745262"/>
      </top>
      <bottom style="thin">
        <color theme="1" tint="0.499984740745262"/>
      </bottom>
      <diagonal/>
    </border>
    <border>
      <left style="thin">
        <color theme="1" tint="0.499984740745262"/>
      </left>
      <right style="double">
        <color rgb="FF7030A0"/>
      </right>
      <top style="thin">
        <color theme="1" tint="0.499984740745262"/>
      </top>
      <bottom style="thin">
        <color theme="1" tint="0.499984740745262"/>
      </bottom>
      <diagonal/>
    </border>
    <border>
      <left style="thin">
        <color theme="1" tint="0.499984740745262"/>
      </left>
      <right style="double">
        <color rgb="FF7030A0"/>
      </right>
      <top style="thin">
        <color theme="1" tint="0.499984740745262"/>
      </top>
      <bottom style="medium">
        <color theme="1" tint="0.499984740745262"/>
      </bottom>
      <diagonal/>
    </border>
    <border>
      <left style="thin">
        <color theme="1" tint="0.499984740745262"/>
      </left>
      <right style="thin">
        <color theme="1" tint="0.499984740745262"/>
      </right>
      <top/>
      <bottom style="double">
        <color rgb="FF7030A0"/>
      </bottom>
      <diagonal/>
    </border>
    <border>
      <left style="thin">
        <color theme="1" tint="0.499984740745262"/>
      </left>
      <right style="double">
        <color rgb="FF7030A0"/>
      </right>
      <top/>
      <bottom style="double">
        <color rgb="FF7030A0"/>
      </bottom>
      <diagonal/>
    </border>
    <border>
      <left style="double">
        <color rgb="FF7030A0"/>
      </left>
      <right style="thin">
        <color theme="1" tint="0.499984740745262"/>
      </right>
      <top style="double">
        <color rgb="FF7030A0"/>
      </top>
      <bottom style="thin">
        <color theme="1" tint="0.499984740745262"/>
      </bottom>
      <diagonal/>
    </border>
    <border>
      <left style="thin">
        <color theme="1" tint="0.499984740745262"/>
      </left>
      <right style="thin">
        <color theme="1" tint="0.499984740745262"/>
      </right>
      <top style="double">
        <color rgb="FF7030A0"/>
      </top>
      <bottom style="thin">
        <color theme="1" tint="0.499984740745262"/>
      </bottom>
      <diagonal/>
    </border>
    <border>
      <left style="thin">
        <color theme="1" tint="0.499984740745262"/>
      </left>
      <right style="double">
        <color rgb="FF7030A0"/>
      </right>
      <top style="double">
        <color rgb="FF7030A0"/>
      </top>
      <bottom style="thin">
        <color theme="1" tint="0.499984740745262"/>
      </bottom>
      <diagonal/>
    </border>
    <border>
      <left style="double">
        <color rgb="FF7030A0"/>
      </left>
      <right style="thin">
        <color theme="1" tint="0.499984740745262"/>
      </right>
      <top style="thin">
        <color theme="1" tint="0.499984740745262"/>
      </top>
      <bottom style="double">
        <color rgb="FF7030A0"/>
      </bottom>
      <diagonal/>
    </border>
    <border>
      <left style="thin">
        <color theme="1" tint="0.499984740745262"/>
      </left>
      <right style="thin">
        <color theme="1" tint="0.499984740745262"/>
      </right>
      <top style="thin">
        <color theme="1" tint="0.499984740745262"/>
      </top>
      <bottom style="double">
        <color rgb="FF7030A0"/>
      </bottom>
      <diagonal/>
    </border>
    <border>
      <left style="thin">
        <color theme="0" tint="-0.499984740745262"/>
      </left>
      <right style="thin">
        <color theme="0" tint="-0.499984740745262"/>
      </right>
      <top style="thin">
        <color theme="1" tint="0.499984740745262"/>
      </top>
      <bottom style="double">
        <color rgb="FF7030A0"/>
      </bottom>
      <diagonal/>
    </border>
    <border>
      <left/>
      <right style="thin">
        <color theme="0"/>
      </right>
      <top/>
      <bottom/>
      <diagonal/>
    </border>
    <border>
      <left style="thin">
        <color theme="0"/>
      </left>
      <right style="thin">
        <color theme="0"/>
      </right>
      <top/>
      <bottom style="double">
        <color rgb="FF7030A0"/>
      </bottom>
      <diagonal/>
    </border>
    <border>
      <left/>
      <right/>
      <top style="medium">
        <color rgb="FF7030A0"/>
      </top>
      <bottom style="thin">
        <color rgb="FF008000"/>
      </bottom>
      <diagonal/>
    </border>
    <border>
      <left/>
      <right style="thin">
        <color rgb="FF008000"/>
      </right>
      <top style="medium">
        <color rgb="FF7030A0"/>
      </top>
      <bottom style="thin">
        <color rgb="FF008000"/>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style="thin">
        <color theme="1" tint="0.499984740745262"/>
      </left>
      <right/>
      <top style="double">
        <color rgb="FF7030A0"/>
      </top>
      <bottom style="thin">
        <color theme="1" tint="0.499984740745262"/>
      </bottom>
      <diagonal/>
    </border>
    <border>
      <left style="double">
        <color rgb="FF7030A0"/>
      </left>
      <right/>
      <top style="thin">
        <color theme="1" tint="0.499984740745262"/>
      </top>
      <bottom style="thin">
        <color theme="1" tint="0.499984740745262"/>
      </bottom>
      <diagonal/>
    </border>
    <border>
      <left style="thin">
        <color theme="1" tint="0.499984740745262"/>
      </left>
      <right/>
      <top style="double">
        <color rgb="FF7030A0"/>
      </top>
      <bottom/>
      <diagonal/>
    </border>
    <border>
      <left/>
      <right/>
      <top style="double">
        <color rgb="FF7030A0"/>
      </top>
      <bottom/>
      <diagonal/>
    </border>
    <border>
      <left/>
      <right style="thin">
        <color theme="1" tint="0.499984740745262"/>
      </right>
      <top style="double">
        <color rgb="FF7030A0"/>
      </top>
      <bottom/>
      <diagonal/>
    </border>
    <border>
      <left style="thin">
        <color theme="1" tint="0.499984740745262"/>
      </left>
      <right/>
      <top/>
      <bottom style="medium">
        <color theme="1" tint="0.499984740745262"/>
      </bottom>
      <diagonal/>
    </border>
    <border>
      <left/>
      <right style="thin">
        <color theme="1" tint="0.499984740745262"/>
      </right>
      <top/>
      <bottom style="medium">
        <color theme="1" tint="0.499984740745262"/>
      </bottom>
      <diagonal/>
    </border>
    <border>
      <left style="double">
        <color rgb="FF7030A0"/>
      </left>
      <right/>
      <top style="double">
        <color rgb="FF7030A0"/>
      </top>
      <bottom/>
      <diagonal/>
    </border>
    <border>
      <left style="double">
        <color rgb="FF7030A0"/>
      </left>
      <right/>
      <top/>
      <bottom style="medium">
        <color theme="1" tint="0.499984740745262"/>
      </bottom>
      <diagonal/>
    </border>
    <border>
      <left/>
      <right/>
      <top/>
      <bottom style="double">
        <color rgb="FF7030A0"/>
      </bottom>
      <diagonal/>
    </border>
    <border>
      <left/>
      <right style="thick">
        <color rgb="FFFFFFFF"/>
      </right>
      <top/>
      <bottom style="double">
        <color rgb="FF7030A0"/>
      </bottom>
      <diagonal/>
    </border>
    <border>
      <left/>
      <right style="double">
        <color rgb="FF008000"/>
      </right>
      <top style="thick">
        <color rgb="FFFFFFFF"/>
      </top>
      <bottom/>
      <diagonal/>
    </border>
    <border>
      <left/>
      <right/>
      <top style="double">
        <color rgb="FF008000"/>
      </top>
      <bottom style="thin">
        <color rgb="FF000000"/>
      </bottom>
      <diagonal/>
    </border>
    <border>
      <left/>
      <right style="thin">
        <color rgb="FF000000"/>
      </right>
      <top style="double">
        <color rgb="FF008000"/>
      </top>
      <bottom style="thin">
        <color rgb="FF000000"/>
      </bottom>
      <diagonal/>
    </border>
    <border>
      <left style="thick">
        <color rgb="FFFFFFFF"/>
      </left>
      <right/>
      <top/>
      <bottom style="double">
        <color rgb="FF7030A0"/>
      </bottom>
      <diagonal/>
    </border>
    <border>
      <left style="thick">
        <color rgb="FFFFFFFF"/>
      </left>
      <right style="thick">
        <color rgb="FFFFFFFF"/>
      </right>
      <top style="double">
        <color rgb="FF7030A0"/>
      </top>
      <bottom/>
      <diagonal/>
    </border>
    <border>
      <left/>
      <right/>
      <top style="thin">
        <color indexed="64"/>
      </top>
      <bottom/>
      <diagonal/>
    </border>
    <border>
      <left style="double">
        <color rgb="FF008000"/>
      </left>
      <right/>
      <top style="thin">
        <color rgb="FF000000"/>
      </top>
      <bottom/>
      <diagonal/>
    </border>
    <border>
      <left style="double">
        <color rgb="FF008000"/>
      </left>
      <right/>
      <top style="thin">
        <color indexed="64"/>
      </top>
      <bottom style="thin">
        <color indexed="64"/>
      </bottom>
      <diagonal/>
    </border>
    <border>
      <left/>
      <right/>
      <top style="thin">
        <color indexed="64"/>
      </top>
      <bottom style="thin">
        <color indexed="64"/>
      </bottom>
      <diagonal/>
    </border>
    <border>
      <left/>
      <right style="double">
        <color rgb="FF008000"/>
      </right>
      <top style="thin">
        <color indexed="64"/>
      </top>
      <bottom style="thin">
        <color indexed="64"/>
      </bottom>
      <diagonal/>
    </border>
    <border>
      <left style="thin">
        <color indexed="64"/>
      </left>
      <right/>
      <top style="thin">
        <color indexed="64"/>
      </top>
      <bottom style="thin">
        <color indexed="64"/>
      </bottom>
      <diagonal/>
    </border>
    <border>
      <left style="double">
        <color rgb="FF008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style="double">
        <color rgb="FF008000"/>
      </right>
      <top style="thin">
        <color indexed="64"/>
      </top>
      <bottom style="thin">
        <color rgb="FF000000"/>
      </bottom>
      <diagonal/>
    </border>
    <border>
      <left/>
      <right style="thin">
        <color indexed="64"/>
      </right>
      <top style="thin">
        <color indexed="64"/>
      </top>
      <bottom style="double">
        <color rgb="FF008000"/>
      </bottom>
      <diagonal/>
    </border>
    <border>
      <left style="double">
        <color rgb="FF008000"/>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top style="thin">
        <color rgb="FF000000"/>
      </top>
      <bottom style="thin">
        <color indexed="64"/>
      </bottom>
      <diagonal/>
    </border>
    <border>
      <left/>
      <right style="double">
        <color rgb="FF008000"/>
      </right>
      <top style="thin">
        <color rgb="FF000000"/>
      </top>
      <bottom style="thin">
        <color indexed="64"/>
      </bottom>
      <diagonal/>
    </border>
    <border>
      <left/>
      <right style="double">
        <color rgb="FF7030A0"/>
      </right>
      <top style="double">
        <color rgb="FF7030A0"/>
      </top>
      <bottom/>
      <diagonal/>
    </border>
    <border>
      <left style="thin">
        <color theme="0"/>
      </left>
      <right/>
      <top style="double">
        <color rgb="FF7030A0"/>
      </top>
      <bottom style="double">
        <color rgb="FF7030A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theme="0" tint="-0.499984740745262"/>
      </left>
      <right/>
      <top style="double">
        <color rgb="FF7030A0"/>
      </top>
      <bottom style="double">
        <color rgb="FF7030A0"/>
      </bottom>
      <diagonal/>
    </border>
    <border>
      <left/>
      <right style="thin">
        <color theme="0" tint="-0.499984740745262"/>
      </right>
      <top style="double">
        <color rgb="FF7030A0"/>
      </top>
      <bottom style="double">
        <color rgb="FF7030A0"/>
      </bottom>
      <diagonal/>
    </border>
    <border>
      <left style="double">
        <color rgb="FF7030A0"/>
      </left>
      <right style="thin">
        <color theme="0" tint="-0.499984740745262"/>
      </right>
      <top style="double">
        <color rgb="FF7030A0"/>
      </top>
      <bottom/>
      <diagonal/>
    </border>
    <border>
      <left style="thin">
        <color theme="0" tint="-0.499984740745262"/>
      </left>
      <right style="thin">
        <color theme="0" tint="-0.499984740745262"/>
      </right>
      <top style="double">
        <color rgb="FF7030A0"/>
      </top>
      <bottom/>
      <diagonal/>
    </border>
    <border>
      <left style="thin">
        <color theme="0" tint="-0.499984740745262"/>
      </left>
      <right style="thin">
        <color theme="0" tint="-0.499984740745262"/>
      </right>
      <top style="thin">
        <color theme="1" tint="0.499984740745262"/>
      </top>
      <bottom/>
      <diagonal/>
    </border>
    <border>
      <left style="double">
        <color rgb="FF7030A0"/>
      </left>
      <right/>
      <top style="thin">
        <color theme="1" tint="0.499984740745262"/>
      </top>
      <bottom style="double">
        <color rgb="FF7030A0"/>
      </bottom>
      <diagonal/>
    </border>
    <border>
      <left/>
      <right/>
      <top style="thin">
        <color theme="1" tint="0.499984740745262"/>
      </top>
      <bottom style="double">
        <color rgb="FF7030A0"/>
      </bottom>
      <diagonal/>
    </border>
    <border>
      <left style="thin">
        <color theme="0" tint="-0.499984740745262"/>
      </left>
      <right/>
      <top style="thin">
        <color theme="1" tint="0.499984740745262"/>
      </top>
      <bottom style="thin">
        <color theme="1" tint="0.499984740745262"/>
      </bottom>
      <diagonal/>
    </border>
    <border>
      <left/>
      <right style="double">
        <color rgb="FF7030A0"/>
      </right>
      <top style="thin">
        <color theme="1" tint="0.499984740745262"/>
      </top>
      <bottom style="thin">
        <color theme="1" tint="0.499984740745262"/>
      </bottom>
      <diagonal/>
    </border>
    <border>
      <left style="thin">
        <color theme="0" tint="-0.499984740745262"/>
      </left>
      <right/>
      <top style="thin">
        <color theme="1" tint="0.499984740745262"/>
      </top>
      <bottom style="double">
        <color rgb="FF7030A0"/>
      </bottom>
      <diagonal/>
    </border>
    <border>
      <left/>
      <right style="double">
        <color rgb="FF7030A0"/>
      </right>
      <top style="thin">
        <color theme="1" tint="0.499984740745262"/>
      </top>
      <bottom style="double">
        <color rgb="FF7030A0"/>
      </bottom>
      <diagonal/>
    </border>
    <border>
      <left style="thin">
        <color auto="1"/>
      </left>
      <right style="thin">
        <color auto="1"/>
      </right>
      <top style="thin">
        <color auto="1"/>
      </top>
      <bottom style="thin">
        <color auto="1"/>
      </bottom>
      <diagonal/>
    </border>
    <border>
      <left style="double">
        <color rgb="FF7030A0"/>
      </left>
      <right style="thin">
        <color auto="1"/>
      </right>
      <top style="double">
        <color rgb="FF7030A0"/>
      </top>
      <bottom style="thin">
        <color auto="1"/>
      </bottom>
      <diagonal/>
    </border>
    <border>
      <left style="thin">
        <color auto="1"/>
      </left>
      <right style="thin">
        <color auto="1"/>
      </right>
      <top style="double">
        <color rgb="FF7030A0"/>
      </top>
      <bottom style="thin">
        <color auto="1"/>
      </bottom>
      <diagonal/>
    </border>
    <border>
      <left style="thin">
        <color auto="1"/>
      </left>
      <right style="double">
        <color rgb="FF7030A0"/>
      </right>
      <top style="double">
        <color rgb="FF7030A0"/>
      </top>
      <bottom style="thin">
        <color auto="1"/>
      </bottom>
      <diagonal/>
    </border>
    <border>
      <left style="double">
        <color rgb="FF7030A0"/>
      </left>
      <right style="thin">
        <color auto="1"/>
      </right>
      <top style="thin">
        <color auto="1"/>
      </top>
      <bottom style="thin">
        <color auto="1"/>
      </bottom>
      <diagonal/>
    </border>
    <border>
      <left style="double">
        <color rgb="FF7030A0"/>
      </left>
      <right style="thin">
        <color auto="1"/>
      </right>
      <top style="thin">
        <color auto="1"/>
      </top>
      <bottom style="double">
        <color rgb="FF7030A0"/>
      </bottom>
      <diagonal/>
    </border>
    <border>
      <left style="thin">
        <color auto="1"/>
      </left>
      <right style="thin">
        <color auto="1"/>
      </right>
      <top style="thin">
        <color auto="1"/>
      </top>
      <bottom style="double">
        <color rgb="FF7030A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rgb="FF000000"/>
      </left>
      <right style="thin">
        <color rgb="FF000000"/>
      </right>
      <top style="double">
        <color rgb="FF008000"/>
      </top>
      <bottom style="thin">
        <color indexed="64"/>
      </bottom>
      <diagonal/>
    </border>
    <border>
      <left style="thin">
        <color auto="1"/>
      </left>
      <right style="thin">
        <color auto="1"/>
      </right>
      <top style="thin">
        <color auto="1"/>
      </top>
      <bottom style="double">
        <color rgb="FF008000"/>
      </bottom>
      <diagonal/>
    </border>
    <border>
      <left/>
      <right style="double">
        <color rgb="FF008000"/>
      </right>
      <top style="thin">
        <color rgb="FF000000"/>
      </top>
      <bottom style="double">
        <color rgb="FF008000"/>
      </bottom>
      <diagonal/>
    </border>
    <border>
      <left/>
      <right style="thin">
        <color rgb="FF000000"/>
      </right>
      <top style="double">
        <color rgb="FF008000"/>
      </top>
      <bottom style="thin">
        <color indexed="64"/>
      </bottom>
      <diagonal/>
    </border>
    <border>
      <left style="thin">
        <color indexed="64"/>
      </left>
      <right style="double">
        <color rgb="FF008000"/>
      </right>
      <top style="thin">
        <color rgb="FF000000"/>
      </top>
      <bottom style="thin">
        <color rgb="FF000000"/>
      </bottom>
      <diagonal/>
    </border>
    <border>
      <left style="thin">
        <color indexed="64"/>
      </left>
      <right style="double">
        <color rgb="FF008000"/>
      </right>
      <top style="thin">
        <color rgb="FF000000"/>
      </top>
      <bottom style="double">
        <color rgb="FF008000"/>
      </bottom>
      <diagonal/>
    </border>
    <border>
      <left style="thin">
        <color indexed="64"/>
      </left>
      <right/>
      <top/>
      <bottom style="double">
        <color rgb="FF008000"/>
      </bottom>
      <diagonal/>
    </border>
    <border>
      <left style="double">
        <color rgb="FF008000"/>
      </left>
      <right/>
      <top/>
      <bottom style="thin">
        <color indexed="64"/>
      </bottom>
      <diagonal/>
    </border>
    <border>
      <left/>
      <right style="thin">
        <color indexed="64"/>
      </right>
      <top style="double">
        <color rgb="FF008000"/>
      </top>
      <bottom style="thin">
        <color indexed="64"/>
      </bottom>
      <diagonal/>
    </border>
    <border diagonalUp="1">
      <left style="thin">
        <color rgb="FF000000"/>
      </left>
      <right style="thin">
        <color rgb="FF000000"/>
      </right>
      <top style="thin">
        <color rgb="FF000000"/>
      </top>
      <bottom style="thin">
        <color rgb="FF000000"/>
      </bottom>
      <diagonal style="thin">
        <color rgb="FF000000"/>
      </diagonal>
    </border>
    <border diagonalUp="1">
      <left style="thin">
        <color rgb="FF000000"/>
      </left>
      <right style="double">
        <color rgb="FF008000"/>
      </right>
      <top style="thin">
        <color rgb="FF000000"/>
      </top>
      <bottom style="thin">
        <color rgb="FF000000"/>
      </bottom>
      <diagonal style="thin">
        <color rgb="FF000000"/>
      </diagonal>
    </border>
    <border>
      <left/>
      <right style="thin">
        <color rgb="FF000000"/>
      </right>
      <top style="thin">
        <color rgb="FF000000"/>
      </top>
      <bottom/>
      <diagonal/>
    </border>
    <border>
      <left/>
      <right style="thin">
        <color rgb="FF000000"/>
      </right>
      <top style="double">
        <color rgb="FF008000"/>
      </top>
      <bottom style="double">
        <color rgb="FF008000"/>
      </bottom>
      <diagonal/>
    </border>
    <border>
      <left style="thin">
        <color rgb="FF008000"/>
      </left>
      <right/>
      <top style="thin">
        <color rgb="FF008000"/>
      </top>
      <bottom style="thin">
        <color rgb="FF008000"/>
      </bottom>
      <diagonal/>
    </border>
    <border>
      <left style="thin">
        <color rgb="FF008000"/>
      </left>
      <right/>
      <top style="medium">
        <color rgb="FF7030A0"/>
      </top>
      <bottom style="thin">
        <color rgb="FF008000"/>
      </bottom>
      <diagonal/>
    </border>
    <border>
      <left style="thin">
        <color rgb="FF000000"/>
      </left>
      <right/>
      <top style="double">
        <color rgb="FF008000"/>
      </top>
      <bottom style="thin">
        <color rgb="FF000000"/>
      </bottom>
      <diagonal/>
    </border>
    <border>
      <left/>
      <right style="thin">
        <color rgb="FF008000"/>
      </right>
      <top style="thin">
        <color rgb="FF000000"/>
      </top>
      <bottom style="thin">
        <color rgb="FF000000"/>
      </bottom>
      <diagonal/>
    </border>
    <border>
      <left style="double">
        <color rgb="FF008000"/>
      </left>
      <right/>
      <top style="double">
        <color rgb="FF008000"/>
      </top>
      <bottom style="medium">
        <color rgb="FF7030A0"/>
      </bottom>
      <diagonal/>
    </border>
    <border>
      <left/>
      <right/>
      <top style="double">
        <color rgb="FF008000"/>
      </top>
      <bottom style="medium">
        <color rgb="FF7030A0"/>
      </bottom>
      <diagonal/>
    </border>
    <border>
      <left/>
      <right style="double">
        <color rgb="FF008000"/>
      </right>
      <top style="double">
        <color rgb="FF008000"/>
      </top>
      <bottom style="medium">
        <color rgb="FF7030A0"/>
      </bottom>
      <diagonal/>
    </border>
    <border>
      <left style="double">
        <color theme="0" tint="-0.499984740745262"/>
      </left>
      <right/>
      <top style="double">
        <color theme="0" tint="-0.499984740745262"/>
      </top>
      <bottom style="double">
        <color theme="0" tint="-0.499984740745262"/>
      </bottom>
      <diagonal/>
    </border>
    <border>
      <left/>
      <right style="double">
        <color theme="0" tint="-0.499984740745262"/>
      </right>
      <top style="double">
        <color theme="0" tint="-0.499984740745262"/>
      </top>
      <bottom style="double">
        <color theme="0" tint="-0.499984740745262"/>
      </bottom>
      <diagonal/>
    </border>
    <border>
      <left style="thin">
        <color auto="1"/>
      </left>
      <right style="double">
        <color rgb="FF7030A0"/>
      </right>
      <top style="thin">
        <color auto="1"/>
      </top>
      <bottom style="thin">
        <color auto="1"/>
      </bottom>
      <diagonal/>
    </border>
    <border>
      <left style="thin">
        <color auto="1"/>
      </left>
      <right style="double">
        <color rgb="FF7030A0"/>
      </right>
      <top style="thin">
        <color auto="1"/>
      </top>
      <bottom style="double">
        <color rgb="FF7030A0"/>
      </bottom>
      <diagonal/>
    </border>
    <border>
      <left style="medium">
        <color indexed="64"/>
      </left>
      <right style="medium">
        <color indexed="64"/>
      </right>
      <top/>
      <bottom/>
      <diagonal/>
    </border>
    <border>
      <left/>
      <right/>
      <top style="thin">
        <color rgb="FF000000"/>
      </top>
      <bottom style="thin">
        <color rgb="FF008000"/>
      </bottom>
      <diagonal/>
    </border>
    <border>
      <left/>
      <right style="thin">
        <color rgb="FF008000"/>
      </right>
      <top style="thin">
        <color rgb="FF000000"/>
      </top>
      <bottom style="thin">
        <color rgb="FF008000"/>
      </bottom>
      <diagonal/>
    </border>
    <border>
      <left/>
      <right style="thin">
        <color rgb="FF008000"/>
      </right>
      <top style="thin">
        <color rgb="FF008000"/>
      </top>
      <bottom style="thin">
        <color rgb="FF000000"/>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rgb="FF000000"/>
      </bottom>
      <diagonal/>
    </border>
    <border>
      <left/>
      <right/>
      <top style="thin">
        <color rgb="FF000000"/>
      </top>
      <bottom style="thin">
        <color indexed="64"/>
      </bottom>
      <diagonal/>
    </border>
    <border>
      <left style="double">
        <color rgb="FF008000"/>
      </left>
      <right/>
      <top style="thin">
        <color indexed="64"/>
      </top>
      <bottom/>
      <diagonal/>
    </border>
    <border>
      <left/>
      <right style="double">
        <color rgb="FF008000"/>
      </right>
      <top style="thin">
        <color rgb="FF000000"/>
      </top>
      <bottom/>
      <diagonal/>
    </border>
    <border>
      <left/>
      <right style="thin">
        <color rgb="FF000000"/>
      </right>
      <top style="thin">
        <color auto="1"/>
      </top>
      <bottom style="thin">
        <color auto="1"/>
      </bottom>
      <diagonal/>
    </border>
    <border>
      <left style="thin">
        <color rgb="FF000000"/>
      </left>
      <right style="thin">
        <color rgb="FF000000"/>
      </right>
      <top style="thin">
        <color indexed="64"/>
      </top>
      <bottom style="double">
        <color rgb="FF008000"/>
      </bottom>
      <diagonal/>
    </border>
    <border>
      <left style="thin">
        <color indexed="64"/>
      </left>
      <right style="double">
        <color rgb="FF008000"/>
      </right>
      <top style="thin">
        <color rgb="FF000000"/>
      </top>
      <bottom style="thin">
        <color indexed="64"/>
      </bottom>
      <diagonal/>
    </border>
    <border>
      <left style="thin">
        <color rgb="FF000000"/>
      </left>
      <right style="thin">
        <color rgb="FF000000"/>
      </right>
      <top/>
      <bottom/>
      <diagonal/>
    </border>
    <border>
      <left style="double">
        <color rgb="FF008000"/>
      </left>
      <right/>
      <top style="thin">
        <color rgb="FF000000"/>
      </top>
      <bottom style="thin">
        <color rgb="FF008000"/>
      </bottom>
      <diagonal/>
    </border>
    <border>
      <left style="double">
        <color rgb="FF008000"/>
      </left>
      <right/>
      <top style="thin">
        <color rgb="FF008000"/>
      </top>
      <bottom style="thin">
        <color rgb="FF000000"/>
      </bottom>
      <diagonal/>
    </border>
    <border>
      <left style="hair">
        <color theme="0"/>
      </left>
      <right style="hair">
        <color theme="0"/>
      </right>
      <top style="hair">
        <color theme="0"/>
      </top>
      <bottom/>
      <diagonal/>
    </border>
    <border>
      <left style="hair">
        <color theme="0"/>
      </left>
      <right/>
      <top style="hair">
        <color theme="0"/>
      </top>
      <bottom/>
      <diagonal/>
    </border>
    <border>
      <left style="thick">
        <color rgb="FFFFFFFF"/>
      </left>
      <right/>
      <top style="double">
        <color rgb="FF008000"/>
      </top>
      <bottom style="double">
        <color rgb="FF008000"/>
      </bottom>
      <diagonal/>
    </border>
    <border>
      <left/>
      <right style="thick">
        <color rgb="FFFFFFFF"/>
      </right>
      <top style="double">
        <color rgb="FF008000"/>
      </top>
      <bottom style="double">
        <color rgb="FF008000"/>
      </bottom>
      <diagonal/>
    </border>
    <border>
      <left/>
      <right/>
      <top style="hair">
        <color theme="0"/>
      </top>
      <bottom/>
      <diagonal/>
    </border>
    <border>
      <left/>
      <right style="double">
        <color theme="0" tint="-0.499984740745262"/>
      </right>
      <top style="hair">
        <color theme="0"/>
      </top>
      <bottom/>
      <diagonal/>
    </border>
    <border>
      <left style="hair">
        <color theme="0"/>
      </left>
      <right/>
      <top/>
      <bottom/>
      <diagonal/>
    </border>
    <border>
      <left/>
      <right style="double">
        <color theme="0" tint="-0.499984740745262"/>
      </right>
      <top/>
      <bottom/>
      <diagonal/>
    </border>
    <border>
      <left style="thin">
        <color theme="1" tint="0.499984740745262"/>
      </left>
      <right style="double">
        <color rgb="FF7030A0"/>
      </right>
      <top style="thin">
        <color theme="1" tint="0.499984740745262"/>
      </top>
      <bottom style="double">
        <color rgb="FF7030A0"/>
      </bottom>
      <diagonal/>
    </border>
    <border>
      <left style="double">
        <color rgb="FF7030A0"/>
      </left>
      <right style="thin">
        <color theme="1" tint="0.499984740745262"/>
      </right>
      <top style="double">
        <color rgb="FF7030A0"/>
      </top>
      <bottom style="thin">
        <color auto="1"/>
      </bottom>
      <diagonal/>
    </border>
    <border>
      <left style="thin">
        <color theme="1" tint="0.499984740745262"/>
      </left>
      <right style="thin">
        <color theme="1" tint="0.499984740745262"/>
      </right>
      <top style="double">
        <color rgb="FF7030A0"/>
      </top>
      <bottom style="thin">
        <color auto="1"/>
      </bottom>
      <diagonal/>
    </border>
    <border>
      <left style="thin">
        <color theme="1" tint="0.499984740745262"/>
      </left>
      <right style="double">
        <color rgb="FF7030A0"/>
      </right>
      <top style="double">
        <color rgb="FF7030A0"/>
      </top>
      <bottom style="thin">
        <color auto="1"/>
      </bottom>
      <diagonal/>
    </border>
    <border>
      <left style="double">
        <color rgb="FF7030A0"/>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double">
        <color rgb="FF7030A0"/>
      </right>
      <top style="thin">
        <color theme="1" tint="0.499984740745262"/>
      </top>
      <bottom/>
      <diagonal/>
    </border>
    <border>
      <left style="double">
        <color rgb="FF7030A0"/>
      </left>
      <right style="thin">
        <color theme="1" tint="0.499984740745262"/>
      </right>
      <top style="thin">
        <color auto="1"/>
      </top>
      <bottom style="thin">
        <color theme="1" tint="0.499984740745262"/>
      </bottom>
      <diagonal/>
    </border>
    <border>
      <left style="thin">
        <color theme="1" tint="0.499984740745262"/>
      </left>
      <right style="thin">
        <color theme="1" tint="0.499984740745262"/>
      </right>
      <top style="thin">
        <color auto="1"/>
      </top>
      <bottom style="thin">
        <color theme="1" tint="0.499984740745262"/>
      </bottom>
      <diagonal/>
    </border>
    <border>
      <left style="thin">
        <color theme="1" tint="0.499984740745262"/>
      </left>
      <right style="double">
        <color rgb="FF7030A0"/>
      </right>
      <top style="thin">
        <color auto="1"/>
      </top>
      <bottom style="thin">
        <color theme="1" tint="0.499984740745262"/>
      </bottom>
      <diagonal/>
    </border>
    <border>
      <left style="double">
        <color rgb="FF7030A0"/>
      </left>
      <right style="thin">
        <color theme="1" tint="0.499984740745262"/>
      </right>
      <top style="thin">
        <color auto="1"/>
      </top>
      <bottom style="double">
        <color rgb="FF7030A0"/>
      </bottom>
      <diagonal/>
    </border>
    <border>
      <left style="thin">
        <color theme="1" tint="0.499984740745262"/>
      </left>
      <right style="thin">
        <color theme="1" tint="0.499984740745262"/>
      </right>
      <top style="thin">
        <color auto="1"/>
      </top>
      <bottom style="double">
        <color rgb="FF7030A0"/>
      </bottom>
      <diagonal/>
    </border>
    <border>
      <left style="thin">
        <color theme="1" tint="0.499984740745262"/>
      </left>
      <right style="double">
        <color rgb="FF7030A0"/>
      </right>
      <top style="thin">
        <color auto="1"/>
      </top>
      <bottom style="double">
        <color rgb="FF7030A0"/>
      </bottom>
      <diagonal/>
    </border>
    <border>
      <left style="double">
        <color rgb="FF008000"/>
      </left>
      <right style="thin">
        <color auto="1"/>
      </right>
      <top style="thin">
        <color indexed="64"/>
      </top>
      <bottom style="thin">
        <color auto="1"/>
      </bottom>
      <diagonal/>
    </border>
    <border>
      <left style="thin">
        <color auto="1"/>
      </left>
      <right style="double">
        <color rgb="FF008000"/>
      </right>
      <top style="thin">
        <color auto="1"/>
      </top>
      <bottom style="thin">
        <color auto="1"/>
      </bottom>
      <diagonal/>
    </border>
    <border>
      <left/>
      <right style="thin">
        <color auto="1"/>
      </right>
      <top/>
      <bottom style="double">
        <color rgb="FF008000"/>
      </bottom>
      <diagonal/>
    </border>
    <border>
      <left/>
      <right style="double">
        <color rgb="FF008000"/>
      </right>
      <top style="thin">
        <color auto="1"/>
      </top>
      <bottom/>
      <diagonal/>
    </border>
    <border>
      <left style="thin">
        <color rgb="FF000000"/>
      </left>
      <right style="thin">
        <color rgb="FF000000"/>
      </right>
      <top/>
      <bottom style="thin">
        <color indexed="64"/>
      </bottom>
      <diagonal/>
    </border>
    <border>
      <left style="thin">
        <color rgb="FF000000"/>
      </left>
      <right style="double">
        <color rgb="FF008000"/>
      </right>
      <top/>
      <bottom style="thin">
        <color rgb="FF000000"/>
      </bottom>
      <diagonal/>
    </border>
    <border>
      <left/>
      <right style="thin">
        <color rgb="FF000000"/>
      </right>
      <top/>
      <bottom style="thin">
        <color auto="1"/>
      </bottom>
      <diagonal/>
    </border>
    <border diagonalUp="1">
      <left/>
      <right style="thin">
        <color indexed="64"/>
      </right>
      <top style="thin">
        <color indexed="64"/>
      </top>
      <bottom style="thin">
        <color rgb="FF000000"/>
      </bottom>
      <diagonal style="thin">
        <color indexed="64"/>
      </diagonal>
    </border>
    <border diagonalUp="1">
      <left/>
      <right style="thin">
        <color indexed="64"/>
      </right>
      <top style="thin">
        <color rgb="FF000000"/>
      </top>
      <bottom style="thin">
        <color indexed="64"/>
      </bottom>
      <diagonal style="thin">
        <color indexed="64"/>
      </diagonal>
    </border>
    <border>
      <left style="thin">
        <color rgb="FF000000"/>
      </left>
      <right style="thin">
        <color rgb="FF000000"/>
      </right>
      <top style="thin">
        <color rgb="FF008000"/>
      </top>
      <bottom style="double">
        <color rgb="FF008000"/>
      </bottom>
      <diagonal/>
    </border>
    <border>
      <left style="thin">
        <color rgb="FF008000"/>
      </left>
      <right style="thin">
        <color rgb="FF008000"/>
      </right>
      <top style="thin">
        <color rgb="FF008000"/>
      </top>
      <bottom style="double">
        <color rgb="FF008000"/>
      </bottom>
      <diagonal/>
    </border>
    <border>
      <left style="thin">
        <color indexed="64"/>
      </left>
      <right style="thin">
        <color indexed="64"/>
      </right>
      <top/>
      <bottom style="double">
        <color rgb="FF008000"/>
      </bottom>
      <diagonal/>
    </border>
    <border>
      <left style="double">
        <color rgb="FF7030A0"/>
      </left>
      <right/>
      <top/>
      <bottom style="double">
        <color rgb="FF7030A0"/>
      </bottom>
      <diagonal/>
    </border>
    <border>
      <left/>
      <right style="double">
        <color rgb="FF7030A0"/>
      </right>
      <top/>
      <bottom style="double">
        <color rgb="FF7030A0"/>
      </bottom>
      <diagonal/>
    </border>
    <border>
      <left style="double">
        <color rgb="FF008000"/>
      </left>
      <right style="double">
        <color rgb="FF008000"/>
      </right>
      <top/>
      <bottom style="double">
        <color rgb="FF008000"/>
      </bottom>
      <diagonal/>
    </border>
  </borders>
  <cellStyleXfs count="8">
    <xf numFmtId="0" fontId="0" fillId="0" borderId="0"/>
    <xf numFmtId="0" fontId="19" fillId="0" borderId="0" applyNumberFormat="0" applyFill="0" applyBorder="0" applyAlignment="0" applyProtection="0"/>
    <xf numFmtId="44" fontId="66" fillId="0" borderId="0" applyFont="0" applyFill="0" applyBorder="0" applyAlignment="0" applyProtection="0"/>
    <xf numFmtId="43" fontId="72" fillId="0" borderId="0" applyFont="0" applyFill="0" applyBorder="0" applyAlignment="0" applyProtection="0"/>
    <xf numFmtId="0" fontId="18" fillId="0" borderId="0"/>
    <xf numFmtId="44" fontId="18" fillId="0" borderId="0" applyFont="0" applyFill="0" applyBorder="0" applyAlignment="0" applyProtection="0"/>
    <xf numFmtId="43" fontId="18" fillId="0" borderId="0" applyFont="0" applyFill="0" applyBorder="0" applyAlignment="0" applyProtection="0"/>
    <xf numFmtId="9" fontId="81" fillId="0" borderId="0" applyFont="0" applyFill="0" applyBorder="0" applyAlignment="0" applyProtection="0"/>
  </cellStyleXfs>
  <cellXfs count="985">
    <xf numFmtId="0" fontId="0" fillId="0" borderId="0" xfId="0"/>
    <xf numFmtId="0" fontId="6" fillId="0" borderId="6" xfId="0" applyFont="1" applyBorder="1" applyAlignment="1">
      <alignment vertical="center" wrapText="1"/>
    </xf>
    <xf numFmtId="0" fontId="6" fillId="0" borderId="6"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vertical="center" wrapText="1"/>
    </xf>
    <xf numFmtId="0" fontId="11" fillId="0" borderId="2" xfId="0" applyFont="1" applyBorder="1" applyAlignment="1">
      <alignment horizontal="center" vertical="center" wrapText="1"/>
    </xf>
    <xf numFmtId="0" fontId="3" fillId="0" borderId="7" xfId="0" applyFont="1" applyBorder="1" applyAlignment="1">
      <alignment vertical="center" wrapText="1"/>
    </xf>
    <xf numFmtId="0" fontId="0" fillId="2" borderId="0" xfId="0" applyFill="1"/>
    <xf numFmtId="0" fontId="16" fillId="0" borderId="0" xfId="0" applyFont="1"/>
    <xf numFmtId="0" fontId="25" fillId="0" borderId="1" xfId="0" applyFont="1" applyBorder="1" applyAlignment="1">
      <alignment vertical="center" wrapText="1"/>
    </xf>
    <xf numFmtId="0" fontId="30" fillId="2" borderId="0" xfId="0" applyFont="1" applyFill="1" applyProtection="1">
      <protection hidden="1"/>
    </xf>
    <xf numFmtId="0" fontId="30"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28" fillId="2" borderId="0" xfId="0" applyFont="1" applyFill="1" applyProtection="1">
      <protection hidden="1"/>
    </xf>
    <xf numFmtId="0" fontId="37" fillId="2" borderId="0" xfId="0" applyFont="1" applyFill="1" applyAlignment="1" applyProtection="1">
      <alignment horizontal="center"/>
      <protection hidden="1"/>
    </xf>
    <xf numFmtId="0" fontId="39" fillId="2" borderId="0" xfId="0" applyFont="1" applyFill="1" applyAlignment="1" applyProtection="1">
      <alignment vertical="center"/>
      <protection hidden="1"/>
    </xf>
    <xf numFmtId="0" fontId="41" fillId="2" borderId="0" xfId="0" applyFont="1" applyFill="1" applyAlignment="1" applyProtection="1">
      <alignment vertical="center"/>
      <protection hidden="1"/>
    </xf>
    <xf numFmtId="0" fontId="38" fillId="2" borderId="0" xfId="0" applyFont="1" applyFill="1" applyAlignment="1" applyProtection="1">
      <alignment vertical="center"/>
      <protection hidden="1"/>
    </xf>
    <xf numFmtId="0" fontId="44" fillId="2" borderId="0" xfId="0" applyFont="1" applyFill="1" applyAlignment="1" applyProtection="1">
      <alignment vertical="center"/>
      <protection hidden="1"/>
    </xf>
    <xf numFmtId="0" fontId="12" fillId="0" borderId="38" xfId="0" applyFont="1" applyBorder="1" applyAlignment="1">
      <alignment horizontal="center" vertical="center" wrapText="1"/>
    </xf>
    <xf numFmtId="0" fontId="12" fillId="0" borderId="7" xfId="0" applyFont="1" applyBorder="1" applyAlignment="1">
      <alignment vertical="center" wrapText="1"/>
    </xf>
    <xf numFmtId="0" fontId="24" fillId="2" borderId="0" xfId="0" applyFont="1" applyFill="1" applyAlignment="1">
      <alignment horizontal="center" vertical="center" wrapText="1"/>
    </xf>
    <xf numFmtId="0" fontId="20" fillId="2" borderId="0" xfId="0" applyFont="1" applyFill="1" applyAlignment="1">
      <alignment horizontal="center" vertical="center" wrapText="1"/>
    </xf>
    <xf numFmtId="166" fontId="20" fillId="2" borderId="0" xfId="0" applyNumberFormat="1" applyFont="1" applyFill="1" applyAlignment="1">
      <alignment horizontal="left" vertical="center" wrapText="1"/>
    </xf>
    <xf numFmtId="0" fontId="24" fillId="2" borderId="0" xfId="0" applyFont="1" applyFill="1" applyAlignment="1">
      <alignment vertical="center" wrapText="1"/>
    </xf>
    <xf numFmtId="0" fontId="20" fillId="0" borderId="6" xfId="0" applyFont="1" applyBorder="1" applyAlignment="1">
      <alignment horizontal="center" vertical="center" wrapText="1"/>
    </xf>
    <xf numFmtId="164" fontId="12" fillId="7" borderId="18" xfId="0" applyNumberFormat="1" applyFont="1" applyFill="1" applyBorder="1" applyAlignment="1">
      <alignment vertical="center" wrapText="1"/>
    </xf>
    <xf numFmtId="166" fontId="20" fillId="0" borderId="7" xfId="0" applyNumberFormat="1" applyFont="1" applyBorder="1" applyAlignment="1">
      <alignment horizontal="left" vertical="center" wrapText="1"/>
    </xf>
    <xf numFmtId="0" fontId="24" fillId="0" borderId="7" xfId="0" applyFont="1" applyBorder="1" applyAlignment="1">
      <alignment vertical="center" wrapText="1"/>
    </xf>
    <xf numFmtId="0" fontId="24" fillId="0" borderId="7" xfId="0" applyFont="1" applyBorder="1" applyAlignment="1">
      <alignment horizontal="center" vertical="center" wrapText="1"/>
    </xf>
    <xf numFmtId="0" fontId="49" fillId="0" borderId="11" xfId="0" applyFont="1" applyBorder="1" applyAlignment="1">
      <alignment horizontal="center" vertical="center" wrapText="1"/>
    </xf>
    <xf numFmtId="0" fontId="24" fillId="0" borderId="0" xfId="0" applyFont="1"/>
    <xf numFmtId="0" fontId="20" fillId="0" borderId="2" xfId="0" applyFont="1" applyBorder="1" applyAlignment="1">
      <alignment vertical="center" wrapText="1"/>
    </xf>
    <xf numFmtId="0" fontId="20" fillId="0" borderId="3" xfId="0" applyFont="1" applyBorder="1" applyAlignment="1">
      <alignment horizontal="center" vertical="center" wrapText="1"/>
    </xf>
    <xf numFmtId="0" fontId="12" fillId="0" borderId="3" xfId="0" applyFont="1" applyBorder="1" applyAlignment="1">
      <alignment horizontal="right" vertical="center" wrapText="1"/>
    </xf>
    <xf numFmtId="0" fontId="20" fillId="0" borderId="7" xfId="0" applyFont="1" applyBorder="1" applyAlignment="1">
      <alignment horizontal="right" vertical="center" wrapText="1"/>
    </xf>
    <xf numFmtId="0" fontId="20" fillId="0" borderId="7" xfId="0" applyFont="1" applyBorder="1" applyAlignment="1">
      <alignment vertical="center" wrapText="1"/>
    </xf>
    <xf numFmtId="0" fontId="24" fillId="0" borderId="2" xfId="0" applyFont="1" applyBorder="1" applyAlignment="1">
      <alignment horizontal="center" vertical="center" wrapText="1"/>
    </xf>
    <xf numFmtId="0" fontId="20" fillId="0" borderId="4" xfId="0" applyFont="1" applyBorder="1" applyAlignment="1">
      <alignment horizontal="right" vertical="center" wrapText="1" indent="1"/>
    </xf>
    <xf numFmtId="0" fontId="24" fillId="0" borderId="13" xfId="0" applyFont="1" applyBorder="1" applyAlignment="1">
      <alignment vertical="center" wrapText="1"/>
    </xf>
    <xf numFmtId="0" fontId="24" fillId="0" borderId="3" xfId="0" applyFont="1" applyBorder="1" applyAlignment="1">
      <alignment vertical="center" wrapText="1"/>
    </xf>
    <xf numFmtId="0" fontId="50" fillId="0" borderId="2" xfId="0" applyFont="1" applyBorder="1" applyAlignment="1">
      <alignment vertical="center" wrapText="1"/>
    </xf>
    <xf numFmtId="0" fontId="24" fillId="0" borderId="6" xfId="0" applyFont="1" applyBorder="1" applyAlignment="1">
      <alignment horizontal="center" vertical="center" wrapText="1"/>
    </xf>
    <xf numFmtId="0" fontId="20" fillId="0" borderId="11" xfId="0" applyFont="1" applyBorder="1" applyAlignment="1">
      <alignment horizontal="right" vertical="center" wrapText="1" indent="1"/>
    </xf>
    <xf numFmtId="0" fontId="50" fillId="0" borderId="1" xfId="0" applyFont="1" applyBorder="1" applyAlignment="1">
      <alignment vertical="center" wrapText="1"/>
    </xf>
    <xf numFmtId="0" fontId="20" fillId="0" borderId="3" xfId="0" applyFont="1" applyBorder="1" applyAlignment="1">
      <alignment vertical="center" wrapText="1"/>
    </xf>
    <xf numFmtId="0" fontId="20" fillId="0" borderId="6" xfId="0" applyFont="1" applyBorder="1" applyAlignment="1">
      <alignment vertical="center" wrapText="1"/>
    </xf>
    <xf numFmtId="0" fontId="24" fillId="0" borderId="4" xfId="0" applyFont="1" applyBorder="1" applyAlignment="1">
      <alignment vertical="center" wrapText="1"/>
    </xf>
    <xf numFmtId="165" fontId="12" fillId="0" borderId="45" xfId="0" applyNumberFormat="1" applyFont="1" applyBorder="1" applyAlignment="1">
      <alignment vertical="center" wrapText="1"/>
    </xf>
    <xf numFmtId="0" fontId="24" fillId="0" borderId="12" xfId="0" applyFont="1" applyBorder="1" applyAlignment="1">
      <alignment vertical="center" wrapText="1"/>
    </xf>
    <xf numFmtId="0" fontId="24" fillId="0" borderId="2" xfId="0" applyFont="1" applyBorder="1" applyAlignment="1">
      <alignment vertical="center"/>
    </xf>
    <xf numFmtId="0" fontId="20" fillId="0" borderId="4" xfId="0" applyFont="1" applyBorder="1" applyAlignment="1">
      <alignment vertical="center" wrapText="1"/>
    </xf>
    <xf numFmtId="0" fontId="24" fillId="0" borderId="4" xfId="0" applyFont="1" applyBorder="1" applyAlignment="1">
      <alignment wrapText="1"/>
    </xf>
    <xf numFmtId="0" fontId="50" fillId="0" borderId="1" xfId="0" applyFont="1" applyBorder="1" applyAlignment="1">
      <alignment wrapText="1"/>
    </xf>
    <xf numFmtId="0" fontId="26" fillId="0" borderId="0" xfId="0" applyFont="1"/>
    <xf numFmtId="0" fontId="12" fillId="0" borderId="68" xfId="0" applyFont="1" applyBorder="1" applyAlignment="1">
      <alignment horizontal="center" vertical="center" wrapText="1"/>
    </xf>
    <xf numFmtId="165" fontId="12" fillId="0" borderId="70" xfId="0" applyNumberFormat="1" applyFont="1" applyBorder="1" applyAlignment="1">
      <alignment vertical="center" wrapText="1"/>
    </xf>
    <xf numFmtId="0" fontId="24" fillId="2" borderId="0" xfId="0" applyFont="1" applyFill="1"/>
    <xf numFmtId="0" fontId="55" fillId="0" borderId="6" xfId="0" applyFont="1" applyBorder="1" applyAlignment="1">
      <alignment horizontal="center" vertical="center" wrapText="1"/>
    </xf>
    <xf numFmtId="0" fontId="16" fillId="2" borderId="0" xfId="0" applyFont="1" applyFill="1"/>
    <xf numFmtId="0" fontId="26" fillId="2" borderId="0" xfId="0" applyFont="1" applyFill="1"/>
    <xf numFmtId="0" fontId="1" fillId="0" borderId="77" xfId="0" applyFont="1" applyBorder="1" applyAlignment="1">
      <alignment horizontal="center" vertical="center" wrapText="1"/>
    </xf>
    <xf numFmtId="0" fontId="16" fillId="2" borderId="88" xfId="0" applyFont="1" applyFill="1" applyBorder="1"/>
    <xf numFmtId="170" fontId="13" fillId="0" borderId="89" xfId="0" applyNumberFormat="1" applyFont="1" applyBorder="1" applyAlignment="1">
      <alignment vertical="center" wrapText="1"/>
    </xf>
    <xf numFmtId="0" fontId="30" fillId="2" borderId="0" xfId="0" applyFont="1" applyFill="1" applyAlignment="1" applyProtection="1">
      <alignment vertical="top"/>
      <protection hidden="1"/>
    </xf>
    <xf numFmtId="10" fontId="12" fillId="0" borderId="18" xfId="0" applyNumberFormat="1" applyFont="1" applyBorder="1" applyAlignment="1">
      <alignment horizontal="left" vertical="center" wrapText="1"/>
    </xf>
    <xf numFmtId="172" fontId="16" fillId="0" borderId="24" xfId="0" applyNumberFormat="1" applyFont="1" applyBorder="1" applyAlignment="1">
      <alignment vertical="center" wrapText="1"/>
    </xf>
    <xf numFmtId="172" fontId="13" fillId="0" borderId="80" xfId="0" applyNumberFormat="1" applyFont="1" applyBorder="1" applyAlignment="1">
      <alignment vertical="center" wrapText="1"/>
    </xf>
    <xf numFmtId="172" fontId="13" fillId="0" borderId="81" xfId="0" applyNumberFormat="1" applyFont="1" applyBorder="1" applyAlignment="1">
      <alignment vertical="center" wrapText="1"/>
    </xf>
    <xf numFmtId="0" fontId="63" fillId="2" borderId="0" xfId="0" applyFont="1" applyFill="1" applyAlignment="1" applyProtection="1">
      <alignment horizontal="center" vertical="center" wrapText="1"/>
      <protection hidden="1"/>
    </xf>
    <xf numFmtId="0" fontId="29" fillId="2" borderId="0" xfId="0" applyFont="1" applyFill="1" applyAlignment="1" applyProtection="1">
      <alignment horizontal="center"/>
      <protection hidden="1"/>
    </xf>
    <xf numFmtId="0" fontId="32" fillId="2" borderId="0" xfId="0" applyFont="1" applyFill="1" applyAlignment="1" applyProtection="1">
      <alignment horizontal="left" vertical="center" wrapText="1"/>
      <protection hidden="1"/>
    </xf>
    <xf numFmtId="0" fontId="30" fillId="2" borderId="0" xfId="0" applyFont="1" applyFill="1" applyAlignment="1" applyProtection="1">
      <alignment horizontal="center" vertical="top" wrapText="1"/>
      <protection hidden="1"/>
    </xf>
    <xf numFmtId="0" fontId="32" fillId="2" borderId="0" xfId="0" applyFont="1" applyFill="1" applyAlignment="1" applyProtection="1">
      <alignment horizontal="left" vertical="center"/>
      <protection hidden="1"/>
    </xf>
    <xf numFmtId="0" fontId="46" fillId="2" borderId="0" xfId="0" applyFont="1" applyFill="1" applyAlignment="1" applyProtection="1">
      <alignment vertical="center"/>
      <protection hidden="1"/>
    </xf>
    <xf numFmtId="0" fontId="54" fillId="0" borderId="7" xfId="0" applyFont="1" applyBorder="1" applyAlignment="1">
      <alignment horizontal="left" indent="1"/>
    </xf>
    <xf numFmtId="0" fontId="54" fillId="0" borderId="7" xfId="0" applyFont="1" applyBorder="1" applyAlignment="1">
      <alignment horizontal="left" vertical="center"/>
    </xf>
    <xf numFmtId="0" fontId="24" fillId="0" borderId="110"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 xfId="0" applyFont="1" applyBorder="1" applyAlignment="1">
      <alignment horizontal="center" vertical="center" wrapText="1"/>
    </xf>
    <xf numFmtId="165" fontId="20" fillId="4" borderId="37" xfId="0" applyNumberFormat="1" applyFont="1" applyFill="1" applyBorder="1" applyAlignment="1" applyProtection="1">
      <alignment horizontal="right" vertical="center" wrapText="1"/>
      <protection locked="0"/>
    </xf>
    <xf numFmtId="0" fontId="20" fillId="4" borderId="37" xfId="0" applyFont="1" applyFill="1" applyBorder="1" applyAlignment="1" applyProtection="1">
      <alignment horizontal="right" vertical="center" wrapText="1"/>
      <protection locked="0"/>
    </xf>
    <xf numFmtId="0" fontId="24" fillId="4" borderId="37" xfId="0" applyFont="1" applyFill="1" applyBorder="1" applyAlignment="1" applyProtection="1">
      <alignment horizontal="right" vertical="center" wrapText="1"/>
      <protection locked="0"/>
    </xf>
    <xf numFmtId="165" fontId="20" fillId="4" borderId="69" xfId="0" applyNumberFormat="1" applyFont="1" applyFill="1" applyBorder="1" applyAlignment="1" applyProtection="1">
      <alignment horizontal="right" vertical="center" wrapText="1"/>
      <protection locked="0"/>
    </xf>
    <xf numFmtId="166" fontId="20" fillId="2" borderId="7" xfId="0" applyNumberFormat="1" applyFont="1" applyFill="1" applyBorder="1" applyAlignment="1">
      <alignment horizontal="left" vertical="center" wrapText="1"/>
    </xf>
    <xf numFmtId="0" fontId="24" fillId="2" borderId="7" xfId="0" applyFont="1" applyFill="1" applyBorder="1" applyAlignment="1">
      <alignment vertical="center" wrapText="1"/>
    </xf>
    <xf numFmtId="0" fontId="32" fillId="2" borderId="0" xfId="0" applyFont="1" applyFill="1" applyAlignment="1" applyProtection="1">
      <alignment vertical="center"/>
      <protection hidden="1"/>
    </xf>
    <xf numFmtId="0" fontId="32" fillId="2" borderId="0" xfId="0" applyFont="1" applyFill="1" applyAlignment="1" applyProtection="1">
      <alignment horizontal="justify" vertical="center"/>
      <protection hidden="1"/>
    </xf>
    <xf numFmtId="170" fontId="13" fillId="2" borderId="104" xfId="0" applyNumberFormat="1" applyFont="1" applyFill="1" applyBorder="1" applyAlignment="1">
      <alignment vertical="center" wrapText="1"/>
    </xf>
    <xf numFmtId="1" fontId="13" fillId="0" borderId="89" xfId="2" applyNumberFormat="1" applyFont="1" applyBorder="1" applyAlignment="1">
      <alignment vertical="center" wrapText="1"/>
    </xf>
    <xf numFmtId="0" fontId="18" fillId="2" borderId="0" xfId="0" applyFont="1" applyFill="1" applyAlignment="1" applyProtection="1">
      <alignment vertical="center"/>
      <protection hidden="1"/>
    </xf>
    <xf numFmtId="0" fontId="3" fillId="0" borderId="0" xfId="0" applyFont="1" applyAlignment="1">
      <alignment horizontal="left" vertical="center" wrapText="1"/>
    </xf>
    <xf numFmtId="0" fontId="18" fillId="0" borderId="0" xfId="0" applyFont="1"/>
    <xf numFmtId="0" fontId="0" fillId="0" borderId="128" xfId="0" applyBorder="1"/>
    <xf numFmtId="0" fontId="0" fillId="0" borderId="0" xfId="0" quotePrefix="1"/>
    <xf numFmtId="0" fontId="50" fillId="0" borderId="1" xfId="0" applyFont="1" applyBorder="1" applyAlignment="1">
      <alignment vertical="center"/>
    </xf>
    <xf numFmtId="0" fontId="20" fillId="0" borderId="0" xfId="0" applyFont="1" applyAlignment="1">
      <alignment vertical="center"/>
    </xf>
    <xf numFmtId="0" fontId="9" fillId="0" borderId="0" xfId="0" applyFont="1" applyAlignment="1">
      <alignment vertical="center" wrapText="1"/>
    </xf>
    <xf numFmtId="0" fontId="1" fillId="0" borderId="0" xfId="0" applyFont="1" applyAlignment="1">
      <alignment vertical="center"/>
    </xf>
    <xf numFmtId="0" fontId="3" fillId="0" borderId="0" xfId="0" applyFont="1" applyAlignment="1">
      <alignment vertical="center" wrapText="1"/>
    </xf>
    <xf numFmtId="0" fontId="24" fillId="0" borderId="0" xfId="0" applyFont="1" applyAlignment="1">
      <alignment vertical="center"/>
    </xf>
    <xf numFmtId="0" fontId="50" fillId="0" borderId="0" xfId="0" applyFont="1" applyAlignment="1">
      <alignment vertical="center"/>
    </xf>
    <xf numFmtId="0" fontId="24" fillId="0" borderId="0" xfId="0" applyFont="1" applyAlignment="1">
      <alignment vertical="center" wrapText="1"/>
    </xf>
    <xf numFmtId="0" fontId="20" fillId="0" borderId="0" xfId="0" applyFont="1" applyAlignment="1">
      <alignment horizontal="left" vertical="center"/>
    </xf>
    <xf numFmtId="0" fontId="10" fillId="0" borderId="0" xfId="0" applyFont="1" applyAlignment="1">
      <alignment vertical="center"/>
    </xf>
    <xf numFmtId="0" fontId="56" fillId="0" borderId="0" xfId="0" applyFont="1" applyAlignment="1">
      <alignment vertical="center"/>
    </xf>
    <xf numFmtId="0" fontId="20" fillId="0" borderId="0" xfId="0" applyFont="1"/>
    <xf numFmtId="172" fontId="16" fillId="0" borderId="0" xfId="0" applyNumberFormat="1" applyFont="1"/>
    <xf numFmtId="0" fontId="4" fillId="0" borderId="130" xfId="0" applyFont="1" applyBorder="1" applyAlignment="1">
      <alignment horizontal="left" vertical="center" wrapText="1"/>
    </xf>
    <xf numFmtId="0" fontId="3" fillId="0" borderId="131" xfId="0" applyFont="1" applyBorder="1" applyAlignment="1">
      <alignment horizontal="left" vertical="center" wrapText="1"/>
    </xf>
    <xf numFmtId="0" fontId="3" fillId="0" borderId="0" xfId="0" applyFont="1" applyAlignment="1">
      <alignment horizontal="left" vertical="center"/>
    </xf>
    <xf numFmtId="0" fontId="18" fillId="0" borderId="133" xfId="0" applyFont="1" applyBorder="1" applyAlignment="1">
      <alignment horizontal="center"/>
    </xf>
    <xf numFmtId="0" fontId="18" fillId="0" borderId="111" xfId="0" applyFont="1" applyBorder="1" applyAlignment="1">
      <alignment horizontal="center"/>
    </xf>
    <xf numFmtId="0" fontId="18" fillId="0" borderId="134" xfId="0" applyFont="1" applyBorder="1" applyAlignment="1">
      <alignment horizontal="center"/>
    </xf>
    <xf numFmtId="0" fontId="24" fillId="0" borderId="111" xfId="0" applyFont="1" applyBorder="1"/>
    <xf numFmtId="0" fontId="24" fillId="0" borderId="136" xfId="0" applyFont="1" applyBorder="1"/>
    <xf numFmtId="0" fontId="0" fillId="12" borderId="0" xfId="0" applyFill="1"/>
    <xf numFmtId="0" fontId="0" fillId="11" borderId="0" xfId="0" applyFill="1"/>
    <xf numFmtId="0" fontId="0" fillId="10" borderId="0" xfId="0" applyFill="1"/>
    <xf numFmtId="0" fontId="18" fillId="10" borderId="133" xfId="0" applyFont="1" applyFill="1" applyBorder="1" applyAlignment="1">
      <alignment horizontal="center"/>
    </xf>
    <xf numFmtId="0" fontId="18" fillId="10" borderId="111" xfId="0" applyFont="1" applyFill="1" applyBorder="1" applyAlignment="1">
      <alignment horizontal="center"/>
    </xf>
    <xf numFmtId="0" fontId="18" fillId="10" borderId="134" xfId="0" applyFont="1" applyFill="1" applyBorder="1" applyAlignment="1">
      <alignment horizontal="center"/>
    </xf>
    <xf numFmtId="0" fontId="18" fillId="0" borderId="128" xfId="0" applyFont="1" applyBorder="1"/>
    <xf numFmtId="0" fontId="60" fillId="0" borderId="129" xfId="0" applyFont="1" applyBorder="1"/>
    <xf numFmtId="0" fontId="55" fillId="2" borderId="0" xfId="0" applyFont="1" applyFill="1" applyAlignment="1">
      <alignment horizontal="right"/>
    </xf>
    <xf numFmtId="0" fontId="24" fillId="0" borderId="2" xfId="0" applyFont="1" applyBorder="1" applyAlignment="1">
      <alignment horizontal="left" vertical="center"/>
    </xf>
    <xf numFmtId="0" fontId="24" fillId="0" borderId="0" xfId="0" applyFont="1" applyAlignment="1">
      <alignment wrapText="1"/>
    </xf>
    <xf numFmtId="0" fontId="0" fillId="9" borderId="0" xfId="0" applyFill="1"/>
    <xf numFmtId="0" fontId="0" fillId="5" borderId="0" xfId="0" applyFill="1"/>
    <xf numFmtId="0" fontId="4" fillId="0" borderId="0" xfId="0" applyFont="1" applyAlignment="1">
      <alignment horizontal="left" vertical="center"/>
    </xf>
    <xf numFmtId="0" fontId="0" fillId="13" borderId="0" xfId="0" applyFill="1"/>
    <xf numFmtId="0" fontId="18" fillId="13" borderId="134" xfId="0" applyFont="1" applyFill="1" applyBorder="1" applyAlignment="1">
      <alignment horizontal="center"/>
    </xf>
    <xf numFmtId="0" fontId="67" fillId="0" borderId="0" xfId="0" applyFont="1" applyAlignment="1">
      <alignment horizontal="center"/>
    </xf>
    <xf numFmtId="0" fontId="68" fillId="0" borderId="0" xfId="0" applyFont="1" applyAlignment="1">
      <alignment horizontal="right"/>
    </xf>
    <xf numFmtId="170" fontId="70" fillId="2" borderId="104" xfId="0" applyNumberFormat="1" applyFont="1" applyFill="1" applyBorder="1" applyAlignment="1">
      <alignment vertical="center"/>
    </xf>
    <xf numFmtId="0" fontId="0" fillId="14" borderId="0" xfId="0" applyFill="1"/>
    <xf numFmtId="0" fontId="18" fillId="14" borderId="134" xfId="0" applyFont="1" applyFill="1" applyBorder="1" applyAlignment="1">
      <alignment horizontal="center"/>
    </xf>
    <xf numFmtId="0" fontId="60" fillId="10" borderId="111" xfId="0" applyFont="1" applyFill="1" applyBorder="1" applyAlignment="1">
      <alignment horizontal="center"/>
    </xf>
    <xf numFmtId="0" fontId="60" fillId="11" borderId="111" xfId="0" applyFont="1" applyFill="1" applyBorder="1" applyAlignment="1">
      <alignment horizontal="center"/>
    </xf>
    <xf numFmtId="0" fontId="60" fillId="12" borderId="111" xfId="0" applyFont="1" applyFill="1" applyBorder="1" applyAlignment="1">
      <alignment horizontal="center"/>
    </xf>
    <xf numFmtId="173" fontId="55" fillId="0" borderId="116" xfId="2" applyNumberFormat="1" applyFont="1" applyFill="1" applyBorder="1"/>
    <xf numFmtId="173" fontId="55" fillId="0" borderId="114" xfId="2" applyNumberFormat="1" applyFont="1" applyFill="1" applyBorder="1"/>
    <xf numFmtId="173" fontId="55" fillId="0" borderId="21" xfId="2" applyNumberFormat="1" applyFont="1" applyFill="1" applyBorder="1"/>
    <xf numFmtId="173" fontId="55" fillId="10" borderId="114" xfId="2" applyNumberFormat="1" applyFont="1" applyFill="1" applyBorder="1"/>
    <xf numFmtId="173" fontId="55" fillId="11" borderId="114" xfId="2" applyNumberFormat="1" applyFont="1" applyFill="1" applyBorder="1"/>
    <xf numFmtId="173" fontId="55" fillId="12" borderId="114" xfId="2" applyNumberFormat="1" applyFont="1" applyFill="1" applyBorder="1"/>
    <xf numFmtId="173" fontId="0" fillId="0" borderId="0" xfId="2" applyNumberFormat="1" applyFont="1" applyFill="1"/>
    <xf numFmtId="173" fontId="0" fillId="0" borderId="0" xfId="2" applyNumberFormat="1" applyFont="1" applyFill="1" applyAlignment="1"/>
    <xf numFmtId="173" fontId="24" fillId="0" borderId="133" xfId="2" applyNumberFormat="1" applyFont="1" applyFill="1" applyBorder="1"/>
    <xf numFmtId="173" fontId="24" fillId="0" borderId="111" xfId="2" applyNumberFormat="1" applyFont="1" applyFill="1" applyBorder="1"/>
    <xf numFmtId="173" fontId="24" fillId="0" borderId="134" xfId="2" applyNumberFormat="1" applyFont="1" applyFill="1" applyBorder="1"/>
    <xf numFmtId="173" fontId="24" fillId="0" borderId="138" xfId="2" applyNumberFormat="1" applyFont="1" applyFill="1" applyBorder="1"/>
    <xf numFmtId="173" fontId="24" fillId="0" borderId="0" xfId="2" applyNumberFormat="1" applyFont="1" applyFill="1" applyBorder="1"/>
    <xf numFmtId="173" fontId="24" fillId="0" borderId="139" xfId="2" applyNumberFormat="1" applyFont="1" applyFill="1" applyBorder="1"/>
    <xf numFmtId="173" fontId="24" fillId="0" borderId="135" xfId="2" applyNumberFormat="1" applyFont="1" applyFill="1" applyBorder="1"/>
    <xf numFmtId="173" fontId="24" fillId="0" borderId="136" xfId="2" applyNumberFormat="1" applyFont="1" applyFill="1" applyBorder="1"/>
    <xf numFmtId="173" fontId="24" fillId="0" borderId="137" xfId="2" applyNumberFormat="1" applyFont="1" applyFill="1" applyBorder="1"/>
    <xf numFmtId="0" fontId="20" fillId="4" borderId="37" xfId="0" applyFont="1" applyFill="1" applyBorder="1" applyAlignment="1" applyProtection="1">
      <alignment horizontal="left" vertical="center" wrapText="1"/>
      <protection locked="0"/>
    </xf>
    <xf numFmtId="0" fontId="24" fillId="0" borderId="3" xfId="0" applyFont="1" applyBorder="1" applyAlignment="1">
      <alignment vertical="center"/>
    </xf>
    <xf numFmtId="0" fontId="69" fillId="0" borderId="0" xfId="0" applyFont="1" applyAlignment="1">
      <alignment horizontal="right"/>
    </xf>
    <xf numFmtId="0" fontId="71" fillId="0" borderId="136" xfId="0" applyFont="1" applyBorder="1" applyAlignment="1">
      <alignment horizontal="center"/>
    </xf>
    <xf numFmtId="0" fontId="71" fillId="0" borderId="137" xfId="0" applyFont="1" applyBorder="1" applyAlignment="1">
      <alignment horizontal="center"/>
    </xf>
    <xf numFmtId="0" fontId="71" fillId="0" borderId="135" xfId="0" applyFont="1" applyBorder="1" applyAlignment="1">
      <alignment horizontal="center"/>
    </xf>
    <xf numFmtId="0" fontId="16" fillId="0" borderId="54" xfId="0" applyFont="1" applyBorder="1" applyAlignment="1">
      <alignment horizontal="center" vertical="center" textRotation="90" wrapText="1"/>
    </xf>
    <xf numFmtId="0" fontId="2" fillId="0" borderId="0" xfId="0" applyFont="1" applyAlignment="1">
      <alignment vertical="center" wrapText="1"/>
    </xf>
    <xf numFmtId="0" fontId="2" fillId="0" borderId="0" xfId="0" applyFont="1"/>
    <xf numFmtId="0" fontId="20" fillId="0" borderId="0" xfId="0" applyFont="1" applyAlignment="1">
      <alignment vertical="center" wrapText="1"/>
    </xf>
    <xf numFmtId="0" fontId="54" fillId="0" borderId="0" xfId="0" applyFont="1" applyAlignment="1">
      <alignment horizontal="left" vertical="center"/>
    </xf>
    <xf numFmtId="0" fontId="24" fillId="0" borderId="0" xfId="0" applyFont="1" applyAlignment="1">
      <alignment horizontal="center"/>
    </xf>
    <xf numFmtId="0" fontId="18" fillId="0" borderId="0" xfId="0" applyFont="1" applyAlignment="1">
      <alignment horizontal="center"/>
    </xf>
    <xf numFmtId="0" fontId="24" fillId="15" borderId="0" xfId="0" applyFont="1" applyFill="1"/>
    <xf numFmtId="0" fontId="18" fillId="15" borderId="134" xfId="0" applyFont="1" applyFill="1" applyBorder="1" applyAlignment="1">
      <alignment horizontal="center"/>
    </xf>
    <xf numFmtId="0" fontId="0" fillId="0" borderId="129" xfId="0" applyBorder="1"/>
    <xf numFmtId="0" fontId="60" fillId="0" borderId="129" xfId="0" applyFont="1" applyBorder="1" applyAlignment="1">
      <alignment wrapText="1"/>
    </xf>
    <xf numFmtId="0" fontId="20" fillId="0" borderId="110" xfId="0" applyFont="1" applyBorder="1" applyAlignment="1">
      <alignment horizontal="center" vertical="center" wrapText="1"/>
    </xf>
    <xf numFmtId="166" fontId="20" fillId="0" borderId="110" xfId="0" applyNumberFormat="1" applyFont="1" applyBorder="1" applyAlignment="1">
      <alignment horizontal="left" vertical="center" wrapText="1"/>
    </xf>
    <xf numFmtId="0" fontId="24" fillId="0" borderId="110" xfId="0" applyFont="1" applyBorder="1" applyAlignment="1">
      <alignment vertical="center" wrapText="1"/>
    </xf>
    <xf numFmtId="0" fontId="71" fillId="9" borderId="136" xfId="0" applyFont="1" applyFill="1" applyBorder="1" applyAlignment="1">
      <alignment horizontal="center"/>
    </xf>
    <xf numFmtId="0" fontId="71" fillId="9" borderId="137" xfId="0" applyFont="1" applyFill="1" applyBorder="1" applyAlignment="1">
      <alignment horizontal="center"/>
    </xf>
    <xf numFmtId="0" fontId="60" fillId="0" borderId="0" xfId="0" applyFont="1"/>
    <xf numFmtId="0" fontId="18" fillId="0" borderId="111" xfId="0" applyFont="1" applyBorder="1" applyAlignment="1">
      <alignment horizontal="center" wrapText="1"/>
    </xf>
    <xf numFmtId="0" fontId="2" fillId="9" borderId="0" xfId="0" applyFont="1" applyFill="1"/>
    <xf numFmtId="174" fontId="13" fillId="0" borderId="89" xfId="3" applyNumberFormat="1" applyFont="1" applyBorder="1" applyAlignment="1">
      <alignment vertical="center" wrapText="1"/>
    </xf>
    <xf numFmtId="0" fontId="24" fillId="2" borderId="11" xfId="0" applyFont="1" applyFill="1" applyBorder="1" applyAlignment="1">
      <alignment horizontal="center" vertical="center" wrapText="1"/>
    </xf>
    <xf numFmtId="0" fontId="48" fillId="2" borderId="0" xfId="0" applyFont="1" applyFill="1" applyAlignment="1">
      <alignment vertical="center"/>
    </xf>
    <xf numFmtId="0" fontId="48" fillId="2" borderId="0" xfId="0" applyFont="1" applyFill="1" applyAlignment="1">
      <alignment vertical="center" wrapText="1"/>
    </xf>
    <xf numFmtId="0" fontId="20" fillId="2" borderId="0" xfId="0" applyFont="1" applyFill="1" applyAlignment="1">
      <alignment vertical="center"/>
    </xf>
    <xf numFmtId="0" fontId="20" fillId="2" borderId="0" xfId="0" applyFont="1" applyFill="1" applyAlignment="1">
      <alignment vertical="center" wrapText="1"/>
    </xf>
    <xf numFmtId="0" fontId="50" fillId="2" borderId="13" xfId="0" applyFont="1" applyFill="1" applyBorder="1" applyAlignment="1">
      <alignment vertical="center" wrapText="1"/>
    </xf>
    <xf numFmtId="170" fontId="13" fillId="2" borderId="0" xfId="0" applyNumberFormat="1" applyFont="1" applyFill="1" applyAlignment="1">
      <alignment vertical="center" wrapText="1"/>
    </xf>
    <xf numFmtId="170" fontId="70" fillId="2" borderId="0" xfId="0" applyNumberFormat="1" applyFont="1" applyFill="1" applyAlignment="1">
      <alignment vertical="center"/>
    </xf>
    <xf numFmtId="0" fontId="57" fillId="2" borderId="58" xfId="0" applyFont="1" applyFill="1" applyBorder="1" applyAlignment="1">
      <alignment vertical="center" wrapText="1"/>
    </xf>
    <xf numFmtId="0" fontId="24" fillId="2" borderId="2" xfId="0" applyFont="1" applyFill="1" applyBorder="1" applyAlignment="1">
      <alignment horizontal="center" vertical="center" wrapText="1"/>
    </xf>
    <xf numFmtId="0" fontId="48" fillId="2" borderId="7" xfId="0" applyFont="1" applyFill="1" applyBorder="1" applyAlignment="1">
      <alignment vertical="center" wrapText="1"/>
    </xf>
    <xf numFmtId="0" fontId="50" fillId="2" borderId="10" xfId="0" applyFont="1" applyFill="1" applyBorder="1" applyAlignment="1">
      <alignment vertical="center" wrapText="1"/>
    </xf>
    <xf numFmtId="1" fontId="57" fillId="2" borderId="58" xfId="0" applyNumberFormat="1" applyFont="1" applyFill="1" applyBorder="1" applyAlignment="1">
      <alignment vertical="center" wrapText="1"/>
    </xf>
    <xf numFmtId="0" fontId="55" fillId="0" borderId="0" xfId="0" applyFont="1"/>
    <xf numFmtId="0" fontId="55" fillId="2" borderId="151" xfId="0" applyFont="1" applyFill="1" applyBorder="1" applyAlignment="1">
      <alignment horizontal="center" vertical="center" wrapText="1"/>
    </xf>
    <xf numFmtId="0" fontId="16" fillId="3" borderId="151" xfId="0" applyFont="1" applyFill="1" applyBorder="1" applyAlignment="1" applyProtection="1">
      <alignment horizontal="center" vertical="center" wrapText="1"/>
      <protection locked="0"/>
    </xf>
    <xf numFmtId="0" fontId="60" fillId="9" borderId="0" xfId="0" applyFont="1" applyFill="1"/>
    <xf numFmtId="0" fontId="55" fillId="3" borderId="151" xfId="0" applyFont="1" applyFill="1" applyBorder="1" applyAlignment="1">
      <alignment horizontal="center" vertical="center"/>
    </xf>
    <xf numFmtId="0" fontId="60" fillId="0" borderId="151" xfId="0" applyFont="1" applyBorder="1" applyAlignment="1">
      <alignment horizontal="center" vertical="center" wrapText="1"/>
    </xf>
    <xf numFmtId="49" fontId="24" fillId="0" borderId="134" xfId="2" applyNumberFormat="1" applyFont="1" applyFill="1" applyBorder="1"/>
    <xf numFmtId="49" fontId="24" fillId="0" borderId="139" xfId="2" applyNumberFormat="1" applyFont="1" applyFill="1" applyBorder="1"/>
    <xf numFmtId="49" fontId="24" fillId="0" borderId="137" xfId="2" applyNumberFormat="1" applyFont="1" applyFill="1" applyBorder="1"/>
    <xf numFmtId="49" fontId="24" fillId="0" borderId="134" xfId="2" applyNumberFormat="1" applyFont="1" applyFill="1" applyBorder="1" applyAlignment="1">
      <alignment horizontal="center"/>
    </xf>
    <xf numFmtId="49" fontId="24" fillId="0" borderId="139" xfId="2" applyNumberFormat="1" applyFont="1" applyFill="1" applyBorder="1" applyAlignment="1">
      <alignment horizontal="center"/>
    </xf>
    <xf numFmtId="49" fontId="24" fillId="0" borderId="137" xfId="2" applyNumberFormat="1" applyFont="1" applyFill="1" applyBorder="1" applyAlignment="1">
      <alignment horizontal="center"/>
    </xf>
    <xf numFmtId="0" fontId="55" fillId="0" borderId="21" xfId="2" applyNumberFormat="1" applyFont="1" applyFill="1" applyBorder="1" applyAlignment="1">
      <alignment horizontal="center"/>
    </xf>
    <xf numFmtId="0" fontId="60" fillId="0" borderId="138" xfId="0" applyFont="1" applyBorder="1" applyAlignment="1">
      <alignment horizontal="center" vertical="center" wrapText="1"/>
    </xf>
    <xf numFmtId="0" fontId="60" fillId="0" borderId="131" xfId="0" applyFont="1" applyBorder="1" applyAlignment="1">
      <alignment horizontal="center" vertical="center" wrapText="1"/>
    </xf>
    <xf numFmtId="0" fontId="20" fillId="2" borderId="5" xfId="0" applyFont="1" applyFill="1" applyBorder="1" applyAlignment="1">
      <alignment vertical="center"/>
    </xf>
    <xf numFmtId="0" fontId="20" fillId="2" borderId="0" xfId="0" applyFont="1" applyFill="1"/>
    <xf numFmtId="0" fontId="2" fillId="2" borderId="0" xfId="0" applyFont="1" applyFill="1"/>
    <xf numFmtId="0" fontId="15" fillId="2" borderId="0" xfId="0" applyFont="1" applyFill="1"/>
    <xf numFmtId="0" fontId="15" fillId="2" borderId="76" xfId="0" applyFont="1" applyFill="1" applyBorder="1"/>
    <xf numFmtId="49" fontId="0" fillId="0" borderId="0" xfId="0" applyNumberFormat="1"/>
    <xf numFmtId="0" fontId="18" fillId="9" borderId="0" xfId="0" applyFont="1" applyFill="1"/>
    <xf numFmtId="0" fontId="21" fillId="2" borderId="0" xfId="0" applyFont="1" applyFill="1"/>
    <xf numFmtId="170" fontId="13" fillId="2" borderId="104" xfId="0" applyNumberFormat="1" applyFont="1" applyFill="1" applyBorder="1" applyAlignment="1">
      <alignment horizontal="center" vertical="center" wrapText="1"/>
    </xf>
    <xf numFmtId="172" fontId="13" fillId="2" borderId="104" xfId="0" applyNumberFormat="1" applyFont="1" applyFill="1" applyBorder="1" applyAlignment="1">
      <alignment vertical="center"/>
    </xf>
    <xf numFmtId="0" fontId="71" fillId="0" borderId="0" xfId="0" applyFont="1" applyAlignment="1">
      <alignment horizontal="center"/>
    </xf>
    <xf numFmtId="0" fontId="0" fillId="8" borderId="0" xfId="0" applyFill="1"/>
    <xf numFmtId="0" fontId="18" fillId="8" borderId="0" xfId="0" applyFont="1" applyFill="1" applyAlignment="1">
      <alignment horizontal="center"/>
    </xf>
    <xf numFmtId="172" fontId="16" fillId="0" borderId="78" xfId="0" applyNumberFormat="1" applyFont="1" applyBorder="1" applyAlignment="1">
      <alignment vertical="center" wrapText="1"/>
    </xf>
    <xf numFmtId="0" fontId="60" fillId="0" borderId="0" xfId="0" applyFont="1" applyAlignment="1">
      <alignment horizontal="center" vertical="center" wrapText="1"/>
    </xf>
    <xf numFmtId="44" fontId="18" fillId="0" borderId="0" xfId="2" applyFont="1" applyFill="1" applyBorder="1"/>
    <xf numFmtId="0" fontId="60" fillId="0" borderId="0" xfId="0" applyFont="1" applyAlignment="1">
      <alignment horizontal="right"/>
    </xf>
    <xf numFmtId="44" fontId="0" fillId="0" borderId="0" xfId="0" applyNumberFormat="1"/>
    <xf numFmtId="0" fontId="25" fillId="2" borderId="9" xfId="0" applyFont="1" applyFill="1" applyBorder="1" applyAlignment="1">
      <alignment horizontal="left" vertical="top" wrapText="1"/>
    </xf>
    <xf numFmtId="0" fontId="25" fillId="2" borderId="0" xfId="0" applyFont="1" applyFill="1"/>
    <xf numFmtId="0" fontId="1" fillId="0" borderId="0" xfId="0" applyFont="1" applyAlignment="1">
      <alignment vertical="center" wrapText="1"/>
    </xf>
    <xf numFmtId="0" fontId="16" fillId="0" borderId="0" xfId="0" applyFont="1" applyAlignment="1">
      <alignment wrapText="1"/>
    </xf>
    <xf numFmtId="0" fontId="30" fillId="2" borderId="0" xfId="0" applyFont="1" applyFill="1" applyAlignment="1" applyProtection="1">
      <alignment horizontal="justify" vertical="top" wrapText="1"/>
      <protection hidden="1"/>
    </xf>
    <xf numFmtId="0" fontId="30" fillId="2" borderId="0" xfId="0" applyFont="1" applyFill="1" applyAlignment="1" applyProtection="1">
      <alignment horizontal="justify" vertical="top"/>
      <protection hidden="1"/>
    </xf>
    <xf numFmtId="0" fontId="30" fillId="2" borderId="0" xfId="0" applyFont="1" applyFill="1" applyAlignment="1" applyProtection="1">
      <alignment horizontal="justify" vertical="center" wrapText="1"/>
      <protection hidden="1"/>
    </xf>
    <xf numFmtId="0" fontId="30" fillId="2" borderId="0" xfId="0" applyFont="1" applyFill="1" applyAlignment="1" applyProtection="1">
      <alignment horizontal="justify" vertical="center"/>
      <protection hidden="1"/>
    </xf>
    <xf numFmtId="0" fontId="30" fillId="2" borderId="0" xfId="0" quotePrefix="1" applyFont="1" applyFill="1" applyAlignment="1" applyProtection="1">
      <alignment horizontal="justify" vertical="center" wrapText="1"/>
      <protection hidden="1"/>
    </xf>
    <xf numFmtId="0" fontId="30" fillId="2" borderId="0" xfId="0" applyFont="1" applyFill="1" applyAlignment="1" applyProtection="1">
      <alignment horizontal="justify"/>
      <protection hidden="1"/>
    </xf>
    <xf numFmtId="0" fontId="28" fillId="2" borderId="0" xfId="0" applyFont="1" applyFill="1" applyAlignment="1" applyProtection="1">
      <alignment horizontal="justify" vertical="center"/>
      <protection hidden="1"/>
    </xf>
    <xf numFmtId="0" fontId="50" fillId="2" borderId="1" xfId="0" applyFont="1" applyFill="1" applyBorder="1" applyAlignment="1">
      <alignment vertical="center" wrapText="1"/>
    </xf>
    <xf numFmtId="0" fontId="0" fillId="0" borderId="0" xfId="0" applyAlignment="1">
      <alignment vertical="center"/>
    </xf>
    <xf numFmtId="0" fontId="43" fillId="8" borderId="0" xfId="0" applyFont="1" applyFill="1" applyAlignment="1" applyProtection="1">
      <alignment horizontal="left" vertical="center"/>
      <protection hidden="1"/>
    </xf>
    <xf numFmtId="0" fontId="40" fillId="0" borderId="0" xfId="0" applyFont="1" applyAlignment="1" applyProtection="1">
      <alignment vertical="center"/>
      <protection hidden="1"/>
    </xf>
    <xf numFmtId="0" fontId="1" fillId="2" borderId="0" xfId="0" applyFont="1" applyFill="1" applyAlignment="1">
      <alignment vertical="center"/>
    </xf>
    <xf numFmtId="0" fontId="3" fillId="2" borderId="3"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vertical="center" wrapText="1"/>
    </xf>
    <xf numFmtId="0" fontId="20" fillId="2" borderId="4" xfId="0" applyFont="1" applyFill="1" applyBorder="1" applyAlignment="1">
      <alignment vertical="center" wrapText="1"/>
    </xf>
    <xf numFmtId="0" fontId="24" fillId="2" borderId="4" xfId="0" applyFont="1" applyFill="1" applyBorder="1" applyAlignment="1">
      <alignment vertical="center" wrapText="1"/>
    </xf>
    <xf numFmtId="0" fontId="24" fillId="2" borderId="6" xfId="0" applyFont="1" applyFill="1" applyBorder="1" applyAlignment="1">
      <alignment horizontal="center" vertical="center" wrapText="1"/>
    </xf>
    <xf numFmtId="0" fontId="1" fillId="2" borderId="4" xfId="0" applyFont="1" applyFill="1" applyBorder="1" applyAlignment="1">
      <alignment vertical="center"/>
    </xf>
    <xf numFmtId="0" fontId="57" fillId="2" borderId="4" xfId="0" applyFont="1" applyFill="1" applyBorder="1" applyAlignment="1">
      <alignment horizontal="center" vertical="center" textRotation="90"/>
    </xf>
    <xf numFmtId="0" fontId="16" fillId="2" borderId="0" xfId="0" applyFont="1" applyFill="1" applyAlignment="1">
      <alignment wrapText="1"/>
    </xf>
    <xf numFmtId="0" fontId="16" fillId="2" borderId="0" xfId="0" applyFont="1" applyFill="1" applyAlignment="1">
      <alignment textRotation="90"/>
    </xf>
    <xf numFmtId="0" fontId="24" fillId="2" borderId="4" xfId="0" applyFont="1" applyFill="1" applyBorder="1" applyAlignment="1">
      <alignment horizontal="center" vertical="center" wrapText="1"/>
    </xf>
    <xf numFmtId="0" fontId="20" fillId="2" borderId="6" xfId="0" applyFont="1" applyFill="1" applyBorder="1" applyAlignment="1">
      <alignment vertical="center" wrapText="1"/>
    </xf>
    <xf numFmtId="0" fontId="55" fillId="2" borderId="0" xfId="0" applyFont="1" applyFill="1" applyAlignment="1">
      <alignment horizontal="right" vertical="center" wrapText="1"/>
    </xf>
    <xf numFmtId="164" fontId="12" fillId="2" borderId="0" xfId="0" applyNumberFormat="1" applyFont="1" applyFill="1" applyAlignment="1">
      <alignment horizontal="right" vertical="center" wrapText="1"/>
    </xf>
    <xf numFmtId="0" fontId="20" fillId="2" borderId="0" xfId="0" applyFont="1" applyFill="1" applyAlignment="1">
      <alignment horizontal="right"/>
    </xf>
    <xf numFmtId="0" fontId="20" fillId="2" borderId="6" xfId="0" applyFont="1" applyFill="1" applyBorder="1" applyAlignment="1">
      <alignment horizontal="center" vertical="center" wrapText="1"/>
    </xf>
    <xf numFmtId="0" fontId="20" fillId="2" borderId="6" xfId="0" applyFont="1" applyFill="1" applyBorder="1" applyAlignment="1">
      <alignment horizontal="left" vertical="center" wrapText="1"/>
    </xf>
    <xf numFmtId="0" fontId="20" fillId="2" borderId="7" xfId="0" applyFont="1" applyFill="1" applyBorder="1" applyAlignment="1">
      <alignment horizontal="right" vertical="center" wrapText="1"/>
    </xf>
    <xf numFmtId="0" fontId="20" fillId="2" borderId="7" xfId="0" applyFont="1" applyFill="1" applyBorder="1" applyAlignment="1">
      <alignment vertical="center" wrapText="1"/>
    </xf>
    <xf numFmtId="0" fontId="20" fillId="2" borderId="7" xfId="0" applyFont="1" applyFill="1" applyBorder="1" applyAlignment="1">
      <alignment horizontal="left" vertical="center" wrapText="1"/>
    </xf>
    <xf numFmtId="0" fontId="50" fillId="2" borderId="2" xfId="0" applyFont="1" applyFill="1" applyBorder="1" applyAlignment="1">
      <alignment vertical="center" wrapText="1"/>
    </xf>
    <xf numFmtId="166" fontId="20" fillId="4" borderId="47" xfId="0" quotePrefix="1" applyNumberFormat="1" applyFont="1" applyFill="1" applyBorder="1" applyAlignment="1" applyProtection="1">
      <alignment vertical="center" wrapText="1"/>
      <protection locked="0"/>
    </xf>
    <xf numFmtId="166" fontId="20" fillId="4" borderId="65" xfId="0" quotePrefix="1" applyNumberFormat="1" applyFont="1" applyFill="1" applyBorder="1" applyAlignment="1" applyProtection="1">
      <alignment vertical="center" wrapText="1"/>
      <protection locked="0"/>
    </xf>
    <xf numFmtId="166" fontId="20" fillId="4" borderId="71" xfId="0" quotePrefix="1" applyNumberFormat="1" applyFont="1" applyFill="1" applyBorder="1" applyAlignment="1" applyProtection="1">
      <alignment vertical="center" wrapText="1"/>
      <protection locked="0"/>
    </xf>
    <xf numFmtId="166" fontId="20" fillId="4" borderId="55" xfId="0" quotePrefix="1" applyNumberFormat="1" applyFont="1" applyFill="1" applyBorder="1" applyAlignment="1" applyProtection="1">
      <alignment vertical="center" wrapText="1"/>
      <protection locked="0"/>
    </xf>
    <xf numFmtId="166" fontId="20" fillId="4" borderId="0" xfId="0" quotePrefix="1" applyNumberFormat="1" applyFont="1" applyFill="1" applyAlignment="1" applyProtection="1">
      <alignment vertical="center" wrapText="1"/>
      <protection locked="0"/>
    </xf>
    <xf numFmtId="166" fontId="20" fillId="4" borderId="72" xfId="0" quotePrefix="1" applyNumberFormat="1" applyFont="1" applyFill="1" applyBorder="1" applyAlignment="1" applyProtection="1">
      <alignment vertical="center" wrapText="1"/>
      <protection locked="0"/>
    </xf>
    <xf numFmtId="166" fontId="20" fillId="4" borderId="42" xfId="0" quotePrefix="1" applyNumberFormat="1" applyFont="1" applyFill="1" applyBorder="1" applyAlignment="1" applyProtection="1">
      <alignment vertical="center" wrapText="1"/>
      <protection locked="0"/>
    </xf>
    <xf numFmtId="166" fontId="20" fillId="4" borderId="43" xfId="0" quotePrefix="1" applyNumberFormat="1" applyFont="1" applyFill="1" applyBorder="1" applyAlignment="1" applyProtection="1">
      <alignment vertical="center" wrapText="1"/>
      <protection locked="0"/>
    </xf>
    <xf numFmtId="166" fontId="20" fillId="4" borderId="73" xfId="0" quotePrefix="1" applyNumberFormat="1" applyFont="1" applyFill="1" applyBorder="1" applyAlignment="1" applyProtection="1">
      <alignment vertical="center" wrapText="1"/>
      <protection locked="0"/>
    </xf>
    <xf numFmtId="0" fontId="20" fillId="0" borderId="11" xfId="0" applyFont="1" applyBorder="1" applyAlignment="1">
      <alignment vertical="center" wrapText="1"/>
    </xf>
    <xf numFmtId="0" fontId="0" fillId="0" borderId="0" xfId="0" applyAlignment="1">
      <alignment horizontal="center"/>
    </xf>
    <xf numFmtId="0" fontId="33" fillId="2" borderId="0" xfId="0" applyFont="1" applyFill="1" applyAlignment="1" applyProtection="1">
      <alignment horizontal="center" vertical="center"/>
      <protection hidden="1"/>
    </xf>
    <xf numFmtId="0" fontId="42" fillId="2" borderId="0" xfId="0" applyFont="1" applyFill="1" applyAlignment="1" applyProtection="1">
      <alignment horizontal="center" vertical="center" wrapText="1"/>
      <protection hidden="1"/>
    </xf>
    <xf numFmtId="0" fontId="19" fillId="0" borderId="129" xfId="1" applyBorder="1"/>
    <xf numFmtId="0" fontId="24" fillId="0" borderId="0" xfId="0" applyFont="1" applyAlignment="1">
      <alignment horizontal="left" vertical="center"/>
    </xf>
    <xf numFmtId="0" fontId="24" fillId="0" borderId="133" xfId="0" applyFont="1" applyBorder="1"/>
    <xf numFmtId="0" fontId="24" fillId="0" borderId="134" xfId="0" applyFont="1" applyBorder="1"/>
    <xf numFmtId="0" fontId="24" fillId="0" borderId="138" xfId="0" applyFont="1" applyBorder="1"/>
    <xf numFmtId="0" fontId="24" fillId="0" borderId="139" xfId="0" applyFont="1" applyBorder="1"/>
    <xf numFmtId="0" fontId="24" fillId="0" borderId="135" xfId="0" applyFont="1" applyBorder="1"/>
    <xf numFmtId="0" fontId="24" fillId="0" borderId="137" xfId="0" applyFont="1" applyBorder="1"/>
    <xf numFmtId="0" fontId="0" fillId="0" borderId="116" xfId="0" applyBorder="1"/>
    <xf numFmtId="0" fontId="0" fillId="0" borderId="21" xfId="0" applyBorder="1"/>
    <xf numFmtId="0" fontId="3" fillId="0" borderId="130" xfId="0" applyFont="1" applyBorder="1" applyAlignment="1">
      <alignment horizontal="left" vertical="center" wrapText="1"/>
    </xf>
    <xf numFmtId="0" fontId="20" fillId="0" borderId="131" xfId="0" applyFont="1" applyBorder="1"/>
    <xf numFmtId="0" fontId="20" fillId="0" borderId="132" xfId="0" applyFont="1" applyBorder="1"/>
    <xf numFmtId="0" fontId="20" fillId="0" borderId="130" xfId="0" applyFont="1" applyBorder="1"/>
    <xf numFmtId="0" fontId="0" fillId="2" borderId="0" xfId="0" applyFill="1" applyAlignment="1" applyProtection="1">
      <alignment vertical="center"/>
      <protection hidden="1"/>
    </xf>
    <xf numFmtId="0" fontId="0" fillId="2" borderId="0" xfId="0" applyFill="1" applyAlignment="1">
      <alignment vertical="top"/>
    </xf>
    <xf numFmtId="0" fontId="18" fillId="2" borderId="0" xfId="0" applyFont="1" applyFill="1" applyAlignment="1">
      <alignment horizontal="left" vertical="top" wrapText="1"/>
    </xf>
    <xf numFmtId="0" fontId="0" fillId="2" borderId="0" xfId="0" applyFill="1" applyAlignment="1">
      <alignment horizontal="left" vertical="top"/>
    </xf>
    <xf numFmtId="0" fontId="24" fillId="0" borderId="4" xfId="0" applyFont="1" applyBorder="1" applyAlignment="1">
      <alignment horizontal="right" vertical="center" wrapText="1"/>
    </xf>
    <xf numFmtId="0" fontId="50" fillId="0" borderId="1" xfId="0" applyFont="1" applyBorder="1" applyAlignment="1">
      <alignment horizontal="right" vertical="center" wrapText="1"/>
    </xf>
    <xf numFmtId="165" fontId="24" fillId="0" borderId="41" xfId="0" applyNumberFormat="1" applyFont="1" applyBorder="1" applyAlignment="1">
      <alignment horizontal="right" vertical="center" wrapText="1"/>
    </xf>
    <xf numFmtId="0" fontId="24" fillId="0" borderId="0" xfId="0" applyFont="1" applyAlignment="1">
      <alignment horizontal="right" vertical="center"/>
    </xf>
    <xf numFmtId="0" fontId="24" fillId="0" borderId="11" xfId="0" applyFont="1" applyBorder="1" applyAlignment="1">
      <alignment vertical="center" wrapText="1"/>
    </xf>
    <xf numFmtId="0" fontId="53" fillId="2" borderId="0" xfId="0" applyFont="1" applyFill="1" applyAlignment="1">
      <alignment horizontal="right" wrapText="1"/>
    </xf>
    <xf numFmtId="0" fontId="12" fillId="2" borderId="65" xfId="0" applyFont="1" applyFill="1" applyBorder="1" applyAlignment="1">
      <alignment horizontal="center" vertical="center" wrapText="1"/>
    </xf>
    <xf numFmtId="0" fontId="12" fillId="2" borderId="48" xfId="0" applyFont="1" applyFill="1" applyBorder="1" applyAlignment="1">
      <alignment horizontal="center" vertical="center" wrapText="1"/>
    </xf>
    <xf numFmtId="165" fontId="20" fillId="16" borderId="0" xfId="0" applyNumberFormat="1" applyFont="1" applyFill="1" applyAlignment="1" applyProtection="1">
      <alignment horizontal="right" vertical="center" wrapText="1"/>
      <protection locked="0"/>
    </xf>
    <xf numFmtId="165" fontId="20" fillId="2" borderId="0" xfId="0" applyNumberFormat="1" applyFont="1" applyFill="1" applyAlignment="1">
      <alignment vertical="center" wrapText="1"/>
    </xf>
    <xf numFmtId="0" fontId="12" fillId="2" borderId="65" xfId="0" applyFont="1" applyFill="1" applyBorder="1" applyAlignment="1">
      <alignment horizontal="right" vertical="center" wrapText="1" indent="1"/>
    </xf>
    <xf numFmtId="171" fontId="12" fillId="2" borderId="65" xfId="0" applyNumberFormat="1" applyFont="1" applyFill="1" applyBorder="1" applyAlignment="1">
      <alignment vertical="center" wrapText="1"/>
    </xf>
    <xf numFmtId="165" fontId="12" fillId="2" borderId="65" xfId="0" applyNumberFormat="1" applyFont="1" applyFill="1" applyBorder="1" applyAlignment="1">
      <alignment vertical="center" wrapText="1"/>
    </xf>
    <xf numFmtId="0" fontId="24" fillId="2" borderId="0" xfId="0" applyFont="1" applyFill="1" applyAlignment="1">
      <alignment horizontal="center" vertical="center"/>
    </xf>
    <xf numFmtId="0" fontId="53" fillId="2" borderId="0" xfId="0" applyFont="1" applyFill="1" applyAlignment="1">
      <alignment vertical="center" wrapText="1"/>
    </xf>
    <xf numFmtId="0" fontId="53" fillId="2" borderId="34" xfId="0" applyFont="1" applyFill="1" applyBorder="1" applyAlignment="1">
      <alignment vertical="center" wrapText="1"/>
    </xf>
    <xf numFmtId="0" fontId="12" fillId="2" borderId="168"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 fillId="0" borderId="51" xfId="0" applyFont="1" applyBorder="1" applyAlignment="1">
      <alignment horizontal="center" vertical="center"/>
    </xf>
    <xf numFmtId="0" fontId="20" fillId="0" borderId="0" xfId="0" applyFont="1" applyAlignment="1">
      <alignment vertical="top" wrapText="1"/>
    </xf>
    <xf numFmtId="0" fontId="24" fillId="0" borderId="0" xfId="0" applyFont="1" applyAlignment="1">
      <alignment vertical="top" wrapText="1"/>
    </xf>
    <xf numFmtId="0" fontId="4" fillId="0" borderId="165"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38" xfId="0" applyFont="1" applyBorder="1" applyAlignment="1">
      <alignment horizontal="center" vertical="center" wrapText="1"/>
    </xf>
    <xf numFmtId="168" fontId="4" fillId="0" borderId="39" xfId="0" applyNumberFormat="1" applyFont="1" applyBorder="1" applyAlignment="1">
      <alignment horizontal="center" vertical="center" wrapText="1"/>
    </xf>
    <xf numFmtId="168" fontId="4" fillId="0" borderId="40" xfId="0" applyNumberFormat="1" applyFont="1" applyBorder="1" applyAlignment="1">
      <alignment horizontal="center" vertical="center" wrapText="1"/>
    </xf>
    <xf numFmtId="0" fontId="18" fillId="0" borderId="134" xfId="0" applyFont="1" applyBorder="1" applyAlignment="1">
      <alignment horizontal="center" wrapText="1"/>
    </xf>
    <xf numFmtId="0" fontId="16" fillId="2" borderId="0" xfId="4" applyFont="1" applyFill="1"/>
    <xf numFmtId="0" fontId="16" fillId="2" borderId="132" xfId="4" applyFont="1" applyFill="1" applyBorder="1" applyAlignment="1">
      <alignment horizontal="center" vertical="center"/>
    </xf>
    <xf numFmtId="0" fontId="16" fillId="2" borderId="131" xfId="4" applyFont="1" applyFill="1" applyBorder="1" applyAlignment="1">
      <alignment horizontal="center" vertical="center"/>
    </xf>
    <xf numFmtId="0" fontId="16" fillId="2" borderId="130" xfId="4" applyFont="1" applyFill="1" applyBorder="1" applyAlignment="1">
      <alignment horizontal="left" vertical="center"/>
    </xf>
    <xf numFmtId="0" fontId="16" fillId="2" borderId="0" xfId="4" applyFont="1" applyFill="1" applyAlignment="1">
      <alignment horizontal="center" vertical="center"/>
    </xf>
    <xf numFmtId="0" fontId="57" fillId="2" borderId="0" xfId="4" applyFont="1" applyFill="1"/>
    <xf numFmtId="170" fontId="13" fillId="2" borderId="0" xfId="0" applyNumberFormat="1" applyFont="1" applyFill="1" applyAlignment="1">
      <alignment vertical="top" wrapText="1"/>
    </xf>
    <xf numFmtId="0" fontId="25" fillId="0" borderId="0" xfId="0" applyFont="1"/>
    <xf numFmtId="9" fontId="18" fillId="0" borderId="0" xfId="7" applyFont="1" applyAlignment="1"/>
    <xf numFmtId="0" fontId="18" fillId="0" borderId="0" xfId="7" applyNumberFormat="1" applyFont="1" applyAlignment="1"/>
    <xf numFmtId="9" fontId="0" fillId="0" borderId="0" xfId="7" applyFont="1" applyAlignment="1"/>
    <xf numFmtId="0" fontId="0" fillId="0" borderId="0" xfId="7" applyNumberFormat="1" applyFont="1" applyAlignment="1"/>
    <xf numFmtId="9" fontId="18" fillId="0" borderId="0" xfId="0" applyNumberFormat="1" applyFont="1"/>
    <xf numFmtId="0" fontId="0" fillId="0" borderId="189" xfId="0" applyBorder="1"/>
    <xf numFmtId="0" fontId="47" fillId="2" borderId="0" xfId="0" applyFont="1" applyFill="1" applyAlignment="1">
      <alignment horizontal="left" vertical="center" wrapText="1"/>
    </xf>
    <xf numFmtId="0" fontId="24" fillId="2" borderId="151" xfId="0" applyFont="1" applyFill="1" applyBorder="1" applyAlignment="1">
      <alignment horizontal="center"/>
    </xf>
    <xf numFmtId="9" fontId="55" fillId="2" borderId="151" xfId="7" applyFont="1" applyFill="1" applyBorder="1" applyAlignment="1">
      <alignment horizontal="center"/>
    </xf>
    <xf numFmtId="0" fontId="55" fillId="17" borderId="0" xfId="0" applyFont="1" applyFill="1"/>
    <xf numFmtId="0" fontId="55" fillId="17" borderId="2" xfId="0" applyFont="1" applyFill="1" applyBorder="1" applyAlignment="1">
      <alignment vertical="center" wrapText="1"/>
    </xf>
    <xf numFmtId="0" fontId="55" fillId="18" borderId="2" xfId="0" applyFont="1" applyFill="1" applyBorder="1" applyAlignment="1">
      <alignment horizontal="center" vertical="center" wrapText="1"/>
    </xf>
    <xf numFmtId="0" fontId="55" fillId="0" borderId="2" xfId="0" applyFont="1" applyBorder="1" applyAlignment="1">
      <alignment vertical="center" wrapText="1"/>
    </xf>
    <xf numFmtId="9" fontId="55" fillId="18" borderId="0" xfId="7" applyFont="1" applyFill="1" applyAlignment="1">
      <alignment horizontal="center"/>
    </xf>
    <xf numFmtId="9" fontId="24" fillId="18" borderId="0" xfId="7" applyFont="1" applyFill="1" applyAlignment="1">
      <alignment horizontal="center"/>
    </xf>
    <xf numFmtId="0" fontId="24" fillId="3" borderId="151" xfId="0" applyFont="1" applyFill="1" applyBorder="1" applyAlignment="1">
      <alignment horizontal="center"/>
    </xf>
    <xf numFmtId="0" fontId="75" fillId="0" borderId="151" xfId="0" applyFont="1" applyBorder="1" applyAlignment="1">
      <alignment horizontal="right"/>
    </xf>
    <xf numFmtId="0" fontId="24" fillId="17" borderId="151" xfId="0" applyFont="1" applyFill="1" applyBorder="1"/>
    <xf numFmtId="0" fontId="24" fillId="0" borderId="151" xfId="0" applyFont="1" applyBorder="1"/>
    <xf numFmtId="0" fontId="12" fillId="4" borderId="37" xfId="0" applyFont="1" applyFill="1" applyBorder="1" applyAlignment="1" applyProtection="1">
      <alignment horizontal="left" vertical="center" wrapText="1"/>
      <protection locked="0"/>
    </xf>
    <xf numFmtId="9" fontId="20" fillId="4" borderId="37" xfId="0" applyNumberFormat="1" applyFont="1" applyFill="1" applyBorder="1" applyAlignment="1" applyProtection="1">
      <alignment horizontal="center" vertical="center" wrapText="1"/>
      <protection locked="0"/>
    </xf>
    <xf numFmtId="0" fontId="50" fillId="0" borderId="10" xfId="0" applyFont="1" applyBorder="1" applyAlignment="1">
      <alignment vertical="center" wrapText="1"/>
    </xf>
    <xf numFmtId="165" fontId="12" fillId="2" borderId="0" xfId="0" applyNumberFormat="1" applyFont="1" applyFill="1" applyAlignment="1">
      <alignment horizontal="right" vertical="center" wrapText="1"/>
    </xf>
    <xf numFmtId="0" fontId="24" fillId="0" borderId="11" xfId="0" applyFont="1" applyBorder="1" applyAlignment="1">
      <alignment horizontal="center" vertical="center" wrapText="1"/>
    </xf>
    <xf numFmtId="0" fontId="75" fillId="0" borderId="151" xfId="0" applyFont="1" applyBorder="1" applyAlignment="1">
      <alignment horizontal="center"/>
    </xf>
    <xf numFmtId="0" fontId="24" fillId="17" borderId="151" xfId="0" applyFont="1" applyFill="1" applyBorder="1" applyAlignment="1">
      <alignment horizontal="center"/>
    </xf>
    <xf numFmtId="0" fontId="24" fillId="0" borderId="151" xfId="0" applyFont="1" applyBorder="1" applyAlignment="1">
      <alignment horizontal="center"/>
    </xf>
    <xf numFmtId="0" fontId="75" fillId="0" borderId="151" xfId="0" applyFont="1" applyBorder="1" applyAlignment="1">
      <alignment horizontal="center" vertical="center"/>
    </xf>
    <xf numFmtId="0" fontId="24" fillId="17" borderId="151" xfId="0" applyFont="1" applyFill="1" applyBorder="1" applyAlignment="1">
      <alignment horizontal="center" vertical="center"/>
    </xf>
    <xf numFmtId="0" fontId="24" fillId="0" borderId="151" xfId="0" applyFont="1" applyBorder="1" applyAlignment="1">
      <alignment horizontal="center" vertical="center"/>
    </xf>
    <xf numFmtId="0" fontId="55" fillId="15" borderId="0" xfId="0" applyFont="1" applyFill="1" applyAlignment="1">
      <alignment horizontal="center" vertical="center"/>
    </xf>
    <xf numFmtId="9" fontId="20" fillId="16" borderId="37" xfId="0" applyNumberFormat="1" applyFont="1" applyFill="1" applyBorder="1" applyAlignment="1">
      <alignment horizontal="center" vertical="center" wrapText="1"/>
    </xf>
    <xf numFmtId="164" fontId="24" fillId="0" borderId="24" xfId="0" applyNumberFormat="1" applyFont="1" applyBorder="1" applyAlignment="1">
      <alignment vertical="center" wrapText="1"/>
    </xf>
    <xf numFmtId="170" fontId="12" fillId="0" borderId="86" xfId="0" applyNumberFormat="1" applyFont="1" applyBorder="1" applyAlignment="1">
      <alignment vertical="center" wrapText="1"/>
    </xf>
    <xf numFmtId="0" fontId="18" fillId="15" borderId="0" xfId="0" applyFont="1" applyFill="1" applyAlignment="1">
      <alignment horizontal="center"/>
    </xf>
    <xf numFmtId="173" fontId="24" fillId="0" borderId="134" xfId="5" applyNumberFormat="1" applyFont="1" applyFill="1" applyBorder="1"/>
    <xf numFmtId="173" fontId="24" fillId="0" borderId="139" xfId="5" applyNumberFormat="1" applyFont="1" applyFill="1" applyBorder="1"/>
    <xf numFmtId="173" fontId="24" fillId="0" borderId="137" xfId="5" applyNumberFormat="1" applyFont="1" applyFill="1" applyBorder="1"/>
    <xf numFmtId="0" fontId="18" fillId="19" borderId="134" xfId="0" applyFont="1" applyFill="1" applyBorder="1" applyAlignment="1">
      <alignment horizontal="center"/>
    </xf>
    <xf numFmtId="9" fontId="24" fillId="0" borderId="134" xfId="7" applyFont="1" applyFill="1" applyBorder="1"/>
    <xf numFmtId="9" fontId="24" fillId="0" borderId="139" xfId="7" applyFont="1" applyFill="1" applyBorder="1"/>
    <xf numFmtId="9" fontId="24" fillId="0" borderId="137" xfId="7" applyFont="1" applyFill="1" applyBorder="1"/>
    <xf numFmtId="0" fontId="18" fillId="19" borderId="0" xfId="0" applyFont="1" applyFill="1" applyAlignment="1">
      <alignment horizontal="center"/>
    </xf>
    <xf numFmtId="173" fontId="55" fillId="19" borderId="151" xfId="5" applyNumberFormat="1" applyFont="1" applyFill="1" applyBorder="1"/>
    <xf numFmtId="0" fontId="24" fillId="19" borderId="0" xfId="0" applyFont="1" applyFill="1"/>
    <xf numFmtId="173" fontId="24" fillId="0" borderId="0" xfId="5" applyNumberFormat="1" applyFont="1" applyFill="1" applyBorder="1"/>
    <xf numFmtId="173" fontId="24" fillId="0" borderId="131" xfId="5" applyNumberFormat="1" applyFont="1" applyFill="1" applyBorder="1"/>
    <xf numFmtId="173" fontId="55" fillId="0" borderId="137" xfId="5" applyNumberFormat="1" applyFont="1" applyFill="1" applyBorder="1"/>
    <xf numFmtId="173" fontId="55" fillId="0" borderId="0" xfId="2" applyNumberFormat="1" applyFont="1" applyFill="1" applyBorder="1"/>
    <xf numFmtId="9" fontId="24" fillId="0" borderId="24" xfId="7" applyFont="1" applyBorder="1" applyAlignment="1">
      <alignment vertical="center" wrapText="1"/>
    </xf>
    <xf numFmtId="173" fontId="24" fillId="0" borderId="111" xfId="5" applyNumberFormat="1" applyFont="1" applyFill="1" applyBorder="1"/>
    <xf numFmtId="173" fontId="24" fillId="0" borderId="136" xfId="5" applyNumberFormat="1" applyFont="1" applyFill="1" applyBorder="1"/>
    <xf numFmtId="0" fontId="55" fillId="3" borderId="0" xfId="0" applyFont="1" applyFill="1" applyAlignment="1">
      <alignment horizontal="center" vertical="center"/>
    </xf>
    <xf numFmtId="165" fontId="24" fillId="16" borderId="151" xfId="0" applyNumberFormat="1" applyFont="1" applyFill="1" applyBorder="1" applyAlignment="1">
      <alignment horizontal="right" vertical="center" wrapText="1"/>
    </xf>
    <xf numFmtId="167" fontId="24" fillId="4" borderId="130" xfId="0" applyNumberFormat="1" applyFont="1" applyFill="1" applyBorder="1" applyAlignment="1" applyProtection="1">
      <alignment horizontal="right" vertical="center" wrapText="1"/>
      <protection locked="0"/>
    </xf>
    <xf numFmtId="165" fontId="24" fillId="4" borderId="130" xfId="0" applyNumberFormat="1" applyFont="1" applyFill="1" applyBorder="1" applyAlignment="1" applyProtection="1">
      <alignment horizontal="right" vertical="center" wrapText="1"/>
      <protection locked="0"/>
    </xf>
    <xf numFmtId="0" fontId="12" fillId="2" borderId="21" xfId="0" applyFont="1" applyFill="1" applyBorder="1" applyAlignment="1">
      <alignment horizontal="right" vertical="center" wrapText="1" indent="1"/>
    </xf>
    <xf numFmtId="0" fontId="20" fillId="0" borderId="74" xfId="0" applyFont="1" applyBorder="1" applyAlignment="1">
      <alignment horizontal="right" vertical="center" wrapText="1" indent="1"/>
    </xf>
    <xf numFmtId="165" fontId="12" fillId="0" borderId="202" xfId="0" applyNumberFormat="1" applyFont="1" applyBorder="1" applyAlignment="1">
      <alignment vertical="center" wrapText="1"/>
    </xf>
    <xf numFmtId="0" fontId="30" fillId="2" borderId="0" xfId="0" applyFont="1" applyFill="1" applyAlignment="1" applyProtection="1">
      <alignment horizontal="center" vertical="center" wrapText="1"/>
      <protection hidden="1"/>
    </xf>
    <xf numFmtId="0" fontId="50" fillId="2" borderId="0" xfId="0" applyFont="1" applyFill="1" applyAlignment="1">
      <alignment vertical="center" wrapText="1"/>
    </xf>
    <xf numFmtId="0" fontId="20" fillId="0" borderId="94" xfId="0" applyFont="1" applyBorder="1" applyAlignment="1">
      <alignment horizontal="center" vertical="center" wrapText="1"/>
    </xf>
    <xf numFmtId="164" fontId="52" fillId="2" borderId="59" xfId="0" applyNumberFormat="1" applyFont="1" applyFill="1" applyBorder="1" applyAlignment="1">
      <alignment horizontal="center" vertical="center" wrapText="1"/>
    </xf>
    <xf numFmtId="0" fontId="12" fillId="0" borderId="83" xfId="0" applyFont="1" applyBorder="1" applyAlignment="1">
      <alignment horizontal="center" vertical="center" wrapText="1"/>
    </xf>
    <xf numFmtId="0" fontId="55" fillId="0" borderId="11" xfId="0" applyFont="1" applyBorder="1" applyAlignment="1">
      <alignment horizontal="center" vertical="center" wrapText="1"/>
    </xf>
    <xf numFmtId="0" fontId="60" fillId="0" borderId="116" xfId="0" applyFont="1" applyBorder="1" applyAlignment="1">
      <alignment horizontal="center" wrapText="1"/>
    </xf>
    <xf numFmtId="0" fontId="73" fillId="0" borderId="111" xfId="0" applyFont="1" applyBorder="1" applyAlignment="1">
      <alignment horizontal="center"/>
    </xf>
    <xf numFmtId="0" fontId="73" fillId="0" borderId="0" xfId="0" applyFont="1" applyAlignment="1">
      <alignment horizontal="center"/>
    </xf>
    <xf numFmtId="0" fontId="55" fillId="0" borderId="154" xfId="0" applyFont="1" applyBorder="1" applyAlignment="1">
      <alignment horizontal="center" vertical="center" wrapText="1"/>
    </xf>
    <xf numFmtId="0" fontId="24" fillId="2" borderId="151" xfId="0" applyFont="1" applyFill="1" applyBorder="1" applyAlignment="1">
      <alignment horizontal="center" vertical="center" wrapText="1"/>
    </xf>
    <xf numFmtId="0" fontId="57" fillId="2" borderId="98" xfId="0" applyFont="1" applyFill="1" applyBorder="1" applyAlignment="1">
      <alignment vertical="center" wrapText="1"/>
    </xf>
    <xf numFmtId="0" fontId="3" fillId="2" borderId="4" xfId="0" applyFont="1" applyFill="1" applyBorder="1" applyAlignment="1">
      <alignment horizontal="left" vertical="center" wrapText="1"/>
    </xf>
    <xf numFmtId="0" fontId="2" fillId="2" borderId="5" xfId="0" applyFont="1" applyFill="1" applyBorder="1" applyAlignment="1">
      <alignment vertical="center" wrapText="1"/>
    </xf>
    <xf numFmtId="0" fontId="3" fillId="2" borderId="5" xfId="0" applyFont="1" applyFill="1" applyBorder="1" applyAlignment="1">
      <alignment vertical="center"/>
    </xf>
    <xf numFmtId="0" fontId="3" fillId="2" borderId="5" xfId="0" applyFont="1" applyFill="1" applyBorder="1" applyAlignment="1">
      <alignment horizontal="left" vertical="center" wrapText="1"/>
    </xf>
    <xf numFmtId="0" fontId="3" fillId="2" borderId="5" xfId="0" applyFont="1" applyFill="1" applyBorder="1" applyAlignment="1">
      <alignment vertical="center" wrapText="1"/>
    </xf>
    <xf numFmtId="0" fontId="20" fillId="2" borderId="5" xfId="0" applyFont="1" applyFill="1" applyBorder="1" applyAlignment="1">
      <alignment vertical="center" wrapText="1"/>
    </xf>
    <xf numFmtId="0" fontId="3" fillId="2" borderId="0" xfId="0" applyFont="1" applyFill="1" applyAlignment="1">
      <alignment horizontal="center" vertical="center" wrapText="1"/>
    </xf>
    <xf numFmtId="0" fontId="4" fillId="2" borderId="0" xfId="0" applyFont="1" applyFill="1" applyAlignment="1">
      <alignment horizontal="right" vertical="center" wrapText="1"/>
    </xf>
    <xf numFmtId="0" fontId="3" fillId="2" borderId="0" xfId="0" applyFont="1" applyFill="1" applyAlignment="1">
      <alignment horizontal="right" vertical="center" wrapText="1"/>
    </xf>
    <xf numFmtId="0" fontId="4" fillId="2" borderId="0" xfId="0" applyFont="1" applyFill="1" applyAlignment="1">
      <alignment vertical="center" wrapText="1"/>
    </xf>
    <xf numFmtId="0" fontId="3" fillId="2" borderId="0" xfId="0" applyFont="1" applyFill="1" applyAlignment="1">
      <alignment vertical="center" wrapText="1"/>
    </xf>
    <xf numFmtId="0" fontId="8" fillId="2" borderId="5" xfId="0" applyFont="1" applyFill="1" applyBorder="1" applyAlignment="1">
      <alignment horizontal="right" vertical="center" wrapText="1" indent="1"/>
    </xf>
    <xf numFmtId="0" fontId="4" fillId="2" borderId="4" xfId="0" applyFont="1" applyFill="1" applyBorder="1" applyAlignment="1">
      <alignment horizontal="right" vertical="center" wrapText="1"/>
    </xf>
    <xf numFmtId="0" fontId="1" fillId="2" borderId="6" xfId="0" applyFont="1" applyFill="1" applyBorder="1" applyAlignment="1">
      <alignment vertical="center" wrapText="1"/>
    </xf>
    <xf numFmtId="0" fontId="3" fillId="2" borderId="9" xfId="0" applyFont="1" applyFill="1" applyBorder="1" applyAlignment="1">
      <alignment vertical="center"/>
    </xf>
    <xf numFmtId="0" fontId="3" fillId="2" borderId="0" xfId="0" applyFont="1" applyFill="1" applyAlignment="1">
      <alignment horizontal="left" vertical="center" wrapText="1"/>
    </xf>
    <xf numFmtId="0" fontId="3" fillId="2" borderId="0" xfId="0" applyFont="1" applyFill="1" applyAlignment="1">
      <alignment vertical="center"/>
    </xf>
    <xf numFmtId="0" fontId="20" fillId="2" borderId="12" xfId="0" applyFont="1" applyFill="1" applyBorder="1" applyAlignment="1">
      <alignment vertical="center" wrapText="1"/>
    </xf>
    <xf numFmtId="0" fontId="20" fillId="2" borderId="8" xfId="0" applyFont="1" applyFill="1" applyBorder="1" applyAlignment="1">
      <alignment vertical="center"/>
    </xf>
    <xf numFmtId="0" fontId="20" fillId="2" borderId="8" xfId="0" applyFont="1" applyFill="1" applyBorder="1" applyAlignment="1">
      <alignment vertical="center" wrapText="1"/>
    </xf>
    <xf numFmtId="0" fontId="6" fillId="2" borderId="0" xfId="0" applyFont="1" applyFill="1" applyAlignment="1">
      <alignment vertical="center" wrapText="1"/>
    </xf>
    <xf numFmtId="0" fontId="1" fillId="2" borderId="0" xfId="0" applyFont="1" applyFill="1" applyAlignment="1">
      <alignment vertical="center" wrapText="1"/>
    </xf>
    <xf numFmtId="0" fontId="49" fillId="2" borderId="14" xfId="0" applyFont="1" applyFill="1" applyBorder="1" applyAlignment="1">
      <alignment horizontal="center" vertical="center" wrapText="1"/>
    </xf>
    <xf numFmtId="0" fontId="50" fillId="2" borderId="0" xfId="0" applyFont="1" applyFill="1" applyAlignment="1">
      <alignment vertical="center"/>
    </xf>
    <xf numFmtId="0" fontId="24" fillId="2" borderId="11" xfId="0" applyFont="1" applyFill="1" applyBorder="1" applyAlignment="1">
      <alignment vertical="center" wrapText="1"/>
    </xf>
    <xf numFmtId="0" fontId="24" fillId="2" borderId="12" xfId="0" applyFont="1" applyFill="1" applyBorder="1" applyAlignment="1">
      <alignment vertical="center" wrapText="1"/>
    </xf>
    <xf numFmtId="0" fontId="65" fillId="2" borderId="0" xfId="0" applyFont="1" applyFill="1" applyAlignment="1">
      <alignment vertical="center" wrapText="1"/>
    </xf>
    <xf numFmtId="0" fontId="1" fillId="0" borderId="23" xfId="0" applyFont="1" applyBorder="1" applyAlignment="1">
      <alignment vertical="center" wrapText="1"/>
    </xf>
    <xf numFmtId="0" fontId="1" fillId="0" borderId="205" xfId="0" applyFont="1" applyBorder="1" applyAlignment="1">
      <alignment vertical="center" wrapText="1"/>
    </xf>
    <xf numFmtId="172" fontId="13" fillId="2" borderId="104" xfId="0" applyNumberFormat="1" applyFont="1" applyFill="1" applyBorder="1" applyAlignment="1">
      <alignment vertical="center" wrapText="1"/>
    </xf>
    <xf numFmtId="164" fontId="1" fillId="0" borderId="24" xfId="0" applyNumberFormat="1" applyFont="1" applyBorder="1" applyAlignment="1">
      <alignment vertical="center" wrapText="1"/>
    </xf>
    <xf numFmtId="0" fontId="2" fillId="0" borderId="24" xfId="0" applyFont="1" applyBorder="1"/>
    <xf numFmtId="0" fontId="0" fillId="2" borderId="24" xfId="0" applyFill="1" applyBorder="1"/>
    <xf numFmtId="0" fontId="12" fillId="0" borderId="84" xfId="0" applyFont="1" applyBorder="1" applyAlignment="1">
      <alignment vertical="center" wrapText="1"/>
    </xf>
    <xf numFmtId="164" fontId="1" fillId="0" borderId="78" xfId="0" applyNumberFormat="1" applyFont="1" applyBorder="1" applyAlignment="1">
      <alignment vertical="center"/>
    </xf>
    <xf numFmtId="164" fontId="24" fillId="0" borderId="78" xfId="0" applyNumberFormat="1" applyFont="1" applyBorder="1" applyAlignment="1">
      <alignment vertical="center" wrapText="1"/>
    </xf>
    <xf numFmtId="170" fontId="12" fillId="0" borderId="213" xfId="0" applyNumberFormat="1" applyFont="1" applyBorder="1" applyAlignment="1">
      <alignment vertical="center" wrapText="1"/>
    </xf>
    <xf numFmtId="170" fontId="12" fillId="2" borderId="0" xfId="0" applyNumberFormat="1" applyFont="1" applyFill="1" applyAlignment="1">
      <alignment vertical="center" wrapText="1"/>
    </xf>
    <xf numFmtId="170" fontId="20" fillId="2" borderId="0" xfId="0" applyNumberFormat="1" applyFont="1" applyFill="1" applyAlignment="1">
      <alignment vertical="center" wrapText="1"/>
    </xf>
    <xf numFmtId="0" fontId="24" fillId="0" borderId="187" xfId="0" applyFont="1" applyBorder="1" applyAlignment="1">
      <alignment horizontal="left" vertical="center" wrapText="1" indent="1"/>
    </xf>
    <xf numFmtId="0" fontId="24" fillId="0" borderId="188" xfId="0" applyFont="1" applyBorder="1" applyAlignment="1">
      <alignment horizontal="left" vertical="center" wrapText="1" indent="1"/>
    </xf>
    <xf numFmtId="0" fontId="84" fillId="2" borderId="57" xfId="0" applyFont="1" applyFill="1" applyBorder="1" applyAlignment="1">
      <alignment vertical="center" wrapText="1"/>
    </xf>
    <xf numFmtId="0" fontId="84" fillId="2" borderId="58" xfId="0" applyFont="1" applyFill="1" applyBorder="1" applyAlignment="1">
      <alignment vertical="center" wrapText="1"/>
    </xf>
    <xf numFmtId="0" fontId="55" fillId="2" borderId="104" xfId="0" applyFont="1" applyFill="1" applyBorder="1" applyAlignment="1">
      <alignment horizontal="right" vertical="center" wrapText="1" indent="1"/>
    </xf>
    <xf numFmtId="0" fontId="20" fillId="2" borderId="104" xfId="0" applyFont="1" applyFill="1" applyBorder="1" applyAlignment="1">
      <alignment horizontal="right" indent="1"/>
    </xf>
    <xf numFmtId="0" fontId="54" fillId="0" borderId="1" xfId="0" applyFont="1" applyBorder="1" applyAlignment="1">
      <alignment horizontal="left" vertical="center" wrapText="1"/>
    </xf>
    <xf numFmtId="0" fontId="4" fillId="0" borderId="230" xfId="0" applyFont="1" applyBorder="1" applyAlignment="1">
      <alignment horizontal="center" vertical="center" wrapText="1"/>
    </xf>
    <xf numFmtId="0" fontId="4" fillId="0" borderId="231" xfId="0" applyFont="1" applyBorder="1" applyAlignment="1">
      <alignment horizontal="center" vertical="center" wrapText="1"/>
    </xf>
    <xf numFmtId="0" fontId="49" fillId="0" borderId="14" xfId="0" applyFont="1" applyBorder="1" applyAlignment="1">
      <alignment horizontal="center" vertical="center" wrapText="1"/>
    </xf>
    <xf numFmtId="0" fontId="24" fillId="0" borderId="3" xfId="0" applyFont="1" applyBorder="1" applyAlignment="1">
      <alignment horizontal="center" vertical="center" wrapText="1"/>
    </xf>
    <xf numFmtId="0" fontId="20" fillId="0" borderId="14" xfId="0" applyFont="1" applyBorder="1" applyAlignment="1">
      <alignment horizontal="right" vertical="center" wrapText="1" indent="1"/>
    </xf>
    <xf numFmtId="0" fontId="11" fillId="2" borderId="0" xfId="0" applyFont="1" applyFill="1" applyAlignment="1">
      <alignment horizontal="center" vertical="center" wrapText="1"/>
    </xf>
    <xf numFmtId="0" fontId="6" fillId="2" borderId="0" xfId="0" applyFont="1" applyFill="1" applyAlignment="1">
      <alignment horizontal="center" vertical="center" wrapText="1"/>
    </xf>
    <xf numFmtId="0" fontId="6" fillId="2" borderId="0" xfId="0" applyFont="1" applyFill="1" applyAlignment="1">
      <alignment horizontal="left" vertical="center" wrapText="1"/>
    </xf>
    <xf numFmtId="0" fontId="12" fillId="2" borderId="0" xfId="0" applyFont="1" applyFill="1" applyAlignment="1">
      <alignment horizontal="right" vertical="center" wrapText="1"/>
    </xf>
    <xf numFmtId="0" fontId="20" fillId="2" borderId="0" xfId="0" applyFont="1" applyFill="1" applyAlignment="1">
      <alignment horizontal="right" vertical="center" wrapText="1"/>
    </xf>
    <xf numFmtId="0" fontId="12" fillId="2" borderId="0" xfId="0" applyFont="1" applyFill="1" applyAlignment="1">
      <alignment vertical="center" wrapText="1"/>
    </xf>
    <xf numFmtId="165" fontId="24" fillId="3" borderId="17" xfId="0" applyNumberFormat="1" applyFont="1" applyFill="1" applyBorder="1" applyAlignment="1" applyProtection="1">
      <alignment horizontal="right" vertical="center" wrapText="1" indent="1"/>
      <protection locked="0"/>
    </xf>
    <xf numFmtId="165" fontId="24" fillId="4" borderId="151" xfId="0" applyNumberFormat="1" applyFont="1" applyFill="1" applyBorder="1" applyAlignment="1" applyProtection="1">
      <alignment horizontal="right" vertical="center" wrapText="1" indent="1"/>
      <protection locked="0"/>
    </xf>
    <xf numFmtId="165" fontId="24" fillId="0" borderId="41" xfId="0" applyNumberFormat="1" applyFont="1" applyBorder="1" applyAlignment="1">
      <alignment horizontal="right" vertical="center" wrapText="1" indent="1"/>
    </xf>
    <xf numFmtId="165" fontId="24" fillId="0" borderId="198" xfId="0" applyNumberFormat="1" applyFont="1" applyBorder="1" applyAlignment="1">
      <alignment horizontal="right" vertical="center" wrapText="1" indent="1"/>
    </xf>
    <xf numFmtId="165" fontId="24" fillId="0" borderId="115" xfId="0" applyNumberFormat="1" applyFont="1" applyBorder="1" applyAlignment="1">
      <alignment horizontal="right" vertical="center" wrapText="1" indent="1"/>
    </xf>
    <xf numFmtId="165" fontId="20" fillId="0" borderId="115" xfId="0" applyNumberFormat="1" applyFont="1" applyBorder="1" applyAlignment="1">
      <alignment horizontal="right" vertical="center" wrapText="1" indent="1"/>
    </xf>
    <xf numFmtId="165" fontId="24" fillId="4" borderId="166" xfId="0" applyNumberFormat="1" applyFont="1" applyFill="1" applyBorder="1" applyAlignment="1" applyProtection="1">
      <alignment horizontal="right" vertical="center" wrapText="1" indent="1"/>
      <protection locked="0"/>
    </xf>
    <xf numFmtId="165" fontId="24" fillId="0" borderId="169" xfId="0" applyNumberFormat="1" applyFont="1" applyBorder="1" applyAlignment="1">
      <alignment horizontal="right" vertical="center" wrapText="1" indent="1"/>
    </xf>
    <xf numFmtId="165" fontId="24" fillId="0" borderId="201" xfId="0" applyNumberFormat="1" applyFont="1" applyBorder="1" applyAlignment="1">
      <alignment horizontal="right" vertical="center" wrapText="1" indent="1"/>
    </xf>
    <xf numFmtId="165" fontId="12" fillId="0" borderId="45" xfId="0" applyNumberFormat="1" applyFont="1" applyBorder="1" applyAlignment="1">
      <alignment horizontal="right" vertical="center" wrapText="1" indent="1"/>
    </xf>
    <xf numFmtId="165" fontId="12" fillId="0" borderId="200" xfId="0" applyNumberFormat="1" applyFont="1" applyBorder="1" applyAlignment="1">
      <alignment horizontal="right" vertical="center" wrapText="1" indent="1"/>
    </xf>
    <xf numFmtId="165" fontId="12" fillId="0" borderId="70" xfId="0" applyNumberFormat="1" applyFont="1" applyBorder="1" applyAlignment="1">
      <alignment horizontal="right" vertical="center" wrapText="1" indent="1"/>
    </xf>
    <xf numFmtId="165" fontId="20" fillId="0" borderId="170" xfId="0" applyNumberFormat="1" applyFont="1" applyBorder="1" applyAlignment="1">
      <alignment horizontal="right" vertical="center" wrapText="1" indent="1"/>
    </xf>
    <xf numFmtId="165" fontId="20" fillId="0" borderId="41" xfId="0" applyNumberFormat="1" applyFont="1" applyBorder="1" applyAlignment="1">
      <alignment horizontal="right" vertical="center" wrapText="1" indent="1"/>
    </xf>
    <xf numFmtId="165" fontId="12" fillId="0" borderId="167" xfId="0" applyNumberFormat="1" applyFont="1" applyBorder="1" applyAlignment="1">
      <alignment horizontal="right" vertical="center" wrapText="1" indent="1"/>
    </xf>
    <xf numFmtId="165" fontId="24" fillId="16" borderId="116" xfId="0" applyNumberFormat="1" applyFont="1" applyFill="1" applyBorder="1" applyAlignment="1">
      <alignment horizontal="right" vertical="center" wrapText="1" indent="1"/>
    </xf>
    <xf numFmtId="165" fontId="24" fillId="16" borderId="133" xfId="0" applyNumberFormat="1" applyFont="1" applyFill="1" applyBorder="1" applyAlignment="1">
      <alignment horizontal="right" vertical="center" wrapText="1" indent="1"/>
    </xf>
    <xf numFmtId="165" fontId="24" fillId="3" borderId="19" xfId="0" applyNumberFormat="1" applyFont="1" applyFill="1" applyBorder="1" applyAlignment="1" applyProtection="1">
      <alignment horizontal="right" vertical="center" wrapText="1"/>
      <protection locked="0"/>
    </xf>
    <xf numFmtId="165" fontId="24" fillId="3" borderId="20" xfId="0" applyNumberFormat="1" applyFont="1" applyFill="1" applyBorder="1" applyAlignment="1" applyProtection="1">
      <alignment horizontal="right" vertical="center" wrapText="1" indent="1"/>
      <protection locked="0"/>
    </xf>
    <xf numFmtId="165" fontId="24" fillId="4" borderId="132" xfId="0" applyNumberFormat="1" applyFont="1" applyFill="1" applyBorder="1" applyAlignment="1" applyProtection="1">
      <alignment horizontal="right" vertical="center" wrapText="1" indent="1"/>
      <protection locked="0"/>
    </xf>
    <xf numFmtId="167" fontId="24" fillId="4" borderId="37" xfId="0" applyNumberFormat="1" applyFont="1" applyFill="1" applyBorder="1" applyAlignment="1" applyProtection="1">
      <alignment horizontal="right" vertical="center" wrapText="1" indent="1"/>
      <protection locked="0"/>
    </xf>
    <xf numFmtId="165" fontId="24" fillId="3" borderId="37" xfId="0" applyNumberFormat="1" applyFont="1" applyFill="1" applyBorder="1" applyAlignment="1" applyProtection="1">
      <alignment horizontal="right" vertical="center" wrapText="1" indent="1"/>
      <protection locked="0"/>
    </xf>
    <xf numFmtId="165" fontId="24" fillId="4" borderId="37" xfId="0" applyNumberFormat="1" applyFont="1" applyFill="1" applyBorder="1" applyAlignment="1" applyProtection="1">
      <alignment horizontal="right" vertical="center" wrapText="1" indent="1"/>
      <protection locked="0"/>
    </xf>
    <xf numFmtId="165" fontId="24" fillId="0" borderId="233" xfId="0" applyNumberFormat="1" applyFont="1" applyBorder="1" applyAlignment="1">
      <alignment horizontal="right" vertical="center" wrapText="1" indent="1"/>
    </xf>
    <xf numFmtId="165" fontId="24" fillId="0" borderId="234" xfId="0" applyNumberFormat="1" applyFont="1" applyBorder="1" applyAlignment="1">
      <alignment horizontal="right" vertical="center" wrapText="1" indent="1"/>
    </xf>
    <xf numFmtId="171" fontId="12" fillId="0" borderId="202" xfId="0" applyNumberFormat="1" applyFont="1" applyBorder="1" applyAlignment="1">
      <alignment vertical="center" wrapText="1"/>
    </xf>
    <xf numFmtId="171" fontId="12" fillId="0" borderId="235" xfId="0" applyNumberFormat="1" applyFont="1" applyBorder="1" applyAlignment="1">
      <alignment horizontal="right" vertical="center" wrapText="1" indent="1"/>
    </xf>
    <xf numFmtId="165" fontId="20" fillId="4" borderId="236" xfId="0" applyNumberFormat="1" applyFont="1" applyFill="1" applyBorder="1" applyAlignment="1" applyProtection="1">
      <alignment horizontal="right" vertical="center" wrapText="1" indent="1"/>
      <protection locked="0"/>
    </xf>
    <xf numFmtId="165" fontId="20" fillId="0" borderId="167" xfId="0" applyNumberFormat="1" applyFont="1" applyBorder="1" applyAlignment="1">
      <alignment horizontal="right" vertical="center" wrapText="1" indent="1"/>
    </xf>
    <xf numFmtId="165" fontId="12" fillId="0" borderId="237" xfId="0" applyNumberFormat="1" applyFont="1" applyBorder="1" applyAlignment="1">
      <alignment horizontal="right" vertical="center" wrapText="1" indent="1"/>
    </xf>
    <xf numFmtId="165" fontId="20" fillId="4" borderId="37" xfId="0" applyNumberFormat="1" applyFont="1" applyFill="1" applyBorder="1" applyAlignment="1" applyProtection="1">
      <alignment horizontal="right" vertical="center" wrapText="1" indent="1"/>
      <protection locked="0"/>
    </xf>
    <xf numFmtId="9" fontId="20" fillId="16" borderId="151" xfId="0" applyNumberFormat="1" applyFont="1" applyFill="1" applyBorder="1" applyAlignment="1">
      <alignment horizontal="center" vertical="center" wrapText="1"/>
    </xf>
    <xf numFmtId="9" fontId="20" fillId="4" borderId="151" xfId="0" applyNumberFormat="1" applyFont="1" applyFill="1" applyBorder="1" applyAlignment="1" applyProtection="1">
      <alignment horizontal="center" vertical="center" wrapText="1"/>
      <protection locked="0"/>
    </xf>
    <xf numFmtId="0" fontId="24" fillId="2" borderId="0" xfId="0" applyFont="1" applyFill="1" applyAlignment="1">
      <alignment horizontal="left"/>
    </xf>
    <xf numFmtId="0" fontId="24" fillId="2" borderId="151" xfId="0" applyFont="1" applyFill="1" applyBorder="1" applyAlignment="1">
      <alignment horizontal="right" indent="1"/>
    </xf>
    <xf numFmtId="9" fontId="20" fillId="16" borderId="151" xfId="0" applyNumberFormat="1" applyFont="1" applyFill="1" applyBorder="1" applyAlignment="1" applyProtection="1">
      <alignment horizontal="right" vertical="center" wrapText="1" indent="1"/>
      <protection locked="0"/>
    </xf>
    <xf numFmtId="0" fontId="55" fillId="2" borderId="151" xfId="0" applyFont="1" applyFill="1" applyBorder="1" applyAlignment="1">
      <alignment horizontal="right" indent="1"/>
    </xf>
    <xf numFmtId="0" fontId="24" fillId="2" borderId="151" xfId="0" applyFont="1" applyFill="1" applyBorder="1" applyAlignment="1">
      <alignment horizontal="right" vertical="center" indent="1"/>
    </xf>
    <xf numFmtId="0" fontId="55" fillId="2" borderId="151" xfId="0" applyFont="1" applyFill="1" applyBorder="1" applyAlignment="1">
      <alignment horizontal="right" vertical="center" indent="1"/>
    </xf>
    <xf numFmtId="0" fontId="26" fillId="0" borderId="1" xfId="0" applyFont="1" applyBorder="1" applyAlignment="1">
      <alignment vertical="center" wrapText="1"/>
    </xf>
    <xf numFmtId="0" fontId="0" fillId="2" borderId="0" xfId="0" applyFill="1" applyAlignment="1">
      <alignment vertical="top" wrapText="1"/>
    </xf>
    <xf numFmtId="0" fontId="20" fillId="2" borderId="11" xfId="0" applyFont="1" applyFill="1" applyBorder="1" applyAlignment="1">
      <alignment vertical="center" wrapText="1"/>
    </xf>
    <xf numFmtId="0" fontId="15" fillId="2" borderId="0" xfId="0" applyFont="1" applyFill="1" applyAlignment="1">
      <alignment vertical="center" wrapText="1"/>
    </xf>
    <xf numFmtId="0" fontId="26" fillId="2" borderId="1" xfId="0" applyFont="1" applyFill="1" applyBorder="1" applyAlignment="1">
      <alignment vertical="center" wrapText="1"/>
    </xf>
    <xf numFmtId="0" fontId="50" fillId="0" borderId="13" xfId="0" applyFont="1" applyBorder="1" applyAlignment="1">
      <alignment vertical="center" wrapText="1"/>
    </xf>
    <xf numFmtId="0" fontId="20" fillId="2" borderId="0" xfId="0" applyFont="1" applyFill="1" applyAlignment="1">
      <alignment horizontal="left" vertical="center" wrapText="1"/>
    </xf>
    <xf numFmtId="0" fontId="49" fillId="0" borderId="0" xfId="0" applyFont="1" applyAlignment="1">
      <alignment horizontal="center" vertical="center" wrapText="1"/>
    </xf>
    <xf numFmtId="0" fontId="49" fillId="2" borderId="0" xfId="0" applyFont="1" applyFill="1" applyAlignment="1">
      <alignment horizontal="center" vertical="center" wrapText="1"/>
    </xf>
    <xf numFmtId="0" fontId="75" fillId="0" borderId="21" xfId="0" applyFont="1" applyBorder="1" applyAlignment="1">
      <alignment horizontal="center" vertical="center"/>
    </xf>
    <xf numFmtId="0" fontId="54" fillId="2" borderId="6" xfId="0" applyFont="1" applyFill="1" applyBorder="1" applyAlignment="1">
      <alignment horizontal="left" vertical="center" wrapText="1"/>
    </xf>
    <xf numFmtId="0" fontId="54" fillId="2" borderId="0" xfId="0" applyFont="1" applyFill="1" applyAlignment="1">
      <alignment horizontal="left" vertical="center" wrapText="1"/>
    </xf>
    <xf numFmtId="165" fontId="24" fillId="3" borderId="51" xfId="0" applyNumberFormat="1" applyFont="1" applyFill="1" applyBorder="1" applyAlignment="1" applyProtection="1">
      <alignment horizontal="right" vertical="center" wrapText="1" indent="1"/>
      <protection locked="0"/>
    </xf>
    <xf numFmtId="165" fontId="20" fillId="0" borderId="73" xfId="0" applyNumberFormat="1" applyFont="1" applyBorder="1" applyAlignment="1">
      <alignment horizontal="right" vertical="center" wrapText="1" indent="1"/>
    </xf>
    <xf numFmtId="0" fontId="16" fillId="2" borderId="134" xfId="4" applyFont="1" applyFill="1" applyBorder="1" applyAlignment="1">
      <alignment horizontal="left" vertical="center"/>
    </xf>
    <xf numFmtId="0" fontId="16" fillId="2" borderId="139" xfId="4" applyFont="1" applyFill="1" applyBorder="1" applyAlignment="1">
      <alignment horizontal="center" vertical="center"/>
    </xf>
    <xf numFmtId="0" fontId="16" fillId="2" borderId="137" xfId="4" applyFont="1" applyFill="1" applyBorder="1" applyAlignment="1">
      <alignment horizontal="center" vertical="center"/>
    </xf>
    <xf numFmtId="0" fontId="16" fillId="2" borderId="151" xfId="0" applyFont="1" applyFill="1" applyBorder="1" applyAlignment="1">
      <alignment horizontal="center" vertical="center" wrapText="1"/>
    </xf>
    <xf numFmtId="165" fontId="12" fillId="0" borderId="16" xfId="0" applyNumberFormat="1" applyFont="1" applyBorder="1" applyAlignment="1">
      <alignment horizontal="right" vertical="center" wrapText="1" indent="1"/>
    </xf>
    <xf numFmtId="165" fontId="12" fillId="0" borderId="49" xfId="0" applyNumberFormat="1" applyFont="1" applyBorder="1" applyAlignment="1">
      <alignment horizontal="right" vertical="center" wrapText="1" indent="1"/>
    </xf>
    <xf numFmtId="165" fontId="12" fillId="0" borderId="175" xfId="0" applyNumberFormat="1" applyFont="1" applyBorder="1" applyAlignment="1">
      <alignment horizontal="right" vertical="center" wrapText="1" indent="1"/>
    </xf>
    <xf numFmtId="172" fontId="12" fillId="4" borderId="37" xfId="0" applyNumberFormat="1" applyFont="1" applyFill="1" applyBorder="1" applyAlignment="1">
      <alignment horizontal="right" vertical="center" wrapText="1" indent="1"/>
    </xf>
    <xf numFmtId="172" fontId="12" fillId="4" borderId="69" xfId="0" applyNumberFormat="1" applyFont="1" applyFill="1" applyBorder="1" applyAlignment="1">
      <alignment horizontal="right" vertical="center" wrapText="1" indent="1"/>
    </xf>
    <xf numFmtId="165" fontId="12" fillId="0" borderId="174" xfId="0" applyNumberFormat="1" applyFont="1" applyBorder="1" applyAlignment="1">
      <alignment horizontal="right" vertical="center" wrapText="1" indent="1"/>
    </xf>
    <xf numFmtId="165" fontId="12" fillId="0" borderId="44" xfId="0" applyNumberFormat="1" applyFont="1" applyBorder="1" applyAlignment="1">
      <alignment horizontal="right" vertical="center" wrapText="1" indent="1"/>
    </xf>
    <xf numFmtId="165" fontId="12" fillId="0" borderId="46" xfId="0" applyNumberFormat="1" applyFont="1" applyBorder="1" applyAlignment="1">
      <alignment horizontal="right" vertical="center" wrapText="1" indent="1"/>
    </xf>
    <xf numFmtId="0" fontId="24" fillId="2" borderId="13" xfId="0" applyFont="1" applyFill="1" applyBorder="1" applyAlignment="1">
      <alignment vertical="center" wrapText="1"/>
    </xf>
    <xf numFmtId="165" fontId="24" fillId="3" borderId="236" xfId="0" applyNumberFormat="1" applyFont="1" applyFill="1" applyBorder="1" applyAlignment="1" applyProtection="1">
      <alignment horizontal="right" vertical="center" wrapText="1" indent="1"/>
      <protection locked="0"/>
    </xf>
    <xf numFmtId="165" fontId="24" fillId="4" borderId="236" xfId="0" applyNumberFormat="1" applyFont="1" applyFill="1" applyBorder="1" applyAlignment="1" applyProtection="1">
      <alignment horizontal="right" vertical="center" wrapText="1" indent="1"/>
      <protection locked="0"/>
    </xf>
    <xf numFmtId="0" fontId="4" fillId="0" borderId="202" xfId="0" applyFont="1" applyBorder="1" applyAlignment="1">
      <alignment horizontal="center" vertical="center" wrapText="1"/>
    </xf>
    <xf numFmtId="9" fontId="20" fillId="16" borderId="37" xfId="0" applyNumberFormat="1" applyFont="1" applyFill="1" applyBorder="1" applyAlignment="1" applyProtection="1">
      <alignment horizontal="right" vertical="center" wrapText="1" indent="1"/>
      <protection locked="0"/>
    </xf>
    <xf numFmtId="165" fontId="12" fillId="4" borderId="69" xfId="0" applyNumberFormat="1" applyFont="1" applyFill="1" applyBorder="1" applyAlignment="1">
      <alignment horizontal="right" vertical="center" wrapText="1" indent="1"/>
    </xf>
    <xf numFmtId="1" fontId="57" fillId="2" borderId="0" xfId="0" applyNumberFormat="1" applyFont="1" applyFill="1" applyAlignment="1">
      <alignment vertical="center" wrapText="1"/>
    </xf>
    <xf numFmtId="0" fontId="57" fillId="2" borderId="0" xfId="0" applyFont="1" applyFill="1" applyAlignment="1">
      <alignment vertical="center" wrapText="1"/>
    </xf>
    <xf numFmtId="0" fontId="57" fillId="2" borderId="98" xfId="0" applyFont="1" applyFill="1" applyBorder="1" applyAlignment="1">
      <alignment vertical="center"/>
    </xf>
    <xf numFmtId="0" fontId="30" fillId="2" borderId="0" xfId="0" applyFont="1" applyFill="1" applyAlignment="1" applyProtection="1">
      <alignment horizontal="justify" vertical="top" wrapText="1"/>
      <protection hidden="1"/>
    </xf>
    <xf numFmtId="0" fontId="30" fillId="2" borderId="0" xfId="0" applyFont="1" applyFill="1" applyAlignment="1" applyProtection="1">
      <alignment horizontal="justify" vertical="top"/>
      <protection hidden="1"/>
    </xf>
    <xf numFmtId="0" fontId="43" fillId="8" borderId="0" xfId="0" applyFont="1" applyFill="1" applyAlignment="1" applyProtection="1">
      <alignment horizontal="left" vertical="center"/>
      <protection hidden="1"/>
    </xf>
    <xf numFmtId="0" fontId="42" fillId="2" borderId="0" xfId="0" applyFont="1" applyFill="1" applyAlignment="1" applyProtection="1">
      <alignment horizontal="center" vertical="center" wrapText="1"/>
      <protection hidden="1"/>
    </xf>
    <xf numFmtId="0" fontId="43" fillId="5" borderId="0" xfId="0" applyFont="1" applyFill="1" applyAlignment="1" applyProtection="1">
      <alignment horizontal="left" vertical="center"/>
      <protection hidden="1"/>
    </xf>
    <xf numFmtId="0" fontId="30" fillId="2" borderId="0" xfId="0" applyFont="1" applyFill="1" applyAlignment="1" applyProtection="1">
      <alignment horizontal="justify" vertical="center" wrapText="1"/>
      <protection hidden="1"/>
    </xf>
    <xf numFmtId="0" fontId="32" fillId="2" borderId="0" xfId="0" applyFont="1" applyFill="1" applyAlignment="1" applyProtection="1">
      <alignment horizontal="justify" vertical="center" wrapText="1"/>
      <protection hidden="1"/>
    </xf>
    <xf numFmtId="0" fontId="30" fillId="0" borderId="0" xfId="0" applyFont="1" applyAlignment="1" applyProtection="1">
      <alignment horizontal="justify" vertical="top" wrapText="1"/>
      <protection hidden="1"/>
    </xf>
    <xf numFmtId="0" fontId="32" fillId="2" borderId="0" xfId="0" applyFont="1" applyFill="1" applyAlignment="1" applyProtection="1">
      <alignment horizontal="justify" vertical="center"/>
      <protection hidden="1"/>
    </xf>
    <xf numFmtId="0" fontId="27" fillId="2" borderId="161" xfId="0" applyFont="1" applyFill="1" applyBorder="1" applyAlignment="1" applyProtection="1">
      <alignment horizontal="center" wrapText="1"/>
      <protection hidden="1"/>
    </xf>
    <xf numFmtId="0" fontId="27" fillId="2" borderId="162" xfId="0" applyFont="1" applyFill="1" applyBorder="1" applyAlignment="1" applyProtection="1">
      <alignment horizontal="center" wrapText="1"/>
      <protection hidden="1"/>
    </xf>
    <xf numFmtId="0" fontId="27" fillId="2" borderId="76" xfId="0" applyFont="1" applyFill="1" applyBorder="1" applyAlignment="1" applyProtection="1">
      <alignment horizontal="center" wrapText="1"/>
      <protection hidden="1"/>
    </xf>
    <xf numFmtId="0" fontId="27" fillId="2" borderId="88" xfId="0" applyFont="1" applyFill="1" applyBorder="1" applyAlignment="1" applyProtection="1">
      <alignment horizontal="center" wrapText="1"/>
      <protection hidden="1"/>
    </xf>
    <xf numFmtId="0" fontId="61" fillId="0" borderId="161" xfId="0" applyFont="1" applyBorder="1" applyAlignment="1" applyProtection="1">
      <alignment horizontal="center" vertical="center" wrapText="1"/>
      <protection hidden="1"/>
    </xf>
    <xf numFmtId="0" fontId="61" fillId="0" borderId="75" xfId="0" applyFont="1" applyBorder="1" applyAlignment="1" applyProtection="1">
      <alignment horizontal="center" vertical="center" wrapText="1"/>
      <protection hidden="1"/>
    </xf>
    <xf numFmtId="0" fontId="61" fillId="0" borderId="162" xfId="0" applyFont="1" applyBorder="1" applyAlignment="1" applyProtection="1">
      <alignment horizontal="center" vertical="center" wrapText="1"/>
      <protection hidden="1"/>
    </xf>
    <xf numFmtId="0" fontId="61" fillId="0" borderId="76" xfId="0" applyFont="1" applyBorder="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1" fillId="0" borderId="88" xfId="0" applyFont="1" applyBorder="1" applyAlignment="1" applyProtection="1">
      <alignment horizontal="center" vertical="center" wrapText="1"/>
      <protection hidden="1"/>
    </xf>
    <xf numFmtId="0" fontId="61" fillId="0" borderId="163" xfId="0" applyFont="1" applyBorder="1" applyAlignment="1" applyProtection="1">
      <alignment horizontal="center" vertical="center" wrapText="1"/>
      <protection hidden="1"/>
    </xf>
    <xf numFmtId="0" fontId="61" fillId="0" borderId="26" xfId="0" applyFont="1" applyBorder="1" applyAlignment="1" applyProtection="1">
      <alignment horizontal="center" vertical="center" wrapText="1"/>
      <protection hidden="1"/>
    </xf>
    <xf numFmtId="0" fontId="61" fillId="0" borderId="164" xfId="0" applyFont="1" applyBorder="1" applyAlignment="1" applyProtection="1">
      <alignment horizontal="center" vertical="center" wrapText="1"/>
      <protection hidden="1"/>
    </xf>
    <xf numFmtId="0" fontId="61" fillId="0" borderId="158" xfId="0" applyFont="1" applyBorder="1" applyAlignment="1" applyProtection="1">
      <alignment horizontal="center" vertical="center" wrapText="1"/>
      <protection hidden="1"/>
    </xf>
    <xf numFmtId="0" fontId="61" fillId="0" borderId="159" xfId="0" applyFont="1" applyBorder="1" applyAlignment="1" applyProtection="1">
      <alignment horizontal="center" vertical="center" wrapText="1"/>
      <protection hidden="1"/>
    </xf>
    <xf numFmtId="0" fontId="61" fillId="0" borderId="160" xfId="0" applyFont="1" applyBorder="1" applyAlignment="1" applyProtection="1">
      <alignment horizontal="center" vertical="center" wrapText="1"/>
      <protection hidden="1"/>
    </xf>
    <xf numFmtId="0" fontId="79" fillId="2" borderId="0" xfId="0" applyFont="1" applyFill="1" applyAlignment="1" applyProtection="1">
      <alignment horizontal="center" vertical="center"/>
      <protection hidden="1"/>
    </xf>
    <xf numFmtId="0" fontId="30" fillId="2" borderId="0" xfId="0" applyFont="1" applyFill="1" applyAlignment="1" applyProtection="1">
      <alignment horizontal="left" vertical="center" wrapText="1"/>
      <protection hidden="1"/>
    </xf>
    <xf numFmtId="0" fontId="32" fillId="2" borderId="0" xfId="0" applyFont="1" applyFill="1" applyAlignment="1" applyProtection="1">
      <alignment horizontal="left" vertical="center" wrapText="1"/>
      <protection hidden="1"/>
    </xf>
    <xf numFmtId="0" fontId="80" fillId="2" borderId="0" xfId="0" applyFont="1" applyFill="1" applyAlignment="1" applyProtection="1">
      <alignment horizontal="left" vertical="center" wrapText="1"/>
      <protection hidden="1"/>
    </xf>
    <xf numFmtId="0" fontId="30" fillId="2" borderId="0" xfId="0" quotePrefix="1" applyFont="1" applyFill="1" applyAlignment="1" applyProtection="1">
      <alignment horizontal="left" vertical="top" wrapText="1"/>
      <protection hidden="1"/>
    </xf>
    <xf numFmtId="0" fontId="45" fillId="8" borderId="0" xfId="0" applyFont="1" applyFill="1" applyAlignment="1" applyProtection="1">
      <alignment horizontal="center" vertical="center"/>
      <protection hidden="1"/>
    </xf>
    <xf numFmtId="0" fontId="32" fillId="2" borderId="0" xfId="0" applyFont="1" applyFill="1" applyAlignment="1" applyProtection="1">
      <alignment horizontal="left" vertical="top" wrapText="1"/>
      <protection hidden="1"/>
    </xf>
    <xf numFmtId="0" fontId="46" fillId="2" borderId="56" xfId="0" applyFont="1" applyFill="1" applyBorder="1" applyAlignment="1" applyProtection="1">
      <alignment vertical="center"/>
      <protection hidden="1"/>
    </xf>
    <xf numFmtId="0" fontId="32" fillId="2" borderId="26" xfId="0" applyFont="1" applyFill="1" applyBorder="1" applyAlignment="1" applyProtection="1">
      <alignment horizontal="left" vertical="center" wrapText="1"/>
      <protection hidden="1"/>
    </xf>
    <xf numFmtId="0" fontId="30" fillId="2" borderId="75" xfId="0" quotePrefix="1" applyFont="1" applyFill="1" applyBorder="1" applyAlignment="1" applyProtection="1">
      <alignment horizontal="justify" vertical="top" wrapText="1"/>
      <protection hidden="1"/>
    </xf>
    <xf numFmtId="0" fontId="30" fillId="2" borderId="0" xfId="0" applyFont="1" applyFill="1" applyAlignment="1" applyProtection="1">
      <alignment horizontal="justify" vertical="center"/>
      <protection hidden="1"/>
    </xf>
    <xf numFmtId="0" fontId="46" fillId="2" borderId="0" xfId="0" applyFont="1" applyFill="1" applyAlignment="1" applyProtection="1">
      <alignment vertical="center"/>
      <protection hidden="1"/>
    </xf>
    <xf numFmtId="0" fontId="30" fillId="2" borderId="0" xfId="0" applyFont="1" applyFill="1" applyAlignment="1" applyProtection="1">
      <alignment horizontal="justify"/>
      <protection hidden="1"/>
    </xf>
    <xf numFmtId="0" fontId="30" fillId="0" borderId="0" xfId="0" applyFont="1" applyAlignment="1" applyProtection="1">
      <alignment horizontal="justify" vertical="center"/>
      <protection hidden="1"/>
    </xf>
    <xf numFmtId="0" fontId="20" fillId="0" borderId="24" xfId="0" applyFont="1" applyBorder="1" applyAlignment="1">
      <alignment horizontal="left" vertical="center" wrapText="1"/>
    </xf>
    <xf numFmtId="0" fontId="24" fillId="0" borderId="77" xfId="0" applyFont="1" applyBorder="1" applyAlignment="1">
      <alignment horizontal="left" vertical="center" wrapText="1"/>
    </xf>
    <xf numFmtId="0" fontId="24" fillId="0" borderId="24" xfId="0" applyFont="1" applyBorder="1" applyAlignment="1">
      <alignment horizontal="left" vertical="center" wrapText="1"/>
    </xf>
    <xf numFmtId="0" fontId="3" fillId="2" borderId="4" xfId="0" applyFont="1" applyFill="1" applyBorder="1" applyAlignment="1">
      <alignment horizontal="right" vertical="center" wrapText="1" indent="1"/>
    </xf>
    <xf numFmtId="0" fontId="3" fillId="2" borderId="5" xfId="0" applyFont="1" applyFill="1" applyBorder="1" applyAlignment="1">
      <alignment horizontal="right" vertical="center" wrapText="1" indent="1"/>
    </xf>
    <xf numFmtId="0" fontId="4" fillId="2" borderId="4" xfId="0" applyFont="1" applyFill="1" applyBorder="1" applyAlignment="1">
      <alignment horizontal="right" vertical="center" wrapText="1" indent="1"/>
    </xf>
    <xf numFmtId="0" fontId="4" fillId="2" borderId="5" xfId="0" applyFont="1" applyFill="1" applyBorder="1" applyAlignment="1">
      <alignment horizontal="right" vertical="center" wrapText="1" indent="1"/>
    </xf>
    <xf numFmtId="0" fontId="20" fillId="4" borderId="28" xfId="0" applyFont="1" applyFill="1" applyBorder="1" applyAlignment="1" applyProtection="1">
      <alignment horizontal="left" vertical="center" wrapText="1"/>
      <protection locked="0"/>
    </xf>
    <xf numFmtId="0" fontId="20" fillId="4" borderId="29" xfId="0" applyFont="1" applyFill="1" applyBorder="1" applyAlignment="1" applyProtection="1">
      <alignment horizontal="left" vertical="center" wrapText="1"/>
      <protection locked="0"/>
    </xf>
    <xf numFmtId="0" fontId="20" fillId="4" borderId="30" xfId="0" applyFont="1" applyFill="1" applyBorder="1" applyAlignment="1" applyProtection="1">
      <alignment horizontal="left" vertical="center" wrapText="1"/>
      <protection locked="0"/>
    </xf>
    <xf numFmtId="0" fontId="24" fillId="4" borderId="28" xfId="0" applyFont="1" applyFill="1" applyBorder="1" applyAlignment="1" applyProtection="1">
      <alignment horizontal="left" vertical="center" wrapText="1"/>
      <protection locked="0"/>
    </xf>
    <xf numFmtId="0" fontId="24" fillId="4" borderId="29" xfId="0" applyFont="1" applyFill="1" applyBorder="1" applyAlignment="1" applyProtection="1">
      <alignment horizontal="left" vertical="center" wrapText="1"/>
      <protection locked="0"/>
    </xf>
    <xf numFmtId="0" fontId="24" fillId="4" borderId="30" xfId="0" applyFont="1" applyFill="1" applyBorder="1" applyAlignment="1" applyProtection="1">
      <alignment horizontal="left" vertical="center" wrapText="1"/>
      <protection locked="0"/>
    </xf>
    <xf numFmtId="49" fontId="20" fillId="4" borderId="28" xfId="0" applyNumberFormat="1" applyFont="1" applyFill="1" applyBorder="1" applyAlignment="1" applyProtection="1">
      <alignment horizontal="left" vertical="center" wrapText="1"/>
      <protection locked="0"/>
    </xf>
    <xf numFmtId="49" fontId="20" fillId="4" borderId="29" xfId="0" applyNumberFormat="1" applyFont="1" applyFill="1" applyBorder="1" applyAlignment="1" applyProtection="1">
      <alignment horizontal="left" vertical="center" wrapText="1"/>
      <protection locked="0"/>
    </xf>
    <xf numFmtId="49" fontId="20" fillId="4" borderId="30" xfId="0" applyNumberFormat="1" applyFont="1" applyFill="1" applyBorder="1" applyAlignment="1" applyProtection="1">
      <alignment horizontal="left" vertical="center" wrapText="1"/>
      <protection locked="0"/>
    </xf>
    <xf numFmtId="0" fontId="48" fillId="2" borderId="0" xfId="0" applyFont="1" applyFill="1" applyAlignment="1">
      <alignment horizontal="center" vertical="center"/>
    </xf>
    <xf numFmtId="0" fontId="55" fillId="2" borderId="57" xfId="0" applyFont="1" applyFill="1" applyBorder="1" applyAlignment="1">
      <alignment horizontal="right" vertical="center" wrapText="1"/>
    </xf>
    <xf numFmtId="0" fontId="55" fillId="2" borderId="58" xfId="0" applyFont="1" applyFill="1" applyBorder="1" applyAlignment="1">
      <alignment horizontal="right" vertical="center" wrapText="1"/>
    </xf>
    <xf numFmtId="164" fontId="20" fillId="0" borderId="221" xfId="0" applyNumberFormat="1" applyFont="1" applyBorder="1" applyAlignment="1">
      <alignment horizontal="right" vertical="center" wrapText="1" indent="1"/>
    </xf>
    <xf numFmtId="0" fontId="20" fillId="0" borderId="221" xfId="0" applyFont="1" applyBorder="1" applyAlignment="1">
      <alignment horizontal="right" indent="1"/>
    </xf>
    <xf numFmtId="0" fontId="12" fillId="0" borderId="215" xfId="0" applyFont="1" applyBorder="1" applyAlignment="1">
      <alignment horizontal="center" vertical="center" wrapText="1"/>
    </xf>
    <xf numFmtId="0" fontId="20" fillId="0" borderId="215" xfId="0" applyFont="1" applyBorder="1"/>
    <xf numFmtId="0" fontId="3" fillId="2" borderId="12" xfId="0" applyFont="1" applyFill="1" applyBorder="1" applyAlignment="1">
      <alignment horizontal="right" vertical="center" wrapText="1" indent="1"/>
    </xf>
    <xf numFmtId="0" fontId="3" fillId="2" borderId="8" xfId="0" applyFont="1" applyFill="1" applyBorder="1" applyAlignment="1">
      <alignment horizontal="right" vertical="center" wrapText="1" indent="1"/>
    </xf>
    <xf numFmtId="0" fontId="3" fillId="2" borderId="0" xfId="0" applyFont="1" applyFill="1" applyAlignment="1">
      <alignment horizontal="left" vertical="center" wrapText="1"/>
    </xf>
    <xf numFmtId="0" fontId="3" fillId="2" borderId="11" xfId="0" applyFont="1" applyFill="1" applyBorder="1" applyAlignment="1">
      <alignment horizontal="right" vertical="center" wrapText="1" indent="1"/>
    </xf>
    <xf numFmtId="0" fontId="3" fillId="2" borderId="9" xfId="0" applyFont="1" applyFill="1" applyBorder="1" applyAlignment="1">
      <alignment horizontal="right" vertical="center" wrapText="1" indent="1"/>
    </xf>
    <xf numFmtId="0" fontId="55" fillId="0" borderId="82" xfId="0" applyFont="1" applyBorder="1" applyAlignment="1">
      <alignment horizontal="center" vertical="center" wrapText="1"/>
    </xf>
    <xf numFmtId="0" fontId="55" fillId="0" borderId="83" xfId="0" applyFont="1" applyBorder="1" applyAlignment="1">
      <alignment horizontal="center" vertical="center" wrapText="1"/>
    </xf>
    <xf numFmtId="0" fontId="12" fillId="0" borderId="83" xfId="0" applyFont="1" applyBorder="1" applyAlignment="1">
      <alignment horizontal="center" vertical="center"/>
    </xf>
    <xf numFmtId="0" fontId="52" fillId="8" borderId="0" xfId="0" applyFont="1" applyFill="1" applyAlignment="1">
      <alignment horizontal="center" vertical="center" wrapText="1"/>
    </xf>
    <xf numFmtId="0" fontId="55" fillId="0" borderId="214" xfId="0" applyFont="1" applyBorder="1" applyAlignment="1">
      <alignment horizontal="center" vertical="center" wrapText="1"/>
    </xf>
    <xf numFmtId="164" fontId="20" fillId="0" borderId="24" xfId="0" applyNumberFormat="1" applyFont="1" applyBorder="1" applyAlignment="1">
      <alignment horizontal="right" vertical="center" wrapText="1" indent="1"/>
    </xf>
    <xf numFmtId="0" fontId="20" fillId="0" borderId="24" xfId="0" applyFont="1" applyBorder="1" applyAlignment="1">
      <alignment horizontal="right" indent="1"/>
    </xf>
    <xf numFmtId="0" fontId="24" fillId="0" borderId="220" xfId="0" applyFont="1" applyBorder="1" applyAlignment="1">
      <alignment horizontal="left" vertical="center" wrapText="1" indent="1"/>
    </xf>
    <xf numFmtId="0" fontId="20" fillId="0" borderId="221" xfId="0" applyFont="1" applyBorder="1" applyAlignment="1">
      <alignment horizontal="left" indent="1"/>
    </xf>
    <xf numFmtId="1" fontId="20" fillId="4" borderId="28" xfId="0" applyNumberFormat="1" applyFont="1" applyFill="1" applyBorder="1" applyAlignment="1" applyProtection="1">
      <alignment horizontal="left" vertical="center" wrapText="1"/>
      <protection locked="0"/>
    </xf>
    <xf numFmtId="1" fontId="20" fillId="4" borderId="29" xfId="0" applyNumberFormat="1" applyFont="1" applyFill="1" applyBorder="1" applyAlignment="1" applyProtection="1">
      <alignment horizontal="left" vertical="center" wrapText="1"/>
      <protection locked="0"/>
    </xf>
    <xf numFmtId="1" fontId="20" fillId="4" borderId="30" xfId="0" applyNumberFormat="1" applyFont="1" applyFill="1" applyBorder="1" applyAlignment="1" applyProtection="1">
      <alignment horizontal="left" vertical="center" wrapText="1"/>
      <protection locked="0"/>
    </xf>
    <xf numFmtId="0" fontId="24" fillId="0" borderId="77" xfId="0" applyFont="1" applyBorder="1" applyAlignment="1">
      <alignment horizontal="left" vertical="center" wrapText="1" indent="1"/>
    </xf>
    <xf numFmtId="0" fontId="20" fillId="0" borderId="24" xfId="0" applyFont="1" applyBorder="1" applyAlignment="1">
      <alignment horizontal="left" indent="1"/>
    </xf>
    <xf numFmtId="164" fontId="20" fillId="0" borderId="78" xfId="0" applyNumberFormat="1" applyFont="1" applyBorder="1" applyAlignment="1">
      <alignment horizontal="right" vertical="center" wrapText="1" indent="1"/>
    </xf>
    <xf numFmtId="164" fontId="20" fillId="0" borderId="222" xfId="0" applyNumberFormat="1" applyFont="1" applyBorder="1" applyAlignment="1">
      <alignment horizontal="right" vertical="center" wrapText="1" indent="1"/>
    </xf>
    <xf numFmtId="0" fontId="24" fillId="3" borderId="28" xfId="0" applyFont="1" applyFill="1" applyBorder="1" applyAlignment="1" applyProtection="1">
      <alignment horizontal="left"/>
      <protection locked="0"/>
    </xf>
    <xf numFmtId="0" fontId="24" fillId="3" borderId="29" xfId="0" applyFont="1" applyFill="1" applyBorder="1" applyAlignment="1" applyProtection="1">
      <alignment horizontal="left"/>
      <protection locked="0"/>
    </xf>
    <xf numFmtId="0" fontId="24" fillId="3" borderId="30" xfId="0" applyFont="1" applyFill="1" applyBorder="1" applyAlignment="1" applyProtection="1">
      <alignment horizontal="left"/>
      <protection locked="0"/>
    </xf>
    <xf numFmtId="0" fontId="4" fillId="0" borderId="207" xfId="0" applyFont="1" applyBorder="1" applyAlignment="1">
      <alignment horizontal="left" vertical="center" wrapText="1"/>
    </xf>
    <xf numFmtId="0" fontId="4" fillId="0" borderId="29" xfId="0" applyFont="1" applyBorder="1" applyAlignment="1">
      <alignment horizontal="left" vertical="center" wrapText="1"/>
    </xf>
    <xf numFmtId="0" fontId="4" fillId="0" borderId="208" xfId="0" applyFont="1" applyBorder="1" applyAlignment="1">
      <alignment horizontal="left" vertical="center" wrapText="1"/>
    </xf>
    <xf numFmtId="0" fontId="60" fillId="0" borderId="223" xfId="0" applyFont="1" applyBorder="1" applyAlignment="1">
      <alignment horizontal="right" vertical="center" wrapText="1" indent="1"/>
    </xf>
    <xf numFmtId="0" fontId="2" fillId="0" borderId="224" xfId="0" applyFont="1" applyBorder="1" applyAlignment="1">
      <alignment horizontal="right" indent="1"/>
    </xf>
    <xf numFmtId="0" fontId="24" fillId="0" borderId="96" xfId="0" applyFont="1" applyBorder="1" applyAlignment="1">
      <alignment horizontal="center" vertical="center" wrapText="1"/>
    </xf>
    <xf numFmtId="0" fontId="24" fillId="0" borderId="93" xfId="0" applyFont="1" applyBorder="1" applyAlignment="1">
      <alignment horizontal="center" vertical="center" wrapText="1"/>
    </xf>
    <xf numFmtId="0" fontId="55" fillId="15" borderId="0" xfId="0" applyFont="1" applyFill="1" applyAlignment="1">
      <alignment horizontal="center" vertical="center"/>
    </xf>
    <xf numFmtId="170" fontId="21" fillId="0" borderId="224" xfId="0" applyNumberFormat="1" applyFont="1" applyBorder="1" applyAlignment="1">
      <alignment horizontal="right" vertical="center" wrapText="1" indent="1"/>
    </xf>
    <xf numFmtId="170" fontId="2" fillId="0" borderId="224" xfId="0" applyNumberFormat="1" applyFont="1" applyBorder="1" applyAlignment="1">
      <alignment horizontal="right" indent="1"/>
    </xf>
    <xf numFmtId="0" fontId="55" fillId="14" borderId="0" xfId="0" applyFont="1" applyFill="1" applyAlignment="1">
      <alignment horizontal="center" vertical="center" wrapText="1"/>
    </xf>
    <xf numFmtId="0" fontId="55" fillId="12" borderId="0" xfId="0" applyFont="1" applyFill="1" applyAlignment="1">
      <alignment horizontal="center"/>
    </xf>
    <xf numFmtId="0" fontId="55" fillId="11" borderId="0" xfId="0" applyFont="1" applyFill="1" applyAlignment="1">
      <alignment horizontal="center"/>
    </xf>
    <xf numFmtId="0" fontId="55" fillId="0" borderId="85" xfId="0" applyFont="1" applyBorder="1" applyAlignment="1">
      <alignment horizontal="right" vertical="center" wrapText="1" indent="1"/>
    </xf>
    <xf numFmtId="0" fontId="55" fillId="0" borderId="86" xfId="0" applyFont="1" applyBorder="1" applyAlignment="1">
      <alignment horizontal="right" vertical="center" wrapText="1" indent="1"/>
    </xf>
    <xf numFmtId="0" fontId="55" fillId="8" borderId="0" xfId="0" applyFont="1" applyFill="1" applyAlignment="1">
      <alignment horizontal="center" vertical="center" wrapText="1"/>
    </xf>
    <xf numFmtId="164" fontId="20" fillId="0" borderId="218" xfId="0" applyNumberFormat="1" applyFont="1" applyBorder="1" applyAlignment="1">
      <alignment horizontal="right" vertical="center" wrapText="1" indent="1"/>
    </xf>
    <xf numFmtId="164" fontId="20" fillId="0" borderId="219" xfId="0" applyNumberFormat="1" applyFont="1" applyBorder="1" applyAlignment="1">
      <alignment horizontal="right" vertical="center" wrapText="1" indent="1"/>
    </xf>
    <xf numFmtId="170" fontId="21" fillId="0" borderId="225" xfId="0" applyNumberFormat="1" applyFont="1" applyBorder="1" applyAlignment="1">
      <alignment horizontal="right" vertical="center" wrapText="1" indent="1"/>
    </xf>
    <xf numFmtId="0" fontId="53" fillId="0" borderId="22" xfId="0" applyFont="1" applyBorder="1" applyAlignment="1">
      <alignment horizontal="center" vertical="center" wrapText="1"/>
    </xf>
    <xf numFmtId="0" fontId="58" fillId="0" borderId="22" xfId="0" applyFont="1" applyBorder="1"/>
    <xf numFmtId="0" fontId="59" fillId="0" borderId="22" xfId="0" applyFont="1" applyBorder="1" applyAlignment="1">
      <alignment horizontal="center" vertical="center" wrapText="1"/>
    </xf>
    <xf numFmtId="0" fontId="65" fillId="2" borderId="211" xfId="0" applyFont="1" applyFill="1" applyBorder="1" applyAlignment="1">
      <alignment horizontal="center" vertical="center" wrapText="1"/>
    </xf>
    <xf numFmtId="0" fontId="65" fillId="2" borderId="0" xfId="0" applyFont="1" applyFill="1" applyAlignment="1">
      <alignment horizontal="center" vertical="center" wrapText="1"/>
    </xf>
    <xf numFmtId="0" fontId="65" fillId="2" borderId="212" xfId="0" applyFont="1" applyFill="1" applyBorder="1" applyAlignment="1">
      <alignment horizontal="center" vertical="center" wrapText="1"/>
    </xf>
    <xf numFmtId="0" fontId="55" fillId="13" borderId="0" xfId="0" applyFont="1" applyFill="1" applyAlignment="1">
      <alignment horizontal="center" vertical="center" wrapText="1"/>
    </xf>
    <xf numFmtId="0" fontId="55" fillId="10" borderId="0" xfId="0" applyFont="1" applyFill="1" applyAlignment="1">
      <alignment horizontal="center"/>
    </xf>
    <xf numFmtId="0" fontId="12" fillId="0" borderId="216" xfId="0" applyFont="1" applyBorder="1" applyAlignment="1">
      <alignment horizontal="center" vertical="center" wrapText="1"/>
    </xf>
    <xf numFmtId="164" fontId="21" fillId="2" borderId="58" xfId="0" applyNumberFormat="1" applyFont="1" applyFill="1" applyBorder="1" applyAlignment="1">
      <alignment horizontal="center" vertical="center" wrapText="1"/>
    </xf>
    <xf numFmtId="164" fontId="21" fillId="2" borderId="59" xfId="0" applyNumberFormat="1" applyFont="1" applyFill="1" applyBorder="1" applyAlignment="1">
      <alignment horizontal="center" vertical="center" wrapText="1"/>
    </xf>
    <xf numFmtId="0" fontId="55" fillId="0" borderId="47" xfId="0" applyFont="1" applyBorder="1" applyAlignment="1">
      <alignment horizontal="center" vertical="center" wrapText="1"/>
    </xf>
    <xf numFmtId="0" fontId="55" fillId="0" borderId="65" xfId="0" applyFont="1" applyBorder="1" applyAlignment="1">
      <alignment horizontal="center" vertical="center" wrapText="1"/>
    </xf>
    <xf numFmtId="0" fontId="55" fillId="0" borderId="71" xfId="0" applyFont="1" applyBorder="1" applyAlignment="1">
      <alignment horizontal="center" vertical="center" wrapText="1"/>
    </xf>
    <xf numFmtId="0" fontId="55" fillId="0" borderId="151" xfId="0" applyFont="1" applyBorder="1" applyAlignment="1">
      <alignment horizontal="center" vertical="center" wrapText="1"/>
    </xf>
    <xf numFmtId="0" fontId="55" fillId="0" borderId="227" xfId="0" applyFont="1" applyBorder="1" applyAlignment="1">
      <alignment horizontal="center" vertical="center" wrapText="1"/>
    </xf>
    <xf numFmtId="0" fontId="55" fillId="0" borderId="28" xfId="0" applyFont="1" applyBorder="1" applyAlignment="1">
      <alignment horizontal="center" vertical="center" wrapText="1"/>
    </xf>
    <xf numFmtId="0" fontId="55" fillId="0" borderId="29" xfId="0" applyFont="1" applyBorder="1" applyAlignment="1">
      <alignment horizontal="center" vertical="center" wrapText="1"/>
    </xf>
    <xf numFmtId="0" fontId="55" fillId="0" borderId="30" xfId="0" applyFont="1" applyBorder="1" applyAlignment="1">
      <alignment horizontal="center" vertical="center" wrapText="1"/>
    </xf>
    <xf numFmtId="166" fontId="20" fillId="4" borderId="28" xfId="0" quotePrefix="1" applyNumberFormat="1" applyFont="1" applyFill="1" applyBorder="1" applyAlignment="1" applyProtection="1">
      <alignment horizontal="center" vertical="center" wrapText="1"/>
      <protection locked="0"/>
    </xf>
    <xf numFmtId="166" fontId="20" fillId="4" borderId="29" xfId="0" quotePrefix="1" applyNumberFormat="1" applyFont="1" applyFill="1" applyBorder="1" applyAlignment="1" applyProtection="1">
      <alignment horizontal="center" vertical="center" wrapText="1"/>
      <protection locked="0"/>
    </xf>
    <xf numFmtId="166" fontId="20" fillId="4" borderId="30" xfId="0" quotePrefix="1" applyNumberFormat="1" applyFont="1" applyFill="1" applyBorder="1" applyAlignment="1" applyProtection="1">
      <alignment horizontal="center" vertical="center" wrapText="1"/>
      <protection locked="0"/>
    </xf>
    <xf numFmtId="0" fontId="55" fillId="0" borderId="197" xfId="0" applyFont="1" applyBorder="1" applyAlignment="1">
      <alignment horizontal="center" vertical="center"/>
    </xf>
    <xf numFmtId="0" fontId="55" fillId="0" borderId="134" xfId="0" applyFont="1" applyBorder="1" applyAlignment="1">
      <alignment horizontal="center" vertical="center"/>
    </xf>
    <xf numFmtId="0" fontId="55" fillId="0" borderId="55" xfId="0" applyFont="1" applyBorder="1" applyAlignment="1">
      <alignment horizontal="center" vertical="center"/>
    </xf>
    <xf numFmtId="0" fontId="55" fillId="0" borderId="139" xfId="0" applyFont="1" applyBorder="1" applyAlignment="1">
      <alignment horizontal="center" vertical="center"/>
    </xf>
    <xf numFmtId="0" fontId="55" fillId="0" borderId="42" xfId="0" applyFont="1" applyBorder="1" applyAlignment="1">
      <alignment horizontal="center" vertical="center"/>
    </xf>
    <xf numFmtId="0" fontId="55" fillId="0" borderId="228" xfId="0" applyFont="1" applyBorder="1" applyAlignment="1">
      <alignment horizontal="center" vertical="center"/>
    </xf>
    <xf numFmtId="0" fontId="62" fillId="8" borderId="0" xfId="0" applyFont="1" applyFill="1" applyAlignment="1">
      <alignment horizontal="center" vertical="center" wrapText="1"/>
    </xf>
    <xf numFmtId="0" fontId="64" fillId="0" borderId="22" xfId="0" applyFont="1" applyBorder="1" applyAlignment="1">
      <alignment horizontal="center" vertical="center" wrapText="1"/>
    </xf>
    <xf numFmtId="0" fontId="64" fillId="0" borderId="22" xfId="0" applyFont="1" applyBorder="1"/>
    <xf numFmtId="0" fontId="53" fillId="0" borderId="22" xfId="0" applyFont="1" applyBorder="1" applyAlignment="1">
      <alignment horizontal="center" vertical="center"/>
    </xf>
    <xf numFmtId="0" fontId="7" fillId="0" borderId="22" xfId="0" applyFont="1" applyBorder="1" applyAlignment="1">
      <alignment horizontal="center" vertical="center" wrapText="1"/>
    </xf>
    <xf numFmtId="0" fontId="14" fillId="0" borderId="22" xfId="0" applyFont="1" applyBorder="1"/>
    <xf numFmtId="0" fontId="4" fillId="2" borderId="11" xfId="0" applyFont="1" applyFill="1" applyBorder="1" applyAlignment="1">
      <alignment horizontal="right" vertical="center" wrapText="1" indent="1"/>
    </xf>
    <xf numFmtId="0" fontId="4" fillId="2" borderId="9" xfId="0" applyFont="1" applyFill="1" applyBorder="1" applyAlignment="1">
      <alignment horizontal="right" vertical="center" wrapText="1" indent="1"/>
    </xf>
    <xf numFmtId="0" fontId="4" fillId="3" borderId="28" xfId="0" applyFont="1" applyFill="1" applyBorder="1" applyAlignment="1" applyProtection="1">
      <alignment horizontal="left" vertical="center" wrapText="1"/>
      <protection locked="0"/>
    </xf>
    <xf numFmtId="0" fontId="4" fillId="3" borderId="29" xfId="0" applyFont="1" applyFill="1" applyBorder="1" applyAlignment="1" applyProtection="1">
      <alignment horizontal="left" vertical="center" wrapText="1"/>
      <protection locked="0"/>
    </xf>
    <xf numFmtId="0" fontId="4" fillId="3" borderId="30" xfId="0" applyFont="1" applyFill="1" applyBorder="1" applyAlignment="1" applyProtection="1">
      <alignment horizontal="left" vertical="center" wrapText="1"/>
      <protection locked="0"/>
    </xf>
    <xf numFmtId="0" fontId="60" fillId="2" borderId="206" xfId="0" applyFont="1" applyFill="1" applyBorder="1" applyAlignment="1">
      <alignment horizontal="center" vertical="center" wrapText="1"/>
    </xf>
    <xf numFmtId="0" fontId="60" fillId="2" borderId="209" xfId="0" applyFont="1" applyFill="1" applyBorder="1" applyAlignment="1">
      <alignment horizontal="center" vertical="center" wrapText="1"/>
    </xf>
    <xf numFmtId="0" fontId="60" fillId="2" borderId="210" xfId="0" applyFont="1" applyFill="1" applyBorder="1" applyAlignment="1">
      <alignment horizontal="center" vertical="center" wrapText="1"/>
    </xf>
    <xf numFmtId="0" fontId="60" fillId="2" borderId="211" xfId="0" applyFont="1" applyFill="1" applyBorder="1" applyAlignment="1">
      <alignment horizontal="center" vertical="center" wrapText="1"/>
    </xf>
    <xf numFmtId="0" fontId="60" fillId="2" borderId="0" xfId="0" applyFont="1" applyFill="1" applyAlignment="1">
      <alignment horizontal="center" vertical="center" wrapText="1"/>
    </xf>
    <xf numFmtId="0" fontId="60" fillId="2" borderId="212" xfId="0" applyFont="1" applyFill="1" applyBorder="1" applyAlignment="1">
      <alignment horizontal="center" vertical="center" wrapText="1"/>
    </xf>
    <xf numFmtId="0" fontId="3" fillId="6" borderId="22" xfId="0" applyFont="1" applyFill="1" applyBorder="1" applyAlignment="1">
      <alignment horizontal="center" vertical="center" wrapText="1"/>
    </xf>
    <xf numFmtId="0" fontId="2" fillId="2" borderId="22" xfId="0" applyFont="1" applyFill="1" applyBorder="1"/>
    <xf numFmtId="0" fontId="4" fillId="6" borderId="22"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5" xfId="0" applyFont="1" applyFill="1" applyBorder="1" applyAlignment="1">
      <alignment horizontal="center" vertical="center" wrapText="1"/>
    </xf>
    <xf numFmtId="0" fontId="60" fillId="2" borderId="0" xfId="0" applyFont="1" applyFill="1" applyAlignment="1">
      <alignment horizontal="center" wrapText="1"/>
    </xf>
    <xf numFmtId="0" fontId="55" fillId="0" borderId="31" xfId="0" applyFont="1" applyBorder="1" applyAlignment="1">
      <alignment horizontal="center" vertical="center" wrapText="1"/>
    </xf>
    <xf numFmtId="0" fontId="55" fillId="0" borderId="32" xfId="0" applyFont="1" applyBorder="1" applyAlignment="1">
      <alignment horizontal="center" vertical="center" wrapText="1"/>
    </xf>
    <xf numFmtId="0" fontId="55" fillId="0" borderId="33" xfId="0" applyFont="1" applyBorder="1" applyAlignment="1">
      <alignment horizontal="center" vertical="center" wrapText="1"/>
    </xf>
    <xf numFmtId="0" fontId="55" fillId="0" borderId="226" xfId="0" applyFont="1" applyBorder="1" applyAlignment="1">
      <alignment horizontal="center" vertical="center" wrapText="1"/>
    </xf>
    <xf numFmtId="0" fontId="55" fillId="0" borderId="117" xfId="0" applyFont="1" applyBorder="1" applyAlignment="1">
      <alignment horizontal="center" vertical="center" wrapText="1"/>
    </xf>
    <xf numFmtId="0" fontId="55" fillId="0" borderId="118" xfId="0" applyFont="1" applyBorder="1" applyAlignment="1">
      <alignment horizontal="center" vertical="center" wrapText="1"/>
    </xf>
    <xf numFmtId="0" fontId="55" fillId="0" borderId="119" xfId="0" applyFont="1" applyBorder="1" applyAlignment="1">
      <alignment horizontal="center" vertical="center" wrapText="1"/>
    </xf>
    <xf numFmtId="0" fontId="55" fillId="0" borderId="195" xfId="0" applyFont="1" applyBorder="1" applyAlignment="1">
      <alignment horizontal="center" vertical="center" wrapText="1"/>
    </xf>
    <xf numFmtId="0" fontId="55" fillId="0" borderId="120" xfId="0" applyFont="1" applyBorder="1" applyAlignment="1">
      <alignment horizontal="center" vertical="center" wrapText="1"/>
    </xf>
    <xf numFmtId="0" fontId="12" fillId="0" borderId="122" xfId="0" applyFont="1" applyBorder="1" applyAlignment="1">
      <alignment horizontal="center" vertical="center" wrapText="1"/>
    </xf>
    <xf numFmtId="0" fontId="12" fillId="0" borderId="123" xfId="0" applyFont="1" applyBorder="1" applyAlignment="1">
      <alignment horizontal="center" vertical="center" wrapText="1"/>
    </xf>
    <xf numFmtId="0" fontId="12" fillId="0" borderId="124" xfId="0" applyFont="1" applyBorder="1" applyAlignment="1">
      <alignment horizontal="center" vertical="center" wrapText="1"/>
    </xf>
    <xf numFmtId="0" fontId="12" fillId="0" borderId="196" xfId="0" applyFont="1" applyBorder="1" applyAlignment="1">
      <alignment horizontal="center" vertical="center" wrapText="1"/>
    </xf>
    <xf numFmtId="0" fontId="12" fillId="0" borderId="125" xfId="0" applyFont="1" applyBorder="1" applyAlignment="1">
      <alignment horizontal="center" vertical="center" wrapText="1"/>
    </xf>
    <xf numFmtId="0" fontId="55" fillId="0" borderId="113" xfId="0" applyFont="1" applyBorder="1" applyAlignment="1">
      <alignment horizontal="center" vertical="center" wrapText="1"/>
    </xf>
    <xf numFmtId="0" fontId="55" fillId="0" borderId="114" xfId="0" applyFont="1" applyBorder="1" applyAlignment="1">
      <alignment horizontal="center" vertical="center" wrapText="1"/>
    </xf>
    <xf numFmtId="0" fontId="55" fillId="0" borderId="115" xfId="0" applyFont="1" applyBorder="1" applyAlignment="1">
      <alignment horizontal="center" vertical="center" wrapText="1"/>
    </xf>
    <xf numFmtId="0" fontId="55" fillId="0" borderId="34" xfId="0" applyFont="1" applyBorder="1" applyAlignment="1">
      <alignment horizontal="center" vertical="center"/>
    </xf>
    <xf numFmtId="0" fontId="55" fillId="0" borderId="35" xfId="0" applyFont="1" applyBorder="1" applyAlignment="1">
      <alignment horizontal="center" vertical="center"/>
    </xf>
    <xf numFmtId="0" fontId="55" fillId="0" borderId="36" xfId="0" applyFont="1" applyBorder="1" applyAlignment="1">
      <alignment horizontal="center" vertical="center"/>
    </xf>
    <xf numFmtId="166" fontId="20" fillId="4" borderId="47" xfId="0" quotePrefix="1" applyNumberFormat="1" applyFont="1" applyFill="1" applyBorder="1" applyAlignment="1" applyProtection="1">
      <alignment horizontal="center" vertical="center" wrapText="1"/>
      <protection locked="0"/>
    </xf>
    <xf numFmtId="166" fontId="20" fillId="4" borderId="65" xfId="0" quotePrefix="1" applyNumberFormat="1" applyFont="1" applyFill="1" applyBorder="1" applyAlignment="1" applyProtection="1">
      <alignment horizontal="center" vertical="center" wrapText="1"/>
      <protection locked="0"/>
    </xf>
    <xf numFmtId="166" fontId="20" fillId="4" borderId="71" xfId="0" quotePrefix="1" applyNumberFormat="1" applyFont="1" applyFill="1" applyBorder="1" applyAlignment="1" applyProtection="1">
      <alignment horizontal="center" vertical="center" wrapText="1"/>
      <protection locked="0"/>
    </xf>
    <xf numFmtId="166" fontId="20" fillId="4" borderId="55" xfId="0" quotePrefix="1" applyNumberFormat="1" applyFont="1" applyFill="1" applyBorder="1" applyAlignment="1" applyProtection="1">
      <alignment horizontal="center" vertical="center" wrapText="1"/>
      <protection locked="0"/>
    </xf>
    <xf numFmtId="166" fontId="20" fillId="4" borderId="0" xfId="0" quotePrefix="1" applyNumberFormat="1" applyFont="1" applyFill="1" applyAlignment="1" applyProtection="1">
      <alignment horizontal="center" vertical="center" wrapText="1"/>
      <protection locked="0"/>
    </xf>
    <xf numFmtId="166" fontId="20" fillId="4" borderId="72" xfId="0" quotePrefix="1" applyNumberFormat="1" applyFont="1" applyFill="1" applyBorder="1" applyAlignment="1" applyProtection="1">
      <alignment horizontal="center" vertical="center" wrapText="1"/>
      <protection locked="0"/>
    </xf>
    <xf numFmtId="166" fontId="20" fillId="4" borderId="42" xfId="0" quotePrefix="1" applyNumberFormat="1" applyFont="1" applyFill="1" applyBorder="1" applyAlignment="1" applyProtection="1">
      <alignment horizontal="center" vertical="center" wrapText="1"/>
      <protection locked="0"/>
    </xf>
    <xf numFmtId="166" fontId="20" fillId="4" borderId="43" xfId="0" quotePrefix="1" applyNumberFormat="1" applyFont="1" applyFill="1" applyBorder="1" applyAlignment="1" applyProtection="1">
      <alignment horizontal="center" vertical="center" wrapText="1"/>
      <protection locked="0"/>
    </xf>
    <xf numFmtId="166" fontId="20" fillId="4" borderId="73" xfId="0" quotePrefix="1" applyNumberFormat="1" applyFont="1" applyFill="1" applyBorder="1" applyAlignment="1" applyProtection="1">
      <alignment horizontal="center" vertical="center" wrapText="1"/>
      <protection locked="0"/>
    </xf>
    <xf numFmtId="0" fontId="20" fillId="0" borderId="14" xfId="0" applyFont="1" applyBorder="1" applyAlignment="1">
      <alignment horizontal="left" vertical="center" wrapText="1"/>
    </xf>
    <xf numFmtId="0" fontId="20" fillId="0" borderId="0" xfId="0" applyFont="1" applyAlignment="1">
      <alignment horizontal="left" vertical="center" wrapText="1"/>
    </xf>
    <xf numFmtId="0" fontId="55" fillId="0" borderId="133" xfId="0" applyFont="1" applyBorder="1" applyAlignment="1">
      <alignment horizontal="center" vertical="center"/>
    </xf>
    <xf numFmtId="0" fontId="55" fillId="0" borderId="229" xfId="0" applyFont="1" applyBorder="1" applyAlignment="1">
      <alignment horizontal="center" vertical="center"/>
    </xf>
    <xf numFmtId="0" fontId="55" fillId="0" borderId="138" xfId="0" applyFont="1" applyBorder="1" applyAlignment="1">
      <alignment horizontal="center" vertical="center"/>
    </xf>
    <xf numFmtId="0" fontId="55" fillId="0" borderId="72" xfId="0" applyFont="1" applyBorder="1" applyAlignment="1">
      <alignment horizontal="center" vertical="center"/>
    </xf>
    <xf numFmtId="0" fontId="55" fillId="0" borderId="171" xfId="0" applyFont="1" applyBorder="1" applyAlignment="1">
      <alignment horizontal="center" vertical="center"/>
    </xf>
    <xf numFmtId="0" fontId="55" fillId="0" borderId="73" xfId="0" applyFont="1" applyBorder="1" applyAlignment="1">
      <alignment horizontal="center" vertical="center"/>
    </xf>
    <xf numFmtId="0" fontId="60" fillId="0" borderId="116" xfId="0" applyFont="1" applyBorder="1" applyAlignment="1">
      <alignment horizontal="center" wrapText="1"/>
    </xf>
    <xf numFmtId="0" fontId="60" fillId="0" borderId="114" xfId="0" applyFont="1" applyBorder="1" applyAlignment="1">
      <alignment horizontal="center" wrapText="1"/>
    </xf>
    <xf numFmtId="0" fontId="73" fillId="0" borderId="111" xfId="0" applyFont="1" applyBorder="1" applyAlignment="1">
      <alignment horizontal="center"/>
    </xf>
    <xf numFmtId="0" fontId="73" fillId="0" borderId="0" xfId="0" applyFont="1" applyAlignment="1">
      <alignment horizontal="center"/>
    </xf>
    <xf numFmtId="0" fontId="24" fillId="0" borderId="155" xfId="0" applyFont="1" applyBorder="1" applyAlignment="1">
      <alignment horizontal="left" vertical="center" wrapText="1" indent="1"/>
    </xf>
    <xf numFmtId="0" fontId="24" fillId="0" borderId="151" xfId="0" applyFont="1" applyBorder="1" applyAlignment="1">
      <alignment horizontal="left" vertical="center" wrapText="1" indent="1"/>
    </xf>
    <xf numFmtId="0" fontId="55" fillId="0" borderId="145" xfId="0" applyFont="1" applyBorder="1" applyAlignment="1">
      <alignment horizontal="left" vertical="center" wrapText="1" indent="1"/>
    </xf>
    <xf numFmtId="0" fontId="55" fillId="0" borderId="146" xfId="0" applyFont="1" applyBorder="1" applyAlignment="1">
      <alignment horizontal="left" vertical="center" wrapText="1" indent="1"/>
    </xf>
    <xf numFmtId="164" fontId="12" fillId="0" borderId="87" xfId="0" applyNumberFormat="1" applyFont="1" applyBorder="1" applyAlignment="1">
      <alignment horizontal="center" vertical="center" wrapText="1"/>
    </xf>
    <xf numFmtId="0" fontId="20" fillId="0" borderId="87" xfId="0" applyFont="1" applyBorder="1"/>
    <xf numFmtId="164" fontId="12" fillId="0" borderId="149" xfId="0" applyNumberFormat="1" applyFont="1" applyBorder="1" applyAlignment="1">
      <alignment horizontal="center" vertical="center" wrapText="1"/>
    </xf>
    <xf numFmtId="164" fontId="12" fillId="0" borderId="146" xfId="0" applyNumberFormat="1" applyFont="1" applyBorder="1" applyAlignment="1">
      <alignment horizontal="center" vertical="center" wrapText="1"/>
    </xf>
    <xf numFmtId="164" fontId="12" fillId="0" borderId="150" xfId="0" applyNumberFormat="1" applyFont="1" applyBorder="1" applyAlignment="1">
      <alignment horizontal="center" vertical="center" wrapText="1"/>
    </xf>
    <xf numFmtId="0" fontId="55" fillId="0" borderId="57" xfId="0" applyFont="1" applyBorder="1" applyAlignment="1">
      <alignment horizontal="left" vertical="center" wrapText="1" indent="1"/>
    </xf>
    <xf numFmtId="0" fontId="55" fillId="0" borderId="58" xfId="0" applyFont="1" applyBorder="1" applyAlignment="1">
      <alignment horizontal="left" vertical="center" wrapText="1" indent="1"/>
    </xf>
    <xf numFmtId="164" fontId="12" fillId="0" borderId="140" xfId="0" applyNumberFormat="1" applyFont="1" applyBorder="1" applyAlignment="1">
      <alignment horizontal="center" vertical="center" wrapText="1"/>
    </xf>
    <xf numFmtId="164" fontId="12" fillId="0" borderId="58" xfId="0" applyNumberFormat="1" applyFont="1" applyBorder="1" applyAlignment="1">
      <alignment horizontal="center" vertical="center" wrapText="1"/>
    </xf>
    <xf numFmtId="164" fontId="12" fillId="0" borderId="141" xfId="0" applyNumberFormat="1" applyFont="1" applyBorder="1" applyAlignment="1">
      <alignment horizontal="center" vertical="center" wrapText="1"/>
    </xf>
    <xf numFmtId="164" fontId="12" fillId="0" borderId="59" xfId="0" applyNumberFormat="1" applyFont="1" applyBorder="1" applyAlignment="1">
      <alignment horizontal="center" vertical="center" wrapText="1"/>
    </xf>
    <xf numFmtId="0" fontId="55" fillId="0" borderId="142" xfId="0" applyFont="1" applyBorder="1" applyAlignment="1">
      <alignment horizontal="left" vertical="center" wrapText="1" indent="1"/>
    </xf>
    <xf numFmtId="0" fontId="20" fillId="0" borderId="143" xfId="0" applyFont="1" applyBorder="1" applyAlignment="1">
      <alignment horizontal="left" indent="1"/>
    </xf>
    <xf numFmtId="164" fontId="12" fillId="0" borderId="147" xfId="0" applyNumberFormat="1" applyFont="1" applyBorder="1" applyAlignment="1">
      <alignment horizontal="center" vertical="center" wrapText="1"/>
    </xf>
    <xf numFmtId="164" fontId="12" fillId="0" borderId="92" xfId="0" applyNumberFormat="1" applyFont="1" applyBorder="1" applyAlignment="1">
      <alignment horizontal="center" vertical="center" wrapText="1"/>
    </xf>
    <xf numFmtId="164" fontId="12" fillId="0" borderId="148" xfId="0" applyNumberFormat="1" applyFont="1" applyBorder="1" applyAlignment="1">
      <alignment horizontal="center" vertical="center" wrapText="1"/>
    </xf>
    <xf numFmtId="164" fontId="12" fillId="0" borderId="144" xfId="0" applyNumberFormat="1" applyFont="1" applyBorder="1" applyAlignment="1">
      <alignment horizontal="center" vertical="center" wrapText="1"/>
    </xf>
    <xf numFmtId="0" fontId="20" fillId="0" borderId="144" xfId="0" applyFont="1" applyBorder="1"/>
    <xf numFmtId="0" fontId="12" fillId="0" borderId="83" xfId="0" applyFont="1" applyBorder="1" applyAlignment="1">
      <alignment horizontal="center" vertical="center" wrapText="1"/>
    </xf>
    <xf numFmtId="0" fontId="20" fillId="0" borderId="83" xfId="0" applyFont="1" applyBorder="1"/>
    <xf numFmtId="0" fontId="20" fillId="0" borderId="95" xfId="0" applyFont="1" applyBorder="1"/>
    <xf numFmtId="0" fontId="20" fillId="0" borderId="84" xfId="0" applyFont="1" applyBorder="1"/>
    <xf numFmtId="0" fontId="12" fillId="0" borderId="82" xfId="0" applyFont="1" applyBorder="1" applyAlignment="1">
      <alignment horizontal="center" vertical="center" wrapText="1"/>
    </xf>
    <xf numFmtId="0" fontId="0" fillId="0" borderId="0" xfId="0" applyAlignment="1">
      <alignment horizontal="center"/>
    </xf>
    <xf numFmtId="0" fontId="55" fillId="19" borderId="0" xfId="0" applyFont="1" applyFill="1" applyAlignment="1">
      <alignment horizontal="center" vertical="center"/>
    </xf>
    <xf numFmtId="0" fontId="57" fillId="0" borderId="127" xfId="0" applyFont="1" applyBorder="1" applyAlignment="1">
      <alignment horizontal="right" vertical="center" wrapText="1"/>
    </xf>
    <xf numFmtId="0" fontId="57" fillId="0" borderId="58" xfId="0" applyFont="1" applyBorder="1" applyAlignment="1">
      <alignment horizontal="right" vertical="center" wrapText="1"/>
    </xf>
    <xf numFmtId="0" fontId="55" fillId="11" borderId="0" xfId="0" applyFont="1" applyFill="1" applyAlignment="1">
      <alignment horizontal="center" vertical="center" wrapText="1"/>
    </xf>
    <xf numFmtId="0" fontId="24" fillId="0" borderId="0" xfId="0" applyFont="1" applyAlignment="1">
      <alignment horizontal="center" vertical="center" wrapText="1"/>
    </xf>
    <xf numFmtId="0" fontId="55" fillId="0" borderId="152" xfId="0" applyFont="1" applyBorder="1" applyAlignment="1">
      <alignment horizontal="center" vertical="center" wrapText="1"/>
    </xf>
    <xf numFmtId="0" fontId="55" fillId="0" borderId="153" xfId="0" applyFont="1" applyBorder="1" applyAlignment="1">
      <alignment horizontal="center" vertical="center" wrapText="1"/>
    </xf>
    <xf numFmtId="0" fontId="24" fillId="0" borderId="156" xfId="0" applyFont="1" applyBorder="1" applyAlignment="1">
      <alignment horizontal="left" vertical="center" wrapText="1" indent="1"/>
    </xf>
    <xf numFmtId="0" fontId="24" fillId="0" borderId="157" xfId="0" applyFont="1" applyBorder="1" applyAlignment="1">
      <alignment horizontal="left" vertical="center" wrapText="1" indent="1"/>
    </xf>
    <xf numFmtId="0" fontId="13" fillId="0" borderId="83" xfId="0" applyFont="1" applyBorder="1" applyAlignment="1">
      <alignment horizontal="center" vertical="center" wrapText="1"/>
    </xf>
    <xf numFmtId="0" fontId="13" fillId="0" borderId="25" xfId="0" applyFont="1" applyBorder="1" applyAlignment="1">
      <alignment horizontal="center" vertical="center" wrapText="1"/>
    </xf>
    <xf numFmtId="170" fontId="20" fillId="2" borderId="0" xfId="0" applyNumberFormat="1" applyFont="1" applyFill="1" applyAlignment="1">
      <alignment horizontal="left" vertical="center" wrapText="1"/>
    </xf>
    <xf numFmtId="0" fontId="20" fillId="0" borderId="86" xfId="0" applyFont="1" applyBorder="1" applyAlignment="1">
      <alignment horizontal="right" indent="1"/>
    </xf>
    <xf numFmtId="0" fontId="20" fillId="0" borderId="218" xfId="0" applyFont="1" applyBorder="1" applyAlignment="1">
      <alignment horizontal="right" indent="1"/>
    </xf>
    <xf numFmtId="0" fontId="24" fillId="0" borderId="217" xfId="0" applyFont="1" applyBorder="1" applyAlignment="1">
      <alignment horizontal="left" vertical="center" wrapText="1" indent="1"/>
    </xf>
    <xf numFmtId="0" fontId="20" fillId="0" borderId="218" xfId="0" applyFont="1" applyBorder="1" applyAlignment="1">
      <alignment horizontal="left" indent="1"/>
    </xf>
    <xf numFmtId="169" fontId="13" fillId="0" borderId="84" xfId="0" applyNumberFormat="1" applyFont="1" applyBorder="1" applyAlignment="1">
      <alignment horizontal="center" vertical="center" wrapText="1"/>
    </xf>
    <xf numFmtId="169" fontId="13" fillId="0" borderId="79" xfId="0" applyNumberFormat="1" applyFont="1" applyBorder="1" applyAlignment="1">
      <alignment horizontal="center" vertical="center" wrapText="1"/>
    </xf>
    <xf numFmtId="0" fontId="57" fillId="0" borderId="102" xfId="0" applyFont="1" applyBorder="1" applyAlignment="1">
      <alignment horizontal="center" vertical="center" wrapText="1"/>
    </xf>
    <xf numFmtId="0" fontId="57" fillId="0" borderId="99" xfId="0" applyFont="1" applyBorder="1" applyAlignment="1">
      <alignment horizontal="center" vertical="center" wrapText="1"/>
    </xf>
    <xf numFmtId="0" fontId="57" fillId="0" borderId="103" xfId="0" applyFont="1" applyBorder="1" applyAlignment="1">
      <alignment horizontal="center" vertical="center" wrapText="1"/>
    </xf>
    <xf numFmtId="0" fontId="57" fillId="0" borderId="101" xfId="0" applyFont="1" applyBorder="1" applyAlignment="1">
      <alignment horizontal="center" vertical="center" wrapText="1"/>
    </xf>
    <xf numFmtId="0" fontId="57" fillId="0" borderId="97" xfId="0" applyFont="1" applyBorder="1" applyAlignment="1">
      <alignment horizontal="center" vertical="center"/>
    </xf>
    <xf numFmtId="0" fontId="57" fillId="0" borderId="100" xfId="0" applyFont="1" applyBorder="1" applyAlignment="1">
      <alignment horizontal="center" vertical="center"/>
    </xf>
    <xf numFmtId="0" fontId="16" fillId="3" borderId="116" xfId="0" applyFont="1" applyFill="1" applyBorder="1" applyAlignment="1" applyProtection="1">
      <alignment horizontal="center" vertical="center" wrapText="1"/>
      <protection locked="0"/>
    </xf>
    <xf numFmtId="0" fontId="16" fillId="3" borderId="21" xfId="0" applyFont="1" applyFill="1" applyBorder="1" applyAlignment="1" applyProtection="1">
      <alignment horizontal="center" vertical="center" wrapText="1"/>
      <protection locked="0"/>
    </xf>
    <xf numFmtId="0" fontId="55" fillId="2" borderId="151" xfId="0" applyFont="1" applyFill="1" applyBorder="1" applyAlignment="1">
      <alignment horizontal="center" vertical="center" wrapText="1"/>
    </xf>
    <xf numFmtId="0" fontId="17" fillId="4" borderId="151" xfId="0" applyFont="1" applyFill="1" applyBorder="1" applyAlignment="1" applyProtection="1">
      <alignment horizontal="center" vertical="top" wrapText="1"/>
      <protection locked="0"/>
    </xf>
    <xf numFmtId="49" fontId="16" fillId="3" borderId="151" xfId="0" applyNumberFormat="1" applyFont="1" applyFill="1" applyBorder="1" applyAlignment="1" applyProtection="1">
      <alignment horizontal="center" vertical="center" wrapText="1"/>
      <protection locked="0"/>
    </xf>
    <xf numFmtId="0" fontId="16" fillId="2" borderId="151" xfId="0" applyFont="1" applyFill="1" applyBorder="1" applyAlignment="1">
      <alignment horizontal="center" vertical="center" wrapText="1"/>
    </xf>
    <xf numFmtId="0" fontId="20" fillId="2" borderId="14" xfId="0" applyFont="1" applyFill="1" applyBorder="1" applyAlignment="1">
      <alignment horizontal="left" vertical="center" wrapText="1"/>
    </xf>
    <xf numFmtId="0" fontId="20" fillId="2" borderId="0" xfId="0" applyFont="1" applyFill="1" applyAlignment="1">
      <alignment horizontal="left" vertical="center" wrapText="1"/>
    </xf>
    <xf numFmtId="0" fontId="20" fillId="2" borderId="15" xfId="0" applyFont="1" applyFill="1" applyBorder="1" applyAlignment="1">
      <alignment horizontal="left" vertical="center" wrapText="1"/>
    </xf>
    <xf numFmtId="0" fontId="24" fillId="2" borderId="151" xfId="0" applyFont="1" applyFill="1" applyBorder="1" applyAlignment="1">
      <alignment horizontal="center" vertical="center" wrapText="1"/>
    </xf>
    <xf numFmtId="0" fontId="52" fillId="8" borderId="14" xfId="0" applyFont="1" applyFill="1" applyBorder="1" applyAlignment="1">
      <alignment horizontal="center" vertical="center" wrapText="1"/>
    </xf>
    <xf numFmtId="0" fontId="52" fillId="8" borderId="15" xfId="0" applyFont="1" applyFill="1" applyBorder="1" applyAlignment="1">
      <alignment horizontal="center" vertical="center" wrapText="1"/>
    </xf>
    <xf numFmtId="0" fontId="24" fillId="2" borderId="136" xfId="0" applyFont="1" applyFill="1" applyBorder="1" applyAlignment="1">
      <alignment horizontal="left" vertical="center" wrapText="1"/>
    </xf>
    <xf numFmtId="166" fontId="20" fillId="2" borderId="109" xfId="0" applyNumberFormat="1" applyFont="1" applyFill="1" applyBorder="1" applyAlignment="1">
      <alignment horizontal="center" vertical="center" wrapText="1"/>
    </xf>
    <xf numFmtId="166" fontId="20" fillId="2" borderId="104" xfId="0" applyNumberFormat="1" applyFont="1" applyFill="1" applyBorder="1" applyAlignment="1">
      <alignment horizontal="center" vertical="center" wrapText="1"/>
    </xf>
    <xf numFmtId="166" fontId="20" fillId="2" borderId="105" xfId="0" applyNumberFormat="1" applyFont="1" applyFill="1" applyBorder="1" applyAlignment="1">
      <alignment horizontal="center" vertical="center" wrapText="1"/>
    </xf>
    <xf numFmtId="165" fontId="12" fillId="2" borderId="138" xfId="0" applyNumberFormat="1" applyFont="1" applyFill="1" applyBorder="1" applyAlignment="1">
      <alignment horizontal="left" vertical="center" wrapText="1" indent="1"/>
    </xf>
    <xf numFmtId="165" fontId="12" fillId="2" borderId="0" xfId="0" applyNumberFormat="1" applyFont="1" applyFill="1" applyAlignment="1">
      <alignment horizontal="left" vertical="center" wrapText="1" indent="1"/>
    </xf>
    <xf numFmtId="0" fontId="3" fillId="0" borderId="67" xfId="0" applyFont="1" applyBorder="1" applyAlignment="1">
      <alignment horizontal="center" vertical="center" wrapText="1"/>
    </xf>
    <xf numFmtId="0" fontId="3" fillId="0" borderId="107" xfId="0" applyFont="1" applyBorder="1" applyAlignment="1">
      <alignment horizontal="center" vertical="center" wrapText="1"/>
    </xf>
    <xf numFmtId="0" fontId="3" fillId="0" borderId="108" xfId="0" applyFont="1" applyBorder="1" applyAlignment="1">
      <alignment horizontal="center" vertical="center" wrapText="1"/>
    </xf>
    <xf numFmtId="0" fontId="4" fillId="0" borderId="112" xfId="0" applyFont="1" applyBorder="1" applyAlignment="1">
      <alignment horizontal="left" vertical="center" wrapText="1" indent="1"/>
    </xf>
    <xf numFmtId="0" fontId="4" fillId="0" borderId="19" xfId="0" applyFont="1" applyBorder="1" applyAlignment="1">
      <alignment horizontal="left" vertical="center" wrapText="1" indent="1"/>
    </xf>
    <xf numFmtId="0" fontId="4" fillId="0" borderId="176" xfId="0" applyFont="1" applyBorder="1" applyAlignment="1">
      <alignment horizontal="left" vertical="center" wrapText="1" indent="1"/>
    </xf>
    <xf numFmtId="0" fontId="20" fillId="4" borderId="179" xfId="0" applyFont="1" applyFill="1" applyBorder="1" applyAlignment="1" applyProtection="1">
      <alignment horizontal="left" vertical="center" wrapText="1"/>
      <protection locked="0"/>
    </xf>
    <xf numFmtId="0" fontId="20" fillId="4" borderId="90" xfId="0" applyFont="1" applyFill="1" applyBorder="1" applyAlignment="1" applyProtection="1">
      <alignment horizontal="left" vertical="center" wrapText="1"/>
      <protection locked="0"/>
    </xf>
    <xf numFmtId="0" fontId="20" fillId="4" borderId="91" xfId="0" applyFont="1" applyFill="1" applyBorder="1" applyAlignment="1" applyProtection="1">
      <alignment horizontal="left" vertical="center" wrapText="1"/>
      <protection locked="0"/>
    </xf>
    <xf numFmtId="0" fontId="20" fillId="4" borderId="178" xfId="0" applyFont="1" applyFill="1" applyBorder="1" applyAlignment="1" applyProtection="1">
      <alignment horizontal="left" vertical="center" wrapText="1"/>
      <protection locked="0"/>
    </xf>
    <xf numFmtId="0" fontId="20" fillId="4" borderId="52" xfId="0" applyFont="1" applyFill="1" applyBorder="1" applyAlignment="1" applyProtection="1">
      <alignment horizontal="left" vertical="center" wrapText="1"/>
      <protection locked="0"/>
    </xf>
    <xf numFmtId="0" fontId="20" fillId="4" borderId="53" xfId="0" applyFont="1" applyFill="1" applyBorder="1" applyAlignment="1" applyProtection="1">
      <alignment horizontal="left" vertical="center" wrapText="1"/>
      <protection locked="0"/>
    </xf>
    <xf numFmtId="0" fontId="12" fillId="0" borderId="42" xfId="0" applyFont="1" applyBorder="1" applyAlignment="1">
      <alignment horizontal="right" vertical="center" wrapText="1" indent="1"/>
    </xf>
    <xf numFmtId="0" fontId="12" fillId="0" borderId="43" xfId="0" applyFont="1" applyBorder="1" applyAlignment="1">
      <alignment horizontal="right" vertical="center" wrapText="1" indent="1"/>
    </xf>
    <xf numFmtId="0" fontId="12" fillId="0" borderId="66" xfId="0" applyFont="1" applyBorder="1" applyAlignment="1">
      <alignment horizontal="right" vertical="center" wrapText="1" indent="1"/>
    </xf>
    <xf numFmtId="0" fontId="12" fillId="0" borderId="28" xfId="0" applyFont="1" applyBorder="1" applyAlignment="1">
      <alignment horizontal="right" vertical="center" wrapText="1" indent="1"/>
    </xf>
    <xf numFmtId="0" fontId="12" fillId="0" borderId="29" xfId="0" applyFont="1" applyBorder="1" applyAlignment="1">
      <alignment horizontal="right" vertical="center" wrapText="1" indent="1"/>
    </xf>
    <xf numFmtId="0" fontId="12" fillId="0" borderId="177" xfId="0" applyFont="1" applyBorder="1" applyAlignment="1">
      <alignment horizontal="right" vertical="center" wrapText="1" indent="1"/>
    </xf>
    <xf numFmtId="0" fontId="52" fillId="8" borderId="57" xfId="0" applyFont="1" applyFill="1" applyBorder="1" applyAlignment="1">
      <alignment horizontal="center" vertical="center" wrapText="1"/>
    </xf>
    <xf numFmtId="0" fontId="52" fillId="8" borderId="58" xfId="0" applyFont="1" applyFill="1" applyBorder="1" applyAlignment="1">
      <alignment horizontal="center" vertical="center" wrapText="1"/>
    </xf>
    <xf numFmtId="0" fontId="52" fillId="8" borderId="59" xfId="0" applyFont="1" applyFill="1" applyBorder="1" applyAlignment="1">
      <alignment horizontal="center" vertical="center" wrapText="1"/>
    </xf>
    <xf numFmtId="0" fontId="20" fillId="4" borderId="47" xfId="0" applyFont="1" applyFill="1" applyBorder="1" applyAlignment="1" applyProtection="1">
      <alignment horizontal="left" vertical="center" wrapText="1"/>
      <protection locked="0"/>
    </xf>
    <xf numFmtId="0" fontId="20" fillId="4" borderId="65" xfId="0" applyFont="1" applyFill="1" applyBorder="1" applyAlignment="1" applyProtection="1">
      <alignment horizontal="left" vertical="center" wrapText="1"/>
      <protection locked="0"/>
    </xf>
    <xf numFmtId="0" fontId="20" fillId="4" borderId="71" xfId="0" applyFont="1" applyFill="1" applyBorder="1" applyAlignment="1" applyProtection="1">
      <alignment horizontal="left" vertical="center" wrapText="1"/>
      <protection locked="0"/>
    </xf>
    <xf numFmtId="0" fontId="20" fillId="4" borderId="55" xfId="0" applyFont="1" applyFill="1" applyBorder="1" applyAlignment="1" applyProtection="1">
      <alignment horizontal="left" vertical="center" wrapText="1"/>
      <protection locked="0"/>
    </xf>
    <xf numFmtId="0" fontId="20" fillId="4" borderId="0" xfId="0" applyFont="1" applyFill="1" applyAlignment="1" applyProtection="1">
      <alignment horizontal="left" vertical="center" wrapText="1"/>
      <protection locked="0"/>
    </xf>
    <xf numFmtId="0" fontId="20" fillId="4" borderId="72" xfId="0" applyFont="1" applyFill="1" applyBorder="1" applyAlignment="1" applyProtection="1">
      <alignment horizontal="left" vertical="center" wrapText="1"/>
      <protection locked="0"/>
    </xf>
    <xf numFmtId="0" fontId="20" fillId="4" borderId="42" xfId="0" applyFont="1" applyFill="1" applyBorder="1" applyAlignment="1" applyProtection="1">
      <alignment horizontal="left" vertical="center" wrapText="1"/>
      <protection locked="0"/>
    </xf>
    <xf numFmtId="0" fontId="20" fillId="4" borderId="43" xfId="0" applyFont="1" applyFill="1" applyBorder="1" applyAlignment="1" applyProtection="1">
      <alignment horizontal="left" vertical="center" wrapText="1"/>
      <protection locked="0"/>
    </xf>
    <xf numFmtId="0" fontId="20" fillId="4" borderId="73" xfId="0" applyFont="1" applyFill="1" applyBorder="1" applyAlignment="1" applyProtection="1">
      <alignment horizontal="left" vertical="center" wrapText="1"/>
      <protection locked="0"/>
    </xf>
    <xf numFmtId="0" fontId="17" fillId="2" borderId="65" xfId="0" applyFont="1" applyFill="1" applyBorder="1" applyAlignment="1">
      <alignment horizontal="left" vertical="center" wrapText="1"/>
    </xf>
    <xf numFmtId="165" fontId="21" fillId="2" borderId="193" xfId="0" applyNumberFormat="1" applyFont="1" applyFill="1" applyBorder="1" applyAlignment="1">
      <alignment horizontal="right" vertical="center" wrapText="1" indent="1"/>
    </xf>
    <xf numFmtId="0" fontId="21" fillId="2" borderId="194" xfId="0" applyFont="1" applyFill="1" applyBorder="1" applyAlignment="1">
      <alignment horizontal="right" vertical="center" wrapText="1" indent="1"/>
    </xf>
    <xf numFmtId="0" fontId="12" fillId="2" borderId="151" xfId="0" applyFont="1" applyFill="1" applyBorder="1" applyAlignment="1">
      <alignment horizontal="right" vertical="center" wrapText="1" indent="1"/>
    </xf>
    <xf numFmtId="165" fontId="12" fillId="2" borderId="132" xfId="0" applyNumberFormat="1" applyFont="1" applyFill="1" applyBorder="1" applyAlignment="1">
      <alignment horizontal="right" vertical="center" wrapText="1" indent="1"/>
    </xf>
    <xf numFmtId="0" fontId="12" fillId="2" borderId="132" xfId="0" applyFont="1" applyFill="1" applyBorder="1" applyAlignment="1">
      <alignment horizontal="right" vertical="center" wrapText="1" indent="1"/>
    </xf>
    <xf numFmtId="0" fontId="18" fillId="0" borderId="8" xfId="0" applyFont="1" applyBorder="1" applyAlignment="1">
      <alignment horizontal="left" vertical="top" wrapText="1" indent="1"/>
    </xf>
    <xf numFmtId="0" fontId="12" fillId="0" borderId="67" xfId="0" applyFont="1" applyBorder="1" applyAlignment="1">
      <alignment horizontal="center" vertical="center" wrapText="1"/>
    </xf>
    <xf numFmtId="0" fontId="12" fillId="0" borderId="108" xfId="0" applyFont="1" applyBorder="1" applyAlignment="1">
      <alignment horizontal="center" vertical="center" wrapText="1"/>
    </xf>
    <xf numFmtId="0" fontId="5" fillId="0" borderId="11" xfId="0" applyFont="1" applyBorder="1" applyAlignment="1">
      <alignment horizontal="center" vertical="center" wrapText="1"/>
    </xf>
    <xf numFmtId="0" fontId="22" fillId="0" borderId="9" xfId="0" applyFont="1" applyBorder="1"/>
    <xf numFmtId="0" fontId="22" fillId="0" borderId="14" xfId="0" applyFont="1" applyBorder="1"/>
    <xf numFmtId="0" fontId="23" fillId="0" borderId="0" xfId="0" applyFont="1"/>
    <xf numFmtId="0" fontId="22" fillId="0" borderId="0" xfId="0" applyFont="1"/>
    <xf numFmtId="0" fontId="20" fillId="0" borderId="27" xfId="0" applyFont="1" applyBorder="1" applyAlignment="1">
      <alignment horizontal="left" vertical="center" wrapText="1"/>
    </xf>
    <xf numFmtId="0" fontId="12" fillId="2" borderId="113" xfId="0" applyFont="1" applyFill="1" applyBorder="1" applyAlignment="1">
      <alignment horizontal="right" vertical="center" wrapText="1" indent="1"/>
    </xf>
    <xf numFmtId="0" fontId="12" fillId="2" borderId="114" xfId="0" applyFont="1" applyFill="1" applyBorder="1" applyAlignment="1">
      <alignment horizontal="right" vertical="center" wrapText="1" indent="1"/>
    </xf>
    <xf numFmtId="0" fontId="12" fillId="2" borderId="21" xfId="0" applyFont="1" applyFill="1" applyBorder="1" applyAlignment="1">
      <alignment horizontal="right" vertical="center" wrapText="1" indent="1"/>
    </xf>
    <xf numFmtId="0" fontId="78" fillId="2" borderId="0" xfId="0" applyFont="1" applyFill="1" applyAlignment="1">
      <alignment horizontal="center" vertical="center" wrapText="1"/>
    </xf>
    <xf numFmtId="0" fontId="20" fillId="0" borderId="28" xfId="0" applyFont="1" applyBorder="1" applyAlignment="1">
      <alignment horizontal="left" vertical="center" wrapText="1"/>
    </xf>
    <xf numFmtId="0" fontId="20" fillId="0" borderId="29" xfId="0" applyFont="1" applyBorder="1" applyAlignment="1">
      <alignment horizontal="left" vertical="center" wrapText="1"/>
    </xf>
    <xf numFmtId="0" fontId="20" fillId="0" borderId="30" xfId="0" applyFont="1" applyBorder="1" applyAlignment="1">
      <alignment horizontal="left" vertical="center" wrapText="1"/>
    </xf>
    <xf numFmtId="0" fontId="77" fillId="2" borderId="31" xfId="0" applyFont="1" applyFill="1" applyBorder="1" applyAlignment="1">
      <alignment horizontal="right" vertical="center" wrapText="1" indent="1"/>
    </xf>
    <xf numFmtId="0" fontId="77" fillId="2" borderId="32" xfId="0" applyFont="1" applyFill="1" applyBorder="1" applyAlignment="1">
      <alignment horizontal="right" vertical="center" wrapText="1" indent="1"/>
    </xf>
    <xf numFmtId="0" fontId="77" fillId="2" borderId="173" xfId="0" applyFont="1" applyFill="1" applyBorder="1" applyAlignment="1">
      <alignment horizontal="right" vertical="center" wrapText="1" indent="1"/>
    </xf>
    <xf numFmtId="0" fontId="12" fillId="2" borderId="31"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78" fillId="2" borderId="43" xfId="0" applyFont="1" applyFill="1" applyBorder="1" applyAlignment="1">
      <alignment horizontal="center" vertical="center" wrapText="1"/>
    </xf>
    <xf numFmtId="0" fontId="53" fillId="2" borderId="34" xfId="0" applyFont="1" applyFill="1" applyBorder="1" applyAlignment="1">
      <alignment horizontal="right" vertical="center" wrapText="1" indent="1"/>
    </xf>
    <xf numFmtId="0" fontId="53" fillId="2" borderId="35" xfId="0" applyFont="1" applyFill="1" applyBorder="1" applyAlignment="1">
      <alignment horizontal="right" vertical="center" wrapText="1" indent="1"/>
    </xf>
    <xf numFmtId="1" fontId="20" fillId="0" borderId="27" xfId="0" applyNumberFormat="1" applyFont="1" applyBorder="1" applyAlignment="1">
      <alignment horizontal="left" vertical="center" wrapText="1"/>
    </xf>
    <xf numFmtId="0" fontId="21" fillId="2" borderId="57" xfId="0" applyFont="1" applyFill="1" applyBorder="1" applyAlignment="1">
      <alignment horizontal="center" vertical="center" wrapText="1"/>
    </xf>
    <xf numFmtId="0" fontId="21" fillId="2" borderId="58" xfId="0" applyFont="1" applyFill="1" applyBorder="1" applyAlignment="1">
      <alignment horizontal="center" vertical="center" wrapText="1"/>
    </xf>
    <xf numFmtId="0" fontId="21" fillId="2" borderId="59" xfId="0" applyFont="1" applyFill="1" applyBorder="1" applyAlignment="1">
      <alignment horizontal="center" vertical="center" wrapText="1"/>
    </xf>
    <xf numFmtId="0" fontId="12" fillId="2" borderId="197" xfId="0" applyFont="1" applyFill="1" applyBorder="1" applyAlignment="1">
      <alignment horizontal="right" vertical="center" wrapText="1" indent="1"/>
    </xf>
    <xf numFmtId="0" fontId="12" fillId="2" borderId="111" xfId="0" applyFont="1" applyFill="1" applyBorder="1" applyAlignment="1">
      <alignment horizontal="right" vertical="center" wrapText="1" indent="1"/>
    </xf>
    <xf numFmtId="0" fontId="12" fillId="2" borderId="134" xfId="0" applyFont="1" applyFill="1" applyBorder="1" applyAlignment="1">
      <alignment horizontal="right" vertical="center" wrapText="1" indent="1"/>
    </xf>
    <xf numFmtId="0" fontId="83" fillId="2" borderId="47" xfId="0" applyFont="1" applyFill="1" applyBorder="1" applyAlignment="1">
      <alignment horizontal="center" vertical="center" wrapText="1"/>
    </xf>
    <xf numFmtId="0" fontId="83" fillId="2" borderId="65" xfId="0" applyFont="1" applyFill="1" applyBorder="1" applyAlignment="1">
      <alignment horizontal="center" vertical="center" wrapText="1"/>
    </xf>
    <xf numFmtId="0" fontId="83" fillId="2" borderId="48" xfId="0" applyFont="1" applyFill="1" applyBorder="1" applyAlignment="1">
      <alignment horizontal="center" vertical="center" wrapText="1"/>
    </xf>
    <xf numFmtId="0" fontId="53" fillId="0" borderId="113" xfId="0" applyFont="1" applyBorder="1" applyAlignment="1">
      <alignment horizontal="right" vertical="center" wrapText="1" indent="1"/>
    </xf>
    <xf numFmtId="0" fontId="53" fillId="0" borderId="114" xfId="0" applyFont="1" applyBorder="1" applyAlignment="1">
      <alignment horizontal="right" vertical="center" wrapText="1" indent="1"/>
    </xf>
    <xf numFmtId="0" fontId="53" fillId="0" borderId="232" xfId="0" applyFont="1" applyBorder="1" applyAlignment="1">
      <alignment horizontal="right" vertical="center" wrapText="1" indent="1"/>
    </xf>
    <xf numFmtId="0" fontId="53" fillId="0" borderId="199" xfId="0" applyFont="1" applyBorder="1" applyAlignment="1">
      <alignment horizontal="right" vertical="center" wrapText="1" indent="1"/>
    </xf>
    <xf numFmtId="0" fontId="53" fillId="0" borderId="42" xfId="0" applyFont="1" applyBorder="1" applyAlignment="1">
      <alignment horizontal="right" vertical="center" wrapText="1" indent="1"/>
    </xf>
    <xf numFmtId="0" fontId="53" fillId="0" borderId="43" xfId="0" applyFont="1" applyBorder="1" applyAlignment="1">
      <alignment horizontal="right" vertical="center" wrapText="1" indent="1"/>
    </xf>
    <xf numFmtId="0" fontId="53" fillId="0" borderId="66" xfId="0" applyFont="1" applyBorder="1" applyAlignment="1">
      <alignment horizontal="right" vertical="center" wrapText="1" indent="1"/>
    </xf>
    <xf numFmtId="0" fontId="12" fillId="2" borderId="197" xfId="0" applyFont="1" applyFill="1" applyBorder="1" applyAlignment="1">
      <alignment horizontal="center" vertical="center" wrapText="1"/>
    </xf>
    <xf numFmtId="0" fontId="12" fillId="2" borderId="134" xfId="0" applyFont="1" applyFill="1" applyBorder="1" applyAlignment="1">
      <alignment horizontal="center" vertical="center" wrapText="1"/>
    </xf>
    <xf numFmtId="0" fontId="12" fillId="2" borderId="172" xfId="0" applyFont="1" applyFill="1" applyBorder="1" applyAlignment="1">
      <alignment horizontal="center" vertical="center" wrapText="1"/>
    </xf>
    <xf numFmtId="0" fontId="12" fillId="2" borderId="137" xfId="0" applyFont="1" applyFill="1" applyBorder="1" applyAlignment="1">
      <alignment horizontal="center" vertical="center" wrapText="1"/>
    </xf>
    <xf numFmtId="0" fontId="4" fillId="0" borderId="28" xfId="0" applyFont="1" applyBorder="1" applyAlignment="1">
      <alignment horizontal="right" vertical="center" wrapText="1" indent="1"/>
    </xf>
    <xf numFmtId="0" fontId="4" fillId="0" borderId="29" xfId="0" applyFont="1" applyBorder="1" applyAlignment="1">
      <alignment horizontal="right" vertical="center" wrapText="1" indent="1"/>
    </xf>
    <xf numFmtId="0" fontId="4" fillId="0" borderId="177" xfId="0" applyFont="1" applyBorder="1" applyAlignment="1">
      <alignment horizontal="right" vertical="center" wrapText="1" indent="1"/>
    </xf>
    <xf numFmtId="0" fontId="4" fillId="0" borderId="50" xfId="0" applyFont="1" applyBorder="1" applyAlignment="1">
      <alignment horizontal="right" vertical="center" wrapText="1" indent="1"/>
    </xf>
    <xf numFmtId="0" fontId="4" fillId="0" borderId="51" xfId="0" applyFont="1" applyBorder="1" applyAlignment="1">
      <alignment horizontal="right" vertical="center" wrapText="1" indent="1"/>
    </xf>
    <xf numFmtId="0" fontId="4" fillId="0" borderId="61" xfId="0" applyFont="1" applyBorder="1" applyAlignment="1">
      <alignment horizontal="right" vertical="center" wrapText="1" indent="1"/>
    </xf>
    <xf numFmtId="0" fontId="53" fillId="0" borderId="182" xfId="0" applyFont="1" applyBorder="1" applyAlignment="1">
      <alignment horizontal="left" wrapText="1" indent="3"/>
    </xf>
    <xf numFmtId="0" fontId="53" fillId="0" borderId="183" xfId="0" applyFont="1" applyBorder="1" applyAlignment="1">
      <alignment horizontal="left" wrapText="1" indent="3"/>
    </xf>
    <xf numFmtId="0" fontId="53" fillId="0" borderId="184" xfId="0" applyFont="1" applyBorder="1" applyAlignment="1">
      <alignment horizontal="left" wrapText="1" indent="3"/>
    </xf>
    <xf numFmtId="0" fontId="12" fillId="0" borderId="180" xfId="0" applyFont="1" applyBorder="1" applyAlignment="1">
      <alignment horizontal="center" vertical="center" wrapText="1"/>
    </xf>
    <xf numFmtId="0" fontId="12" fillId="0" borderId="107" xfId="0" applyFont="1" applyBorder="1" applyAlignment="1">
      <alignment horizontal="center" vertical="center" wrapText="1"/>
    </xf>
    <xf numFmtId="0" fontId="53" fillId="0" borderId="62" xfId="0" applyFont="1" applyBorder="1" applyAlignment="1">
      <alignment horizontal="left" wrapText="1" indent="3"/>
    </xf>
    <xf numFmtId="0" fontId="53" fillId="0" borderId="63" xfId="0" applyFont="1" applyBorder="1" applyAlignment="1">
      <alignment horizontal="left" wrapText="1" indent="3"/>
    </xf>
    <xf numFmtId="0" fontId="53" fillId="0" borderId="64" xfId="0" applyFont="1" applyBorder="1" applyAlignment="1">
      <alignment horizontal="left" wrapText="1" indent="3"/>
    </xf>
    <xf numFmtId="164" fontId="4" fillId="0" borderId="54" xfId="0" applyNumberFormat="1" applyFont="1" applyBorder="1" applyAlignment="1">
      <alignment horizontal="left" vertical="center" wrapText="1" indent="1"/>
    </xf>
    <xf numFmtId="164" fontId="4" fillId="0" borderId="17" xfId="0" applyNumberFormat="1" applyFont="1" applyBorder="1" applyAlignment="1">
      <alignment horizontal="left" vertical="center" wrapText="1" indent="1"/>
    </xf>
    <xf numFmtId="164" fontId="4" fillId="0" borderId="181" xfId="0" applyNumberFormat="1" applyFont="1" applyBorder="1" applyAlignment="1">
      <alignment horizontal="left" vertical="center" wrapText="1" indent="1"/>
    </xf>
    <xf numFmtId="0" fontId="4" fillId="0" borderId="54" xfId="0" applyFont="1" applyBorder="1" applyAlignment="1">
      <alignment horizontal="left" vertical="center" wrapText="1" indent="1"/>
    </xf>
    <xf numFmtId="0" fontId="4" fillId="0" borderId="17" xfId="0" applyFont="1" applyBorder="1" applyAlignment="1">
      <alignment horizontal="left" vertical="center" wrapText="1" indent="1"/>
    </xf>
    <xf numFmtId="0" fontId="4" fillId="0" borderId="181" xfId="0" applyFont="1" applyBorder="1" applyAlignment="1">
      <alignment horizontal="left" vertical="center" wrapText="1" indent="1"/>
    </xf>
    <xf numFmtId="0" fontId="57" fillId="2" borderId="58" xfId="0" applyFont="1" applyFill="1" applyBorder="1" applyAlignment="1">
      <alignment horizontal="right" vertical="center" wrapText="1"/>
    </xf>
    <xf numFmtId="0" fontId="4" fillId="4" borderId="203" xfId="0" applyFont="1" applyFill="1" applyBorder="1" applyAlignment="1">
      <alignment horizontal="left" vertical="center" wrapText="1" indent="1"/>
    </xf>
    <xf numFmtId="0" fontId="4" fillId="4" borderId="190" xfId="0" applyFont="1" applyFill="1" applyBorder="1" applyAlignment="1">
      <alignment horizontal="left" vertical="center" wrapText="1" indent="1"/>
    </xf>
    <xf numFmtId="0" fontId="4" fillId="4" borderId="191" xfId="0" applyFont="1" applyFill="1" applyBorder="1" applyAlignment="1">
      <alignment horizontal="left" vertical="center" wrapText="1" indent="1"/>
    </xf>
    <xf numFmtId="0" fontId="4" fillId="4" borderId="204" xfId="0" applyFont="1" applyFill="1" applyBorder="1" applyAlignment="1">
      <alignment horizontal="left" vertical="center" wrapText="1" indent="1"/>
    </xf>
    <xf numFmtId="0" fontId="4" fillId="4" borderId="60" xfId="0" applyFont="1" applyFill="1" applyBorder="1" applyAlignment="1">
      <alignment horizontal="left" vertical="center" wrapText="1" indent="1"/>
    </xf>
    <xf numFmtId="0" fontId="4" fillId="4" borderId="192" xfId="0" applyFont="1" applyFill="1" applyBorder="1" applyAlignment="1">
      <alignment horizontal="left" vertical="center" wrapText="1" indent="1"/>
    </xf>
    <xf numFmtId="165" fontId="12" fillId="2" borderId="130" xfId="0" applyNumberFormat="1" applyFont="1" applyFill="1" applyBorder="1" applyAlignment="1">
      <alignment horizontal="right" vertical="center" wrapText="1" indent="1"/>
    </xf>
    <xf numFmtId="0" fontId="12" fillId="2" borderId="130" xfId="0" applyFont="1" applyFill="1" applyBorder="1" applyAlignment="1">
      <alignment horizontal="right" vertical="center" wrapText="1" indent="1"/>
    </xf>
    <xf numFmtId="0" fontId="21" fillId="2" borderId="151" xfId="0" applyFont="1" applyFill="1" applyBorder="1" applyAlignment="1">
      <alignment horizontal="right" vertical="center" wrapText="1" indent="1"/>
    </xf>
    <xf numFmtId="0" fontId="21" fillId="2" borderId="116" xfId="0" applyFont="1" applyFill="1" applyBorder="1" applyAlignment="1">
      <alignment horizontal="right" vertical="center" wrapText="1" indent="1"/>
    </xf>
    <xf numFmtId="0" fontId="53" fillId="2" borderId="121" xfId="0" applyFont="1" applyFill="1" applyBorder="1" applyAlignment="1">
      <alignment horizontal="right" vertical="center" wrapText="1" indent="1"/>
    </xf>
    <xf numFmtId="0" fontId="52" fillId="8" borderId="102" xfId="0" applyFont="1" applyFill="1" applyBorder="1" applyAlignment="1">
      <alignment horizontal="center" vertical="center" wrapText="1"/>
    </xf>
    <xf numFmtId="0" fontId="52" fillId="8" borderId="98" xfId="0" applyFont="1" applyFill="1" applyBorder="1" applyAlignment="1">
      <alignment horizontal="center" vertical="center" wrapText="1"/>
    </xf>
    <xf numFmtId="0" fontId="52" fillId="8" borderId="126" xfId="0" applyFont="1" applyFill="1" applyBorder="1" applyAlignment="1">
      <alignment horizontal="center" vertical="center" wrapText="1"/>
    </xf>
    <xf numFmtId="0" fontId="53" fillId="2" borderId="113" xfId="0" applyFont="1" applyFill="1" applyBorder="1" applyAlignment="1">
      <alignment horizontal="right" vertical="center" wrapText="1" indent="1"/>
    </xf>
    <xf numFmtId="0" fontId="53" fillId="2" borderId="114" xfId="0" applyFont="1" applyFill="1" applyBorder="1" applyAlignment="1">
      <alignment horizontal="right" vertical="center" wrapText="1" indent="1"/>
    </xf>
    <xf numFmtId="0" fontId="78" fillId="2" borderId="56" xfId="0" applyFont="1" applyFill="1" applyBorder="1" applyAlignment="1">
      <alignment horizontal="center" vertical="center" wrapText="1"/>
    </xf>
    <xf numFmtId="0" fontId="53" fillId="0" borderId="136" xfId="0" applyFont="1" applyBorder="1" applyAlignment="1">
      <alignment horizontal="right" vertical="center" wrapText="1" indent="1"/>
    </xf>
    <xf numFmtId="165" fontId="12" fillId="2" borderId="151" xfId="0" applyNumberFormat="1" applyFont="1" applyFill="1" applyBorder="1" applyAlignment="1">
      <alignment horizontal="right" vertical="center" wrapText="1" indent="1"/>
    </xf>
    <xf numFmtId="165" fontId="21" fillId="2" borderId="151" xfId="0" applyNumberFormat="1" applyFont="1" applyFill="1" applyBorder="1" applyAlignment="1">
      <alignment horizontal="right" vertical="center" wrapText="1" indent="1"/>
    </xf>
    <xf numFmtId="0" fontId="53" fillId="2" borderId="172" xfId="0" applyFont="1" applyFill="1" applyBorder="1" applyAlignment="1">
      <alignment horizontal="right" vertical="center" wrapText="1" indent="1"/>
    </xf>
    <xf numFmtId="0" fontId="53" fillId="2" borderId="136" xfId="0" applyFont="1" applyFill="1" applyBorder="1" applyAlignment="1">
      <alignment horizontal="right" vertical="center" wrapText="1" indent="1"/>
    </xf>
    <xf numFmtId="0" fontId="17" fillId="2" borderId="0" xfId="0" applyFont="1" applyFill="1" applyAlignment="1">
      <alignment horizontal="left" vertical="center" wrapText="1"/>
    </xf>
    <xf numFmtId="0" fontId="15" fillId="2" borderId="0" xfId="0" applyFont="1" applyFill="1"/>
    <xf numFmtId="0" fontId="57" fillId="2" borderId="0" xfId="0" applyFont="1" applyFill="1" applyAlignment="1">
      <alignment horizontal="right" vertical="center" wrapText="1"/>
    </xf>
    <xf numFmtId="0" fontId="52" fillId="8" borderId="238" xfId="0" applyFont="1" applyFill="1" applyBorder="1" applyAlignment="1">
      <alignment horizontal="center" vertical="center" wrapText="1"/>
    </xf>
    <xf numFmtId="0" fontId="52" fillId="8" borderId="104" xfId="0" applyFont="1" applyFill="1" applyBorder="1" applyAlignment="1">
      <alignment horizontal="center" vertical="center" wrapText="1"/>
    </xf>
    <xf numFmtId="0" fontId="52" fillId="8" borderId="239" xfId="0" applyFont="1" applyFill="1" applyBorder="1" applyAlignment="1">
      <alignment horizontal="center" vertical="center" wrapText="1"/>
    </xf>
    <xf numFmtId="0" fontId="20" fillId="4" borderId="37" xfId="0" applyFont="1" applyFill="1" applyBorder="1" applyAlignment="1" applyProtection="1">
      <alignment horizontal="left" vertical="center" wrapText="1"/>
      <protection locked="0"/>
    </xf>
    <xf numFmtId="0" fontId="20" fillId="3" borderId="37" xfId="0" applyFont="1" applyFill="1" applyBorder="1" applyAlignment="1" applyProtection="1">
      <alignment horizontal="left"/>
      <protection locked="0"/>
    </xf>
    <xf numFmtId="0" fontId="12" fillId="0" borderId="48" xfId="0" applyFont="1" applyBorder="1" applyAlignment="1">
      <alignment horizontal="center" vertical="center" wrapText="1"/>
    </xf>
    <xf numFmtId="0" fontId="12" fillId="0" borderId="38" xfId="0" applyFont="1" applyBorder="1" applyAlignment="1">
      <alignment horizontal="center" vertical="center" wrapText="1"/>
    </xf>
    <xf numFmtId="0" fontId="20" fillId="0" borderId="38" xfId="0" applyFont="1" applyBorder="1"/>
    <xf numFmtId="0" fontId="12" fillId="2" borderId="47" xfId="0" applyFont="1" applyFill="1" applyBorder="1" applyAlignment="1">
      <alignment horizontal="center" vertical="center" wrapText="1"/>
    </xf>
    <xf numFmtId="0" fontId="12" fillId="2" borderId="65" xfId="0" applyFont="1" applyFill="1" applyBorder="1" applyAlignment="1">
      <alignment horizontal="center" vertical="center" wrapText="1"/>
    </xf>
    <xf numFmtId="0" fontId="24" fillId="4" borderId="28" xfId="0" applyFont="1" applyFill="1" applyBorder="1" applyAlignment="1" applyProtection="1">
      <alignment horizontal="left" vertical="center" wrapText="1" indent="1"/>
      <protection locked="0"/>
    </xf>
    <xf numFmtId="0" fontId="24" fillId="4" borderId="29" xfId="0" applyFont="1" applyFill="1" applyBorder="1" applyAlignment="1" applyProtection="1">
      <alignment horizontal="left" vertical="center" wrapText="1" indent="1"/>
      <protection locked="0"/>
    </xf>
    <xf numFmtId="0" fontId="24" fillId="4" borderId="30" xfId="0" applyFont="1" applyFill="1" applyBorder="1" applyAlignment="1" applyProtection="1">
      <alignment horizontal="left" vertical="center" wrapText="1" indent="1"/>
      <protection locked="0"/>
    </xf>
    <xf numFmtId="49" fontId="24" fillId="4" borderId="28" xfId="0" applyNumberFormat="1" applyFont="1" applyFill="1" applyBorder="1" applyAlignment="1" applyProtection="1">
      <alignment horizontal="left" vertical="center" wrapText="1" indent="1"/>
      <protection locked="0"/>
    </xf>
    <xf numFmtId="49" fontId="24" fillId="4" borderId="29" xfId="0" applyNumberFormat="1" applyFont="1" applyFill="1" applyBorder="1" applyAlignment="1" applyProtection="1">
      <alignment horizontal="left" vertical="center" wrapText="1" indent="1"/>
      <protection locked="0"/>
    </xf>
    <xf numFmtId="49" fontId="24" fillId="4" borderId="30" xfId="0" applyNumberFormat="1" applyFont="1" applyFill="1" applyBorder="1" applyAlignment="1" applyProtection="1">
      <alignment horizontal="left" vertical="center" wrapText="1" indent="1"/>
      <protection locked="0"/>
    </xf>
    <xf numFmtId="0" fontId="76" fillId="8" borderId="0" xfId="0" applyFont="1" applyFill="1" applyAlignment="1">
      <alignment horizontal="center" vertical="center" wrapText="1"/>
    </xf>
    <xf numFmtId="0" fontId="77" fillId="2" borderId="172" xfId="0" applyFont="1" applyFill="1" applyBorder="1" applyAlignment="1">
      <alignment horizontal="right" vertical="center" wrapText="1" indent="1"/>
    </xf>
    <xf numFmtId="0" fontId="77" fillId="2" borderId="136" xfId="0" applyFont="1" applyFill="1" applyBorder="1" applyAlignment="1">
      <alignment horizontal="right" vertical="center" wrapText="1" indent="1"/>
    </xf>
    <xf numFmtId="0" fontId="77" fillId="2" borderId="137" xfId="0" applyFont="1" applyFill="1" applyBorder="1" applyAlignment="1">
      <alignment horizontal="right" vertical="center" wrapText="1" indent="1"/>
    </xf>
    <xf numFmtId="0" fontId="20" fillId="0" borderId="11" xfId="0" applyFont="1" applyBorder="1" applyAlignment="1">
      <alignment horizontal="right" vertical="center" wrapText="1" indent="1"/>
    </xf>
    <xf numFmtId="0" fontId="20" fillId="0" borderId="106" xfId="0" applyFont="1" applyBorder="1" applyAlignment="1">
      <alignment horizontal="right" vertical="center" wrapText="1" indent="1"/>
    </xf>
    <xf numFmtId="0" fontId="3" fillId="0" borderId="17" xfId="0" applyFont="1" applyBorder="1" applyAlignment="1">
      <alignment horizontal="left" indent="1"/>
    </xf>
    <xf numFmtId="0" fontId="20" fillId="2" borderId="11" xfId="0" applyFont="1" applyFill="1" applyBorder="1" applyAlignment="1">
      <alignment horizontal="right" vertical="center" wrapText="1" indent="1"/>
    </xf>
    <xf numFmtId="0" fontId="20" fillId="2" borderId="106" xfId="0" applyFont="1" applyFill="1" applyBorder="1" applyAlignment="1">
      <alignment horizontal="right" vertical="center" wrapText="1" indent="1"/>
    </xf>
    <xf numFmtId="0" fontId="3" fillId="6" borderId="185" xfId="0" applyFont="1" applyFill="1" applyBorder="1" applyAlignment="1">
      <alignment horizontal="center" vertical="center" wrapText="1"/>
    </xf>
    <xf numFmtId="0" fontId="3" fillId="6" borderId="186" xfId="0" applyFont="1" applyFill="1" applyBorder="1" applyAlignment="1">
      <alignment horizontal="center" vertical="center" wrapText="1"/>
    </xf>
    <xf numFmtId="0" fontId="20" fillId="4" borderId="31" xfId="0" applyFont="1" applyFill="1" applyBorder="1" applyAlignment="1" applyProtection="1">
      <alignment horizontal="left" vertical="center" wrapText="1"/>
      <protection locked="0"/>
    </xf>
    <xf numFmtId="0" fontId="20" fillId="3" borderId="32" xfId="0" applyFont="1" applyFill="1" applyBorder="1" applyProtection="1">
      <protection locked="0"/>
    </xf>
    <xf numFmtId="0" fontId="20" fillId="3" borderId="33" xfId="0" applyFont="1" applyFill="1" applyBorder="1" applyProtection="1">
      <protection locked="0"/>
    </xf>
    <xf numFmtId="0" fontId="20" fillId="4" borderId="28" xfId="0" applyFont="1" applyFill="1" applyBorder="1" applyAlignment="1" applyProtection="1">
      <alignment horizontal="left" vertical="center" wrapText="1" indent="1"/>
      <protection locked="0"/>
    </xf>
    <xf numFmtId="0" fontId="20" fillId="3" borderId="29" xfId="0" applyFont="1" applyFill="1" applyBorder="1" applyAlignment="1" applyProtection="1">
      <alignment horizontal="left" indent="1"/>
      <protection locked="0"/>
    </xf>
    <xf numFmtId="0" fontId="20" fillId="3" borderId="30" xfId="0" applyFont="1" applyFill="1" applyBorder="1" applyAlignment="1" applyProtection="1">
      <alignment horizontal="left" indent="1"/>
      <protection locked="0"/>
    </xf>
    <xf numFmtId="0" fontId="22" fillId="0" borderId="12" xfId="0" applyFont="1" applyBorder="1"/>
    <xf numFmtId="0" fontId="22" fillId="0" borderId="8" xfId="0" applyFont="1" applyBorder="1"/>
    <xf numFmtId="0" fontId="20" fillId="3" borderId="29" xfId="0" applyFont="1" applyFill="1" applyBorder="1" applyProtection="1">
      <protection locked="0"/>
    </xf>
    <xf numFmtId="0" fontId="20" fillId="3" borderId="30" xfId="0" applyFont="1" applyFill="1" applyBorder="1" applyProtection="1">
      <protection locked="0"/>
    </xf>
    <xf numFmtId="0" fontId="20" fillId="4" borderId="27" xfId="0" applyFont="1" applyFill="1" applyBorder="1" applyAlignment="1" applyProtection="1">
      <alignment horizontal="left" vertical="center" wrapText="1"/>
      <protection locked="0"/>
    </xf>
    <xf numFmtId="1" fontId="20" fillId="4" borderId="240" xfId="0" applyNumberFormat="1" applyFont="1" applyFill="1" applyBorder="1" applyAlignment="1" applyProtection="1">
      <alignment horizontal="left" vertical="center" wrapText="1"/>
      <protection locked="0"/>
    </xf>
    <xf numFmtId="0" fontId="20" fillId="4" borderId="29" xfId="0" applyFont="1" applyFill="1" applyBorder="1" applyAlignment="1" applyProtection="1">
      <alignment horizontal="left" vertical="center" wrapText="1" indent="1"/>
      <protection locked="0"/>
    </xf>
    <xf numFmtId="0" fontId="20" fillId="4" borderId="30" xfId="0" applyFont="1" applyFill="1" applyBorder="1" applyAlignment="1" applyProtection="1">
      <alignment horizontal="left" vertical="center" wrapText="1" indent="1"/>
      <protection locked="0"/>
    </xf>
    <xf numFmtId="0" fontId="82" fillId="2" borderId="0" xfId="0" applyFont="1" applyFill="1" applyAlignment="1">
      <alignment horizontal="center" vertical="center" wrapText="1"/>
    </xf>
    <xf numFmtId="0" fontId="82" fillId="2" borderId="65" xfId="0" applyFont="1" applyFill="1" applyBorder="1" applyAlignment="1">
      <alignment horizontal="center" vertical="center" wrapText="1"/>
    </xf>
    <xf numFmtId="0" fontId="21" fillId="2" borderId="109" xfId="0" applyFont="1" applyFill="1" applyBorder="1" applyAlignment="1">
      <alignment horizontal="center" vertical="center" wrapText="1"/>
    </xf>
    <xf numFmtId="0" fontId="21" fillId="2" borderId="104" xfId="0" applyFont="1" applyFill="1" applyBorder="1" applyAlignment="1">
      <alignment horizontal="center" vertical="center" wrapText="1"/>
    </xf>
    <xf numFmtId="0" fontId="21" fillId="2" borderId="105" xfId="0" applyFont="1" applyFill="1" applyBorder="1" applyAlignment="1">
      <alignment horizontal="center" vertical="center" wrapText="1"/>
    </xf>
    <xf numFmtId="49" fontId="16" fillId="3" borderId="116" xfId="0" applyNumberFormat="1" applyFont="1" applyFill="1" applyBorder="1" applyAlignment="1" applyProtection="1">
      <alignment horizontal="center" vertical="center" wrapText="1"/>
      <protection locked="0"/>
    </xf>
    <xf numFmtId="49" fontId="16" fillId="3" borderId="21" xfId="0" applyNumberFormat="1" applyFont="1" applyFill="1" applyBorder="1" applyAlignment="1" applyProtection="1">
      <alignment horizontal="center" vertical="center" wrapText="1"/>
      <protection locked="0"/>
    </xf>
    <xf numFmtId="0" fontId="18" fillId="0" borderId="0" xfId="0" applyFont="1" applyAlignment="1">
      <alignment horizontal="center" vertical="top" wrapText="1"/>
    </xf>
    <xf numFmtId="0" fontId="51" fillId="4" borderId="28" xfId="1" applyFont="1" applyFill="1" applyBorder="1" applyAlignment="1" applyProtection="1">
      <alignment horizontal="left" vertical="center" wrapText="1" indent="1"/>
      <protection locked="0"/>
    </xf>
    <xf numFmtId="49" fontId="20" fillId="4" borderId="27" xfId="0" quotePrefix="1" applyNumberFormat="1" applyFont="1" applyFill="1" applyBorder="1" applyAlignment="1" applyProtection="1">
      <alignment horizontal="left" vertical="center" wrapText="1" indent="1"/>
      <protection locked="0"/>
    </xf>
    <xf numFmtId="0" fontId="53" fillId="2" borderId="55" xfId="0" applyFont="1" applyFill="1" applyBorder="1" applyAlignment="1">
      <alignment horizontal="right" vertical="center" wrapText="1" indent="1"/>
    </xf>
    <xf numFmtId="0" fontId="53" fillId="2" borderId="0" xfId="0" applyFont="1" applyFill="1" applyAlignment="1">
      <alignment horizontal="right" vertical="center" wrapText="1" indent="1"/>
    </xf>
    <xf numFmtId="0" fontId="30" fillId="0" borderId="0" xfId="0" applyFont="1" applyBorder="1" applyAlignment="1" applyProtection="1">
      <alignment horizontal="justify" vertical="top" wrapText="1"/>
      <protection hidden="1"/>
    </xf>
  </cellXfs>
  <cellStyles count="8">
    <cellStyle name="Lien hypertexte" xfId="1" builtinId="8"/>
    <cellStyle name="Milliers" xfId="3" builtinId="3"/>
    <cellStyle name="Milliers 2" xfId="6" xr:uid="{D1A7444A-39D9-4040-BDEA-BCFE5ED9A451}"/>
    <cellStyle name="Monétaire" xfId="2" builtinId="4"/>
    <cellStyle name="Monétaire 2" xfId="5" xr:uid="{948EEBF7-1F0A-4870-A47E-A998CE1D13BC}"/>
    <cellStyle name="Normal" xfId="0" builtinId="0"/>
    <cellStyle name="Normal 2" xfId="4" xr:uid="{2309C183-E725-4F26-804C-1E694895357A}"/>
    <cellStyle name="Pourcentage" xfId="7" builtinId="5"/>
  </cellStyles>
  <dxfs count="445">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ont>
        <b/>
        <i val="0"/>
      </font>
      <fill>
        <patternFill>
          <bgColor rgb="FF92D050"/>
        </patternFill>
      </fill>
    </dxf>
    <dxf>
      <font>
        <b/>
        <i val="0"/>
      </font>
      <fill>
        <patternFill>
          <bgColor theme="5" tint="0.3999450666829432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ont>
        <b/>
        <i val="0"/>
      </font>
      <fill>
        <patternFill>
          <bgColor rgb="FF92D050"/>
        </patternFill>
      </fill>
    </dxf>
    <dxf>
      <font>
        <b/>
        <i val="0"/>
      </font>
      <fill>
        <patternFill>
          <bgColor theme="5" tint="0.39994506668294322"/>
        </patternFill>
      </fill>
    </dxf>
    <dxf>
      <fill>
        <patternFill patternType="lightUp"/>
      </fill>
    </dxf>
    <dxf>
      <font>
        <b/>
        <i val="0"/>
      </font>
      <fill>
        <patternFill patternType="lightUp"/>
      </fill>
    </dxf>
    <dxf>
      <fill>
        <patternFill patternType="lightUp"/>
      </fill>
    </dxf>
    <dxf>
      <fill>
        <patternFill patternType="lightUp"/>
      </fill>
    </dxf>
    <dxf>
      <fill>
        <patternFill patternType="lightUp"/>
      </fill>
    </dxf>
    <dxf>
      <fill>
        <patternFill patternType="darkUp"/>
      </fill>
    </dxf>
    <dxf>
      <fill>
        <patternFill patternType="lightUp"/>
      </fill>
    </dxf>
    <dxf>
      <font>
        <color rgb="FF006100"/>
      </font>
      <fill>
        <patternFill>
          <bgColor rgb="FFC6EFCE"/>
        </patternFill>
      </fill>
    </dxf>
    <dxf>
      <font>
        <color rgb="FF9C0006"/>
      </font>
      <fill>
        <patternFill>
          <bgColor rgb="FFFFC7CE"/>
        </patternFill>
      </fill>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0" formatCode="General"/>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13" formatCode="0%"/>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numFmt numFmtId="13" formatCode="0%"/>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b val="0"/>
        <i val="0"/>
        <strike val="0"/>
        <condense val="0"/>
        <extend val="0"/>
        <outline val="0"/>
        <shadow val="0"/>
        <u val="none"/>
        <vertAlign val="baseline"/>
        <sz val="11"/>
        <color rgb="FF000000"/>
        <name val="Calibri"/>
        <scheme val="none"/>
      </font>
      <alignment horizontal="general" vertical="bottom" textRotation="0" wrapText="0" indent="0" justifyLastLine="0" shrinkToFit="0" readingOrder="0"/>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008000"/>
      <color rgb="FF7030A0"/>
      <color rgb="FF000091"/>
      <color rgb="FFFF3300"/>
      <color rgb="FFE36C0A"/>
      <color rgb="FF99FF66"/>
      <color rgb="FFF79646"/>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15</xdr:col>
      <xdr:colOff>333375</xdr:colOff>
      <xdr:row>0</xdr:row>
      <xdr:rowOff>133350</xdr:rowOff>
    </xdr:from>
    <xdr:to>
      <xdr:col>19</xdr:col>
      <xdr:colOff>1514475</xdr:colOff>
      <xdr:row>26</xdr:row>
      <xdr:rowOff>133350</xdr:rowOff>
    </xdr:to>
    <xdr:sp macro="" textlink="">
      <xdr:nvSpPr>
        <xdr:cNvPr id="2" name="ZoneTexte 1">
          <a:extLst>
            <a:ext uri="{FF2B5EF4-FFF2-40B4-BE49-F238E27FC236}">
              <a16:creationId xmlns:a16="http://schemas.microsoft.com/office/drawing/2014/main" id="{315A5EC8-9BE5-4243-8356-B942E6E12B2B}"/>
            </a:ext>
          </a:extLst>
        </xdr:cNvPr>
        <xdr:cNvSpPr txBox="1"/>
      </xdr:nvSpPr>
      <xdr:spPr>
        <a:xfrm>
          <a:off x="11068050" y="133350"/>
          <a:ext cx="5048250" cy="4867275"/>
        </a:xfrm>
        <a:prstGeom prst="rect">
          <a:avLst/>
        </a:prstGeom>
        <a:solidFill>
          <a:schemeClr val="accent6">
            <a:lumMod val="20000"/>
            <a:lumOff val="80000"/>
          </a:schemeClr>
        </a:solidFill>
        <a:ln w="9525" cmpd="sng">
          <a:solidFill>
            <a:schemeClr val="accent6">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solidFill>
                <a:schemeClr val="dk1"/>
              </a:solidFill>
              <a:effectLst/>
              <a:latin typeface="+mn-lt"/>
              <a:ea typeface="+mn-ea"/>
              <a:cs typeface="+mn-cs"/>
            </a:rPr>
            <a:t>Sub Création_patenaires_annexe_fi()</a:t>
          </a:r>
          <a:endParaRPr lang="fr-FR">
            <a:effectLst/>
          </a:endParaRPr>
        </a:p>
        <a:p>
          <a:r>
            <a:rPr lang="fr-FR" sz="1100">
              <a:solidFill>
                <a:schemeClr val="dk1"/>
              </a:solidFill>
              <a:effectLst/>
              <a:latin typeface="+mn-lt"/>
              <a:ea typeface="+mn-ea"/>
              <a:cs typeface="+mn-cs"/>
            </a:rPr>
            <a:t>'</a:t>
          </a:r>
          <a:endParaRPr lang="fr-FR">
            <a:effectLst/>
          </a:endParaRPr>
        </a:p>
        <a:p>
          <a:r>
            <a:rPr lang="fr-FR" sz="1100">
              <a:solidFill>
                <a:schemeClr val="dk1"/>
              </a:solidFill>
              <a:effectLst/>
              <a:latin typeface="+mn-lt"/>
              <a:ea typeface="+mn-ea"/>
              <a:cs typeface="+mn-cs"/>
            </a:rPr>
            <a:t>' Créée les 20 partenaires à partir du partenaire « Part2 » (à ne jamais supprimer !!)</a:t>
          </a:r>
          <a:endParaRPr lang="fr-FR">
            <a:effectLst/>
          </a:endParaRPr>
        </a:p>
        <a:p>
          <a:r>
            <a:rPr lang="fr-FR" sz="1100">
              <a:solidFill>
                <a:schemeClr val="dk1"/>
              </a:solidFill>
              <a:effectLst/>
              <a:latin typeface="+mn-lt"/>
              <a:ea typeface="+mn-ea"/>
              <a:cs typeface="+mn-cs"/>
            </a:rPr>
            <a:t>' Attention : l’execution peut prendre une minute</a:t>
          </a:r>
          <a:endParaRPr lang="fr-FR">
            <a:effectLst/>
          </a:endParaRPr>
        </a:p>
        <a:p>
          <a:r>
            <a:rPr lang="fr-FR" sz="1100">
              <a:solidFill>
                <a:schemeClr val="dk1"/>
              </a:solidFill>
              <a:effectLst/>
              <a:latin typeface="+mn-lt"/>
              <a:ea typeface="+mn-ea"/>
              <a:cs typeface="+mn-cs"/>
            </a:rPr>
            <a:t>' sans rien afficher dans la fenêtre d’Excel !!</a:t>
          </a:r>
          <a:endParaRPr lang="fr-FR">
            <a:effectLst/>
          </a:endParaRPr>
        </a:p>
        <a:p>
          <a:r>
            <a:rPr lang="fr-FR" sz="1100">
              <a:solidFill>
                <a:schemeClr val="dk1"/>
              </a:solidFill>
              <a:effectLst/>
              <a:latin typeface="+mn-lt"/>
              <a:ea typeface="+mn-ea"/>
              <a:cs typeface="+mn-cs"/>
            </a:rPr>
            <a:t>    new_num = 3</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Do While new_num &lt;= 20</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Sheets("Part2").Select</a:t>
          </a:r>
          <a:endParaRPr lang="fr-FR">
            <a:effectLst/>
          </a:endParaRPr>
        </a:p>
        <a:p>
          <a:r>
            <a:rPr lang="fr-FR" sz="1100">
              <a:solidFill>
                <a:schemeClr val="dk1"/>
              </a:solidFill>
              <a:effectLst/>
              <a:latin typeface="+mn-lt"/>
              <a:ea typeface="+mn-ea"/>
              <a:cs typeface="+mn-cs"/>
            </a:rPr>
            <a:t>        Sheets("Part2").Copy After:=Sheets(ThisWorkbook.Worksheets.Count)</a:t>
          </a:r>
          <a:endParaRPr lang="fr-FR">
            <a:effectLst/>
          </a:endParaRPr>
        </a:p>
        <a:p>
          <a:r>
            <a:rPr lang="fr-FR" sz="1100">
              <a:solidFill>
                <a:schemeClr val="dk1"/>
              </a:solidFill>
              <a:effectLst/>
              <a:latin typeface="+mn-lt"/>
              <a:ea typeface="+mn-ea"/>
              <a:cs typeface="+mn-cs"/>
            </a:rPr>
            <a:t>        Sheets("Part2 (2)").Select</a:t>
          </a:r>
          <a:endParaRPr lang="fr-FR">
            <a:effectLst/>
          </a:endParaRPr>
        </a:p>
        <a:p>
          <a:r>
            <a:rPr lang="fr-FR" sz="1100">
              <a:solidFill>
                <a:schemeClr val="dk1"/>
              </a:solidFill>
              <a:effectLst/>
              <a:latin typeface="+mn-lt"/>
              <a:ea typeface="+mn-ea"/>
              <a:cs typeface="+mn-cs"/>
            </a:rPr>
            <a:t>        Sheets("Part2 (2)").Name = "Part" &amp; new_num</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Range("H3:I3").Select</a:t>
          </a:r>
          <a:endParaRPr lang="fr-FR">
            <a:effectLst/>
          </a:endParaRPr>
        </a:p>
        <a:p>
          <a:r>
            <a:rPr lang="fr-FR" sz="1100">
              <a:solidFill>
                <a:schemeClr val="dk1"/>
              </a:solidFill>
              <a:effectLst/>
              <a:latin typeface="+mn-lt"/>
              <a:ea typeface="+mn-ea"/>
              <a:cs typeface="+mn-cs"/>
            </a:rPr>
            <a:t>        ActiveCell.Value = "Part" &amp; new_num</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new_num = new_num + 1</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        Loop</a:t>
          </a:r>
          <a:endParaRPr lang="fr-FR">
            <a:effectLst/>
          </a:endParaRPr>
        </a:p>
        <a:p>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End Sub</a:t>
          </a:r>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113665</xdr:colOff>
      <xdr:row>0</xdr:row>
      <xdr:rowOff>47625</xdr:rowOff>
    </xdr:from>
    <xdr:to>
      <xdr:col>2</xdr:col>
      <xdr:colOff>752475</xdr:colOff>
      <xdr:row>3</xdr:row>
      <xdr:rowOff>76201</xdr:rowOff>
    </xdr:to>
    <xdr:pic>
      <xdr:nvPicPr>
        <xdr:cNvPr id="4" name="Image 4">
          <a:extLst>
            <a:ext uri="{FF2B5EF4-FFF2-40B4-BE49-F238E27FC236}">
              <a16:creationId xmlns:a16="http://schemas.microsoft.com/office/drawing/2014/main" id="{50321730-855A-4E12-8A2F-FD37A233C99D}"/>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9902" t="14692" b="15639"/>
        <a:stretch/>
      </xdr:blipFill>
      <xdr:spPr bwMode="auto">
        <a:xfrm>
          <a:off x="113665" y="47625"/>
          <a:ext cx="1572260" cy="6000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335279</xdr:colOff>
      <xdr:row>3</xdr:row>
      <xdr:rowOff>68576</xdr:rowOff>
    </xdr:from>
    <xdr:to>
      <xdr:col>2</xdr:col>
      <xdr:colOff>190499</xdr:colOff>
      <xdr:row>5</xdr:row>
      <xdr:rowOff>58911</xdr:rowOff>
    </xdr:to>
    <xdr:pic>
      <xdr:nvPicPr>
        <xdr:cNvPr id="6" name="Image 5">
          <a:extLst>
            <a:ext uri="{FF2B5EF4-FFF2-40B4-BE49-F238E27FC236}">
              <a16:creationId xmlns:a16="http://schemas.microsoft.com/office/drawing/2014/main" id="{60B19FFC-96C2-428A-AE9D-83B11DFA6F21}"/>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5779" y="611501"/>
          <a:ext cx="645795" cy="61898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444808</xdr:colOff>
      <xdr:row>0</xdr:row>
      <xdr:rowOff>47625</xdr:rowOff>
    </xdr:from>
    <xdr:to>
      <xdr:col>2</xdr:col>
      <xdr:colOff>704849</xdr:colOff>
      <xdr:row>3</xdr:row>
      <xdr:rowOff>66675</xdr:rowOff>
    </xdr:to>
    <xdr:pic>
      <xdr:nvPicPr>
        <xdr:cNvPr id="6" name="Image 4">
          <a:extLst>
            <a:ext uri="{FF2B5EF4-FFF2-40B4-BE49-F238E27FC236}">
              <a16:creationId xmlns:a16="http://schemas.microsoft.com/office/drawing/2014/main" id="{09B7A2DB-C3F1-4AFA-8A72-6BA683275431}"/>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9902" t="14771" b="16929"/>
        <a:stretch/>
      </xdr:blipFill>
      <xdr:spPr bwMode="auto">
        <a:xfrm>
          <a:off x="616258" y="47625"/>
          <a:ext cx="1460191"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592667</xdr:colOff>
      <xdr:row>2</xdr:row>
      <xdr:rowOff>140698</xdr:rowOff>
    </xdr:from>
    <xdr:to>
      <xdr:col>1</xdr:col>
      <xdr:colOff>1181100</xdr:colOff>
      <xdr:row>5</xdr:row>
      <xdr:rowOff>96960</xdr:rowOff>
    </xdr:to>
    <xdr:pic>
      <xdr:nvPicPr>
        <xdr:cNvPr id="4" name="Image 3">
          <a:extLst>
            <a:ext uri="{FF2B5EF4-FFF2-40B4-BE49-F238E27FC236}">
              <a16:creationId xmlns:a16="http://schemas.microsoft.com/office/drawing/2014/main" id="{F3456618-58CC-46DC-8692-BA50ABD0A9AA}"/>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4117" y="540748"/>
          <a:ext cx="588433" cy="55633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_regl_RH" displayName="Tbl_regl_RH" ref="A1:A7" totalsRowShown="0">
  <autoFilter ref="A1:A7" xr:uid="{00000000-0009-0000-0100-000001000000}">
    <filterColumn colId="0" hiddenButton="1"/>
  </autoFilter>
  <sortState ref="A2:A8">
    <sortCondition ref="A1:A8"/>
  </sortState>
  <tableColumns count="1">
    <tableColumn id="1" xr3:uid="{00000000-0010-0000-0000-000001000000}" name="Types de contrat personnels"/>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civilité" displayName="Table_civilité" ref="C1:C3" totalsRowShown="0" headerRowDxfId="430" dataDxfId="429">
  <autoFilter ref="C1:C3" xr:uid="{00000000-0009-0000-0100-000002000000}">
    <filterColumn colId="0" hiddenButton="1"/>
  </autoFilter>
  <tableColumns count="1">
    <tableColumn id="1" xr3:uid="{00000000-0010-0000-0100-000001000000}" name="Civilité" dataDxfId="42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7967578-0F3F-4D62-852A-5BCCDD54DB90}" name="Table_type_coord6" displayName="Table_type_coord6" ref="E1:K9" totalsRowShown="0" headerRowDxfId="427" dataDxfId="426">
  <autoFilter ref="E1:K9" xr:uid="{0E9276E5-4CE4-4B9B-8EF9-DCEE7E7FE493}"/>
  <tableColumns count="7">
    <tableColumn id="1" xr3:uid="{64C701ED-19C8-450E-A298-1302D35A5F50}" name="Type étab coord" dataDxfId="425"/>
    <tableColumn id="2" xr3:uid="{A347C177-BAC7-47A5-962F-FFD144826433}" name="Eligible" dataDxfId="424"/>
    <tableColumn id="3" xr3:uid="{2FA8E478-43CF-464D-9507-E965554DD568}" name="frais env" dataDxfId="423"/>
    <tableColumn id="7" xr3:uid="{6EE88E16-E132-4702-9AC1-1AAE510818E2}" name="Décharges"/>
    <tableColumn id="6" xr3:uid="{3FB233DB-904B-4148-974C-DEFB080DD039}" name="taux nominal" dataDxfId="422" dataCellStyle="Pourcentage"/>
    <tableColumn id="4" xr3:uid="{B870E77F-A1C3-44A8-A333-C40FD5924E42}" name="taux d’aide" dataDxfId="421" dataCellStyle="Pourcentage">
      <calculatedColumnFormula>IF(OR(Table_type_coord6[[#This Row],[taux nominal]]=1,Table_type_coord6[[#This Row],[taux nominal]]=0),Table_type_coord6[[#This Row],[taux nominal]],Table_type_coord6[[#This Row],[taux nominal]]+IF($C$9,$C$7,0))</calculatedColumnFormula>
    </tableColumn>
    <tableColumn id="5" xr3:uid="{61ABFDC6-1BF9-4CE4-B607-F9D8B62F3295}" name="cout marginal" dataDxfId="42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E5793F5-51BC-4716-9AA2-25056FFEBD4D}" name="Table_type_part7" displayName="Table_type_part7" ref="E17:K29" totalsRowShown="0">
  <autoFilter ref="E17:K29" xr:uid="{1BC180E8-B15E-41A7-A6C9-98919B0B8D47}"/>
  <tableColumns count="7">
    <tableColumn id="1" xr3:uid="{4C08647E-4F2A-4841-8450-CBD490AD68EF}" name="Type étab partenaire"/>
    <tableColumn id="2" xr3:uid="{81672A60-1B40-46AA-9481-8BFA051DC30B}" name="Eligible" dataDxfId="419"/>
    <tableColumn id="3" xr3:uid="{7E9617B5-2951-41E2-ADD2-0F41182D0174}" name="frais env" dataDxfId="418"/>
    <tableColumn id="7" xr3:uid="{18096F9F-F518-41AE-9CA4-E0E958BDC9B8}" name="Décharges"/>
    <tableColumn id="6" xr3:uid="{8236734F-B8B2-4EC7-84A5-BA61D9C54B49}" name="taux nominal" dataDxfId="417"/>
    <tableColumn id="4" xr3:uid="{43404DB1-EF1D-43DE-AA5B-7A555BC35D5E}" name="taux d’aide" dataDxfId="416" dataCellStyle="Pourcentage">
      <calculatedColumnFormula>IF(OR(Table_type_part7[[#This Row],[taux nominal]]=1,Table_type_part7[[#This Row],[taux nominal]]=0),Table_type_part7[[#This Row],[taux nominal]],Table_type_part7[[#This Row],[taux nominal]]+IF($C$9,$C$7,0))</calculatedColumnFormula>
    </tableColumn>
    <tableColumn id="5" xr3:uid="{1665B317-2A31-4E1C-95B7-50CC61EA1475}" name="cout marginal" dataDxfId="415" dataCellStyle="Pourcentag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B7706EE-2721-40D7-9D9B-0F2760FDD8AE}" name="Tableau6" displayName="Tableau6" ref="E32:F33" totalsRowShown="0">
  <autoFilter ref="E32:F33" xr:uid="{DAF9654E-690C-4FFE-B388-CD87DE0A1843}"/>
  <tableColumns count="2">
    <tableColumn id="1" xr3:uid="{33201AB2-5595-4D02-8090-29A1C0BC8831}" name="Facteur multiplicatif catégorie RGEC"/>
    <tableColumn id="2" xr3:uid="{E8ED1F29-3E6D-4FA0-A31E-2433D4D27FE4}" name="taux" dataDxfId="414" dataCellStyle="Pourcentage"/>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drawing" Target="../drawings/drawing1.xml"/><Relationship Id="rId7" Type="http://schemas.openxmlformats.org/officeDocument/2006/relationships/table" Target="../tables/table4.xml"/><Relationship Id="rId2" Type="http://schemas.openxmlformats.org/officeDocument/2006/relationships/printerSettings" Target="../printerSettings/printerSettings1.bin"/><Relationship Id="rId1" Type="http://schemas.openxmlformats.org/officeDocument/2006/relationships/hyperlink" Target="mailto:PPR-SPE@agencerecherche.fr"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tabColor rgb="FFFF0000"/>
    <pageSetUpPr fitToPage="1"/>
  </sheetPr>
  <dimension ref="A1:R44"/>
  <sheetViews>
    <sheetView topLeftCell="B7" zoomScale="80" zoomScaleNormal="80" workbookViewId="0">
      <selection activeCell="M13" sqref="M13"/>
    </sheetView>
  </sheetViews>
  <sheetFormatPr baseColWidth="10" defaultRowHeight="14.5" x14ac:dyDescent="0.35"/>
  <cols>
    <col min="1" max="1" width="30.54296875" customWidth="1"/>
    <col min="2" max="2" width="2.26953125" customWidth="1"/>
    <col min="3" max="3" width="26.7265625" customWidth="1"/>
    <col min="4" max="4" width="2.26953125" customWidth="1"/>
    <col min="5" max="5" width="46.7265625" customWidth="1"/>
    <col min="6" max="7" width="10.54296875" customWidth="1"/>
    <col min="8" max="8" width="14.453125" customWidth="1"/>
    <col min="9" max="9" width="15.26953125" customWidth="1"/>
    <col min="10" max="10" width="13.26953125" customWidth="1"/>
    <col min="11" max="11" width="17.26953125" customWidth="1"/>
    <col min="12" max="12" width="16.7265625" customWidth="1"/>
    <col min="13" max="13" width="19.54296875" customWidth="1"/>
    <col min="14" max="14" width="4.453125" customWidth="1"/>
    <col min="15" max="15" width="2.26953125" customWidth="1"/>
    <col min="16" max="16" width="26.7265625" customWidth="1"/>
    <col min="17" max="17" width="2.26953125" customWidth="1"/>
    <col min="18" max="18" width="26.7265625" customWidth="1"/>
    <col min="19" max="19" width="2.26953125" customWidth="1"/>
    <col min="20" max="20" width="26.7265625" customWidth="1"/>
    <col min="21" max="21" width="2.26953125" customWidth="1"/>
    <col min="22" max="22" width="26.7265625" customWidth="1"/>
  </cols>
  <sheetData>
    <row r="1" spans="1:18" x14ac:dyDescent="0.35">
      <c r="A1" t="s">
        <v>89</v>
      </c>
      <c r="C1" s="92" t="s">
        <v>94</v>
      </c>
      <c r="E1" s="92" t="s">
        <v>96</v>
      </c>
      <c r="F1" s="332" t="s">
        <v>116</v>
      </c>
      <c r="G1" s="332" t="s">
        <v>109</v>
      </c>
      <c r="H1" s="332" t="s">
        <v>255</v>
      </c>
      <c r="I1" s="92" t="s">
        <v>256</v>
      </c>
      <c r="J1" s="332" t="s">
        <v>257</v>
      </c>
      <c r="K1" s="332" t="s">
        <v>258</v>
      </c>
      <c r="M1" s="122" t="s">
        <v>117</v>
      </c>
    </row>
    <row r="2" spans="1:18" ht="44" thickBot="1" x14ac:dyDescent="0.4">
      <c r="A2" t="s">
        <v>90</v>
      </c>
      <c r="C2" s="92" t="s">
        <v>34</v>
      </c>
      <c r="E2" s="92" t="s">
        <v>30</v>
      </c>
      <c r="F2">
        <v>1</v>
      </c>
      <c r="G2">
        <v>1</v>
      </c>
      <c r="H2">
        <v>1</v>
      </c>
      <c r="I2" s="333">
        <v>1</v>
      </c>
      <c r="J2" s="333">
        <f>IF(OR(Table_type_coord6[[#This Row],[taux nominal]]=1,Table_type_coord6[[#This Row],[taux nominal]]=0),Table_type_coord6[[#This Row],[taux nominal]],Table_type_coord6[[#This Row],[taux nominal]]+IF($C$9,$C$7,0))</f>
        <v>1</v>
      </c>
      <c r="K2" s="334">
        <v>1</v>
      </c>
      <c r="M2" s="173" t="s">
        <v>383</v>
      </c>
      <c r="N2" s="128"/>
    </row>
    <row r="3" spans="1:18" ht="15" thickBot="1" x14ac:dyDescent="0.4">
      <c r="A3" t="s">
        <v>91</v>
      </c>
      <c r="C3" s="92" t="s">
        <v>35</v>
      </c>
      <c r="E3" s="92" t="s">
        <v>31</v>
      </c>
      <c r="F3">
        <v>1</v>
      </c>
      <c r="G3">
        <v>1</v>
      </c>
      <c r="H3">
        <v>1</v>
      </c>
      <c r="I3" s="333">
        <v>1</v>
      </c>
      <c r="J3" s="333">
        <f>IF(OR(Table_type_coord6[[#This Row],[taux nominal]]=1,Table_type_coord6[[#This Row],[taux nominal]]=0),Table_type_coord6[[#This Row],[taux nominal]],Table_type_coord6[[#This Row],[taux nominal]]+IF($C$9,$C$7,0))</f>
        <v>1</v>
      </c>
      <c r="K3" s="334">
        <v>1</v>
      </c>
    </row>
    <row r="4" spans="1:18" x14ac:dyDescent="0.35">
      <c r="A4" t="s">
        <v>92</v>
      </c>
      <c r="E4" s="92" t="s">
        <v>32</v>
      </c>
      <c r="F4" s="92">
        <v>1</v>
      </c>
      <c r="G4" s="92">
        <v>1</v>
      </c>
      <c r="H4" s="92">
        <v>1</v>
      </c>
      <c r="I4" s="333">
        <v>1</v>
      </c>
      <c r="J4" s="333">
        <f>IF(OR(Table_type_coord6[[#This Row],[taux nominal]]=1,Table_type_coord6[[#This Row],[taux nominal]]=0),Table_type_coord6[[#This Row],[taux nominal]],Table_type_coord6[[#This Row],[taux nominal]]+IF($C$9,$C$7,0))</f>
        <v>1</v>
      </c>
      <c r="K4" s="334">
        <v>1</v>
      </c>
      <c r="M4" s="122" t="s">
        <v>157</v>
      </c>
    </row>
    <row r="5" spans="1:18" ht="15" thickBot="1" x14ac:dyDescent="0.4">
      <c r="A5" t="s">
        <v>93</v>
      </c>
      <c r="E5" s="92" t="s">
        <v>369</v>
      </c>
      <c r="F5">
        <v>1</v>
      </c>
      <c r="G5">
        <v>1</v>
      </c>
      <c r="H5">
        <v>1</v>
      </c>
      <c r="I5" s="333">
        <v>1</v>
      </c>
      <c r="J5" s="333">
        <f>IF(OR(Table_type_coord6[[#This Row],[taux nominal]]=1,Table_type_coord6[[#This Row],[taux nominal]]=0),Table_type_coord6[[#This Row],[taux nominal]],Table_type_coord6[[#This Row],[taux nominal]]+IF($C$9,$C$7,0))</f>
        <v>1</v>
      </c>
      <c r="K5" s="334">
        <v>1</v>
      </c>
      <c r="M5" s="123">
        <v>2025</v>
      </c>
      <c r="N5" s="128"/>
      <c r="Q5" s="94"/>
    </row>
    <row r="6" spans="1:18" x14ac:dyDescent="0.35">
      <c r="A6" t="s">
        <v>210</v>
      </c>
      <c r="E6" t="s">
        <v>79</v>
      </c>
      <c r="F6">
        <v>1</v>
      </c>
      <c r="G6">
        <v>0</v>
      </c>
      <c r="H6">
        <v>0</v>
      </c>
      <c r="I6" s="333">
        <v>1</v>
      </c>
      <c r="J6" s="335">
        <f>IF(OR(Table_type_coord6[[#This Row],[taux nominal]]=1,Table_type_coord6[[#This Row],[taux nominal]]=0),Table_type_coord6[[#This Row],[taux nominal]],Table_type_coord6[[#This Row],[taux nominal]]+IF($C$9,$C$7,0))</f>
        <v>1</v>
      </c>
      <c r="K6" s="336">
        <v>1</v>
      </c>
      <c r="Q6" s="94"/>
    </row>
    <row r="7" spans="1:18" ht="15" thickBot="1" x14ac:dyDescent="0.4">
      <c r="A7" s="92" t="s">
        <v>120</v>
      </c>
      <c r="E7" s="92" t="s">
        <v>259</v>
      </c>
      <c r="F7">
        <v>1</v>
      </c>
      <c r="G7">
        <v>0</v>
      </c>
      <c r="H7">
        <v>0</v>
      </c>
      <c r="I7" s="333">
        <v>1</v>
      </c>
      <c r="J7" s="335">
        <f>IF(OR(Table_type_coord6[[#This Row],[taux nominal]]=1,Table_type_coord6[[#This Row],[taux nominal]]=0),Table_type_coord6[[#This Row],[taux nominal]],Table_type_coord6[[#This Row],[taux nominal]]+IF($C$9,$C$7,0))</f>
        <v>1</v>
      </c>
      <c r="K7" s="336">
        <v>1</v>
      </c>
      <c r="Q7" s="94"/>
    </row>
    <row r="8" spans="1:18" x14ac:dyDescent="0.35">
      <c r="E8" t="s">
        <v>70</v>
      </c>
      <c r="F8">
        <v>1</v>
      </c>
      <c r="G8">
        <v>1</v>
      </c>
      <c r="H8">
        <v>1</v>
      </c>
      <c r="I8" s="333">
        <v>1</v>
      </c>
      <c r="J8" s="335">
        <f>IF(OR(Table_type_coord6[[#This Row],[taux nominal]]=1,Table_type_coord6[[#This Row],[taux nominal]]=0),Table_type_coord6[[#This Row],[taux nominal]],Table_type_coord6[[#This Row],[taux nominal]]+IF($C$9,$C$7,0))</f>
        <v>1</v>
      </c>
      <c r="K8" s="336">
        <v>1</v>
      </c>
      <c r="M8" s="122" t="s">
        <v>118</v>
      </c>
      <c r="Q8" s="94"/>
    </row>
    <row r="9" spans="1:18" ht="15" thickBot="1" x14ac:dyDescent="0.4">
      <c r="E9" s="92" t="s">
        <v>71</v>
      </c>
      <c r="F9" s="92">
        <v>1</v>
      </c>
      <c r="G9" s="92">
        <v>0</v>
      </c>
      <c r="H9" s="92">
        <v>0</v>
      </c>
      <c r="I9" s="333">
        <v>1</v>
      </c>
      <c r="J9" s="333">
        <f>IF(OR(Table_type_coord6[[#This Row],[taux nominal]]=1,Table_type_coord6[[#This Row],[taux nominal]]=0),Table_type_coord6[[#This Row],[taux nominal]],Table_type_coord6[[#This Row],[taux nominal]]+IF($C$9,$C$7,0))</f>
        <v>1</v>
      </c>
      <c r="K9" s="334">
        <v>0</v>
      </c>
      <c r="M9" s="123"/>
      <c r="N9" s="128"/>
      <c r="Q9" s="94"/>
    </row>
    <row r="10" spans="1:18" ht="15" thickBot="1" x14ac:dyDescent="0.4">
      <c r="E10" s="92"/>
      <c r="N10" s="179"/>
      <c r="R10" s="94"/>
    </row>
    <row r="11" spans="1:18" x14ac:dyDescent="0.35">
      <c r="M11" s="122" t="s">
        <v>153</v>
      </c>
      <c r="N11" s="128"/>
      <c r="R11" s="94"/>
    </row>
    <row r="12" spans="1:18" ht="15" thickBot="1" x14ac:dyDescent="0.4">
      <c r="M12" s="279" t="s">
        <v>384</v>
      </c>
      <c r="R12" s="94"/>
    </row>
    <row r="13" spans="1:18" x14ac:dyDescent="0.35">
      <c r="M13" s="179"/>
      <c r="R13" s="94"/>
    </row>
    <row r="14" spans="1:18" ht="15" thickBot="1" x14ac:dyDescent="0.4"/>
    <row r="15" spans="1:18" x14ac:dyDescent="0.35">
      <c r="M15" s="93" t="s">
        <v>172</v>
      </c>
      <c r="N15" s="128"/>
    </row>
    <row r="16" spans="1:18" ht="15" thickBot="1" x14ac:dyDescent="0.4">
      <c r="M16" s="123">
        <v>20</v>
      </c>
    </row>
    <row r="17" spans="5:14" ht="15" thickBot="1" x14ac:dyDescent="0.4">
      <c r="E17" s="92" t="s">
        <v>95</v>
      </c>
      <c r="F17" s="92" t="s">
        <v>116</v>
      </c>
      <c r="G17" s="92" t="s">
        <v>109</v>
      </c>
      <c r="H17" s="92" t="s">
        <v>255</v>
      </c>
      <c r="I17" t="s">
        <v>256</v>
      </c>
      <c r="J17" s="92" t="s">
        <v>257</v>
      </c>
      <c r="K17" s="92" t="s">
        <v>258</v>
      </c>
    </row>
    <row r="18" spans="5:14" x14ac:dyDescent="0.35">
      <c r="E18" s="92" t="s">
        <v>30</v>
      </c>
      <c r="F18">
        <v>1</v>
      </c>
      <c r="G18">
        <v>1</v>
      </c>
      <c r="H18">
        <v>1</v>
      </c>
      <c r="I18" s="333">
        <v>1</v>
      </c>
      <c r="J18" s="333">
        <f>IF(OR(Table_type_part7[[#This Row],[taux nominal]]=1,Table_type_part7[[#This Row],[taux nominal]]=0),Table_type_part7[[#This Row],[taux nominal]],Table_type_part7[[#This Row],[taux nominal]]+IF($C$9,$C$7,0))</f>
        <v>1</v>
      </c>
      <c r="K18" s="334">
        <v>1</v>
      </c>
      <c r="M18" s="122" t="s">
        <v>232</v>
      </c>
    </row>
    <row r="19" spans="5:14" ht="15" thickBot="1" x14ac:dyDescent="0.4">
      <c r="E19" s="92" t="s">
        <v>31</v>
      </c>
      <c r="F19">
        <v>1</v>
      </c>
      <c r="G19">
        <v>1</v>
      </c>
      <c r="H19">
        <v>1</v>
      </c>
      <c r="I19" s="333">
        <v>1</v>
      </c>
      <c r="J19" s="333">
        <f>IF(OR(Table_type_part7[[#This Row],[taux nominal]]=1,Table_type_part7[[#This Row],[taux nominal]]=0),Table_type_part7[[#This Row],[taux nominal]],Table_type_part7[[#This Row],[taux nominal]]+IF($C$9,$C$7,0))</f>
        <v>1</v>
      </c>
      <c r="K19" s="334">
        <v>1</v>
      </c>
      <c r="M19" s="123">
        <v>0</v>
      </c>
      <c r="N19" s="128"/>
    </row>
    <row r="20" spans="5:14" ht="15" thickBot="1" x14ac:dyDescent="0.4">
      <c r="E20" s="92" t="s">
        <v>32</v>
      </c>
      <c r="F20" s="92">
        <v>1</v>
      </c>
      <c r="G20" s="92">
        <v>1</v>
      </c>
      <c r="H20" s="92">
        <v>1</v>
      </c>
      <c r="I20" s="333">
        <v>1</v>
      </c>
      <c r="J20" s="333">
        <f>IF(OR(Table_type_part7[[#This Row],[taux nominal]]=1,Table_type_part7[[#This Row],[taux nominal]]=0),Table_type_part7[[#This Row],[taux nominal]],Table_type_part7[[#This Row],[taux nominal]]+IF($C$9,$C$7,0))</f>
        <v>1</v>
      </c>
      <c r="K20" s="334">
        <v>1</v>
      </c>
      <c r="M20" s="179"/>
    </row>
    <row r="21" spans="5:14" x14ac:dyDescent="0.35">
      <c r="E21" s="92" t="s">
        <v>369</v>
      </c>
      <c r="F21">
        <v>1</v>
      </c>
      <c r="G21">
        <v>1</v>
      </c>
      <c r="H21">
        <v>1</v>
      </c>
      <c r="I21" s="333">
        <v>1</v>
      </c>
      <c r="J21" s="333">
        <f>IF(OR(Table_type_part7[[#This Row],[taux nominal]]=1,Table_type_part7[[#This Row],[taux nominal]]=0),Table_type_part7[[#This Row],[taux nominal]],Table_type_part7[[#This Row],[taux nominal]]+IF($C$9,$C$7,0))</f>
        <v>1</v>
      </c>
      <c r="K21" s="334">
        <v>1</v>
      </c>
      <c r="M21" s="93" t="s">
        <v>203</v>
      </c>
    </row>
    <row r="22" spans="5:14" ht="15" thickBot="1" x14ac:dyDescent="0.4">
      <c r="E22" t="s">
        <v>79</v>
      </c>
      <c r="F22">
        <v>1</v>
      </c>
      <c r="G22">
        <v>0</v>
      </c>
      <c r="H22">
        <v>0</v>
      </c>
      <c r="I22" s="333">
        <v>1</v>
      </c>
      <c r="J22" s="333">
        <f>IF(OR(Table_type_part7[[#This Row],[taux nominal]]=1,Table_type_part7[[#This Row],[taux nominal]]=0),Table_type_part7[[#This Row],[taux nominal]],Table_type_part7[[#This Row],[taux nominal]]+IF($C$9,$C$7,0))</f>
        <v>1</v>
      </c>
      <c r="K22" s="334">
        <v>1</v>
      </c>
      <c r="M22" s="123">
        <v>0</v>
      </c>
    </row>
    <row r="23" spans="5:14" ht="15" thickBot="1" x14ac:dyDescent="0.4">
      <c r="E23" s="92" t="s">
        <v>259</v>
      </c>
      <c r="F23">
        <v>1</v>
      </c>
      <c r="G23">
        <v>0</v>
      </c>
      <c r="H23">
        <v>0</v>
      </c>
      <c r="I23" s="333">
        <v>1</v>
      </c>
      <c r="J23" s="333">
        <f>IF(OR(Table_type_part7[[#This Row],[taux nominal]]=1,Table_type_part7[[#This Row],[taux nominal]]=0),Table_type_part7[[#This Row],[taux nominal]],Table_type_part7[[#This Row],[taux nominal]]+IF($C$9,$C$7,0))</f>
        <v>1</v>
      </c>
      <c r="K23" s="334">
        <v>1</v>
      </c>
      <c r="M23" s="179"/>
    </row>
    <row r="24" spans="5:14" x14ac:dyDescent="0.35">
      <c r="E24" s="92" t="s">
        <v>355</v>
      </c>
      <c r="F24">
        <v>0</v>
      </c>
      <c r="G24">
        <v>0</v>
      </c>
      <c r="H24">
        <v>0</v>
      </c>
      <c r="I24" s="335">
        <v>0.45</v>
      </c>
      <c r="J24" s="335">
        <v>0</v>
      </c>
      <c r="K24" s="336">
        <v>0</v>
      </c>
      <c r="M24" s="122" t="s">
        <v>281</v>
      </c>
      <c r="N24" s="127"/>
    </row>
    <row r="25" spans="5:14" ht="15" thickBot="1" x14ac:dyDescent="0.4">
      <c r="E25" s="92" t="s">
        <v>356</v>
      </c>
      <c r="F25">
        <v>0</v>
      </c>
      <c r="G25">
        <v>0</v>
      </c>
      <c r="H25">
        <v>0</v>
      </c>
      <c r="I25" s="335">
        <v>0.45</v>
      </c>
      <c r="J25" s="335">
        <v>0</v>
      </c>
      <c r="K25" s="336">
        <v>0</v>
      </c>
      <c r="M25" s="123">
        <v>68</v>
      </c>
    </row>
    <row r="26" spans="5:14" ht="15" thickBot="1" x14ac:dyDescent="0.4">
      <c r="E26" s="92" t="s">
        <v>357</v>
      </c>
      <c r="F26">
        <v>0</v>
      </c>
      <c r="G26">
        <v>0</v>
      </c>
      <c r="H26">
        <v>0</v>
      </c>
      <c r="I26" s="335">
        <v>0.3</v>
      </c>
      <c r="J26" s="335">
        <v>0</v>
      </c>
      <c r="K26" s="336">
        <v>0</v>
      </c>
    </row>
    <row r="27" spans="5:14" x14ac:dyDescent="0.35">
      <c r="E27" t="s">
        <v>70</v>
      </c>
      <c r="F27">
        <v>1</v>
      </c>
      <c r="G27">
        <v>1</v>
      </c>
      <c r="H27">
        <v>1</v>
      </c>
      <c r="I27" s="333">
        <v>1</v>
      </c>
      <c r="J27" s="333">
        <f>IF(OR(Table_type_part7[[#This Row],[taux nominal]]=1,Table_type_part7[[#This Row],[taux nominal]]=0),Table_type_part7[[#This Row],[taux nominal]],Table_type_part7[[#This Row],[taux nominal]]+IF($C$9,$C$7,0))</f>
        <v>1</v>
      </c>
      <c r="K27" s="334">
        <v>1</v>
      </c>
      <c r="M27" s="122" t="s">
        <v>282</v>
      </c>
    </row>
    <row r="28" spans="5:14" ht="15" thickBot="1" x14ac:dyDescent="0.4">
      <c r="E28" s="92" t="s">
        <v>71</v>
      </c>
      <c r="F28" s="92">
        <v>1</v>
      </c>
      <c r="G28" s="92">
        <v>0</v>
      </c>
      <c r="H28" s="92">
        <v>0</v>
      </c>
      <c r="I28" s="333">
        <v>1</v>
      </c>
      <c r="J28" s="333">
        <f>IF(OR(Table_type_part7[[#This Row],[taux nominal]]=1,Table_type_part7[[#This Row],[taux nominal]]=0),Table_type_part7[[#This Row],[taux nominal]],Table_type_part7[[#This Row],[taux nominal]]+IF($C$9,$C$7,0))</f>
        <v>1</v>
      </c>
      <c r="K28" s="334">
        <v>0</v>
      </c>
      <c r="M28" s="123">
        <v>7</v>
      </c>
      <c r="N28" s="127"/>
    </row>
    <row r="29" spans="5:14" ht="15" thickBot="1" x14ac:dyDescent="0.4">
      <c r="E29" s="92" t="s">
        <v>260</v>
      </c>
      <c r="F29" s="334">
        <v>0</v>
      </c>
      <c r="G29" s="334">
        <v>0</v>
      </c>
      <c r="H29" s="334">
        <v>0</v>
      </c>
      <c r="I29" s="337">
        <v>0</v>
      </c>
      <c r="J29" s="333">
        <f>IF(OR(Table_type_part7[[#This Row],[taux nominal]]=1,Table_type_part7[[#This Row],[taux nominal]]=0),Table_type_part7[[#This Row],[taux nominal]],Table_type_part7[[#This Row],[taux nominal]]+IF($C$9,$C$7,0))</f>
        <v>0</v>
      </c>
      <c r="K29" s="334">
        <v>0</v>
      </c>
      <c r="M29" s="179"/>
      <c r="N29" s="127"/>
    </row>
    <row r="30" spans="5:14" x14ac:dyDescent="0.35">
      <c r="M30" s="93" t="s">
        <v>97</v>
      </c>
    </row>
    <row r="31" spans="5:14" ht="15" thickBot="1" x14ac:dyDescent="0.4">
      <c r="M31" s="123"/>
    </row>
    <row r="32" spans="5:14" x14ac:dyDescent="0.35">
      <c r="E32" t="s">
        <v>278</v>
      </c>
      <c r="F32" t="s">
        <v>279</v>
      </c>
      <c r="M32" s="179"/>
    </row>
    <row r="33" spans="5:13" ht="15" thickBot="1" x14ac:dyDescent="0.4">
      <c r="E33" t="s">
        <v>280</v>
      </c>
      <c r="F33" s="335">
        <v>1</v>
      </c>
    </row>
    <row r="34" spans="5:13" x14ac:dyDescent="0.35">
      <c r="M34" s="93" t="s">
        <v>98</v>
      </c>
    </row>
    <row r="35" spans="5:13" x14ac:dyDescent="0.35">
      <c r="M35" s="338"/>
    </row>
    <row r="36" spans="5:13" ht="15" thickBot="1" x14ac:dyDescent="0.4">
      <c r="M36" s="123"/>
    </row>
    <row r="42" spans="5:13" ht="15" thickBot="1" x14ac:dyDescent="0.4"/>
    <row r="43" spans="5:13" x14ac:dyDescent="0.35">
      <c r="M43" s="93" t="s">
        <v>137</v>
      </c>
    </row>
    <row r="44" spans="5:13" ht="15" thickBot="1" x14ac:dyDescent="0.4">
      <c r="M44" s="172"/>
    </row>
  </sheetData>
  <sheetProtection algorithmName="SHA-512" hashValue="ewyzKfOez6nDjKaZLsAOAHtg3JBkGhVBSE2I1GQZ3kDgEMsO7Oiz+RggjxwfGzFBypdsE2wKob4S9QROwhaihQ==" saltValue="8IbI8dqgewnJG0QSbMl3ZA==" spinCount="100000" sheet="1" objects="1" scenarios="1"/>
  <conditionalFormatting sqref="F18:G23 F25:G28 F2:H9 J2:K9">
    <cfRule type="cellIs" dxfId="444" priority="60" operator="equal">
      <formula>TRUE</formula>
    </cfRule>
    <cfRule type="cellIs" dxfId="443" priority="61" operator="equal">
      <formula>FALSE</formula>
    </cfRule>
  </conditionalFormatting>
  <conditionalFormatting sqref="F29:H29 F18:G23 F25:G28">
    <cfRule type="colorScale" priority="45">
      <colorScale>
        <cfvo type="min"/>
        <cfvo type="percentile" val="50"/>
        <cfvo type="max"/>
        <color rgb="FFF8696B"/>
        <color rgb="FFFFEB84"/>
        <color rgb="FF63BE7B"/>
      </colorScale>
    </cfRule>
  </conditionalFormatting>
  <conditionalFormatting sqref="F29:H29">
    <cfRule type="cellIs" dxfId="442" priority="46" operator="equal">
      <formula>TRUE</formula>
    </cfRule>
    <cfRule type="cellIs" dxfId="441" priority="47" operator="equal">
      <formula>FALSE</formula>
    </cfRule>
  </conditionalFormatting>
  <conditionalFormatting sqref="H18:H28 F24:G24">
    <cfRule type="colorScale" priority="193">
      <colorScale>
        <cfvo type="min"/>
        <cfvo type="percentile" val="50"/>
        <cfvo type="max"/>
        <color rgb="FFF8696B"/>
        <color rgb="FFFFEB84"/>
        <color rgb="FF63BE7B"/>
      </colorScale>
    </cfRule>
    <cfRule type="cellIs" dxfId="440" priority="194" operator="equal">
      <formula>TRUE</formula>
    </cfRule>
    <cfRule type="cellIs" dxfId="439" priority="195" operator="equal">
      <formula>FALSE</formula>
    </cfRule>
  </conditionalFormatting>
  <conditionalFormatting sqref="I2:I9">
    <cfRule type="colorScale" priority="81">
      <colorScale>
        <cfvo type="min"/>
        <cfvo type="percentile" val="50"/>
        <cfvo type="max"/>
        <color rgb="FFF8696B"/>
        <color rgb="FFFFEB84"/>
        <color rgb="FF63BE7B"/>
      </colorScale>
    </cfRule>
    <cfRule type="cellIs" dxfId="438" priority="82" operator="equal">
      <formula>TRUE</formula>
    </cfRule>
    <cfRule type="cellIs" dxfId="437" priority="83" operator="equal">
      <formula>FALSE</formula>
    </cfRule>
  </conditionalFormatting>
  <conditionalFormatting sqref="I18:I29">
    <cfRule type="colorScale" priority="199">
      <colorScale>
        <cfvo type="min"/>
        <cfvo type="percentile" val="50"/>
        <cfvo type="max"/>
        <color rgb="FFF8696B"/>
        <color rgb="FFFFEB84"/>
        <color rgb="FF63BE7B"/>
      </colorScale>
    </cfRule>
    <cfRule type="cellIs" dxfId="436" priority="200" operator="equal">
      <formula>TRUE</formula>
    </cfRule>
    <cfRule type="cellIs" dxfId="435" priority="201" operator="equal">
      <formula>FALSE</formula>
    </cfRule>
  </conditionalFormatting>
  <conditionalFormatting sqref="J18:J29">
    <cfRule type="colorScale" priority="205">
      <colorScale>
        <cfvo type="min"/>
        <cfvo type="percentile" val="50"/>
        <cfvo type="max"/>
        <color rgb="FFF8696B"/>
        <color rgb="FFFFEB84"/>
        <color rgb="FF63BE7B"/>
      </colorScale>
    </cfRule>
    <cfRule type="cellIs" dxfId="434" priority="206" operator="equal">
      <formula>TRUE</formula>
    </cfRule>
    <cfRule type="cellIs" dxfId="433" priority="207" operator="equal">
      <formula>FALSE</formula>
    </cfRule>
  </conditionalFormatting>
  <conditionalFormatting sqref="J2:K9 F2:H9">
    <cfRule type="colorScale" priority="87">
      <colorScale>
        <cfvo type="min"/>
        <cfvo type="percentile" val="50"/>
        <cfvo type="max"/>
        <color rgb="FFF8696B"/>
        <color rgb="FFFFEB84"/>
        <color rgb="FF63BE7B"/>
      </colorScale>
    </cfRule>
  </conditionalFormatting>
  <conditionalFormatting sqref="K18:K29">
    <cfRule type="colorScale" priority="211">
      <colorScale>
        <cfvo type="min"/>
        <cfvo type="percentile" val="50"/>
        <cfvo type="max"/>
        <color rgb="FFF8696B"/>
        <color rgb="FFFFEB84"/>
        <color rgb="FF63BE7B"/>
      </colorScale>
    </cfRule>
    <cfRule type="cellIs" dxfId="432" priority="212" operator="equal">
      <formula>TRUE</formula>
    </cfRule>
    <cfRule type="cellIs" dxfId="431" priority="213" operator="equal">
      <formula>FALSE</formula>
    </cfRule>
  </conditionalFormatting>
  <hyperlinks>
    <hyperlink ref="M12" r:id="rId1" xr:uid="{1CE615E3-91D8-4FBD-82D7-7DF22F1E5128}"/>
  </hyperlinks>
  <pageMargins left="0.7" right="0.7" top="0.75" bottom="0.75" header="0.3" footer="0.3"/>
  <pageSetup paperSize="9" scale="53" orientation="landscape" r:id="rId2"/>
  <drawing r:id="rId3"/>
  <tableParts count="5">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fitToPage="1"/>
  </sheetPr>
  <dimension ref="A1:I53"/>
  <sheetViews>
    <sheetView tabSelected="1" topLeftCell="A37" zoomScale="80" zoomScaleNormal="80" workbookViewId="0">
      <selection activeCell="B37" sqref="B37:H37"/>
    </sheetView>
  </sheetViews>
  <sheetFormatPr baseColWidth="10" defaultColWidth="0" defaultRowHeight="14.5" zeroHeight="1" x14ac:dyDescent="0.35"/>
  <cols>
    <col min="1" max="1" width="2.7265625" style="7" customWidth="1"/>
    <col min="2" max="2" width="11.26953125" style="7" customWidth="1"/>
    <col min="3" max="3" width="27.7265625" style="7" customWidth="1"/>
    <col min="4" max="7" width="11.453125" style="7" customWidth="1"/>
    <col min="8" max="8" width="24.7265625" style="7" customWidth="1"/>
    <col min="9" max="9" width="3.26953125" style="7" customWidth="1"/>
    <col min="10" max="16384" width="11.453125" style="7" hidden="1"/>
  </cols>
  <sheetData>
    <row r="1" spans="1:9" customFormat="1" x14ac:dyDescent="0.35">
      <c r="A1" s="544"/>
      <c r="B1" s="545"/>
      <c r="C1" s="548" t="str">
        <f>Réglages!M2</f>
        <v>PPR SpÉ
« Sciences pour l'Éducation »</v>
      </c>
      <c r="D1" s="549"/>
      <c r="E1" s="549"/>
      <c r="F1" s="549"/>
      <c r="G1" s="550"/>
      <c r="H1" s="557">
        <f>Réglages!M5</f>
        <v>2025</v>
      </c>
      <c r="I1" s="14"/>
    </row>
    <row r="2" spans="1:9" customFormat="1" x14ac:dyDescent="0.35">
      <c r="A2" s="546"/>
      <c r="B2" s="547"/>
      <c r="C2" s="551"/>
      <c r="D2" s="552"/>
      <c r="E2" s="552"/>
      <c r="F2" s="552"/>
      <c r="G2" s="553"/>
      <c r="H2" s="558"/>
      <c r="I2" s="14"/>
    </row>
    <row r="3" spans="1:9" customFormat="1" x14ac:dyDescent="0.35">
      <c r="A3" s="546"/>
      <c r="B3" s="547"/>
      <c r="C3" s="551"/>
      <c r="D3" s="552"/>
      <c r="E3" s="552"/>
      <c r="F3" s="552"/>
      <c r="G3" s="553"/>
      <c r="H3" s="558"/>
      <c r="I3" s="14"/>
    </row>
    <row r="4" spans="1:9" customFormat="1" x14ac:dyDescent="0.35">
      <c r="A4" s="546"/>
      <c r="B4" s="547"/>
      <c r="C4" s="554"/>
      <c r="D4" s="555"/>
      <c r="E4" s="555"/>
      <c r="F4" s="555"/>
      <c r="G4" s="556"/>
      <c r="H4" s="559"/>
      <c r="I4" s="14"/>
    </row>
    <row r="5" spans="1:9" customFormat="1" ht="35.25" customHeight="1" x14ac:dyDescent="0.35">
      <c r="A5" s="560" t="s">
        <v>230</v>
      </c>
      <c r="B5" s="560"/>
      <c r="C5" s="560"/>
      <c r="D5" s="560"/>
      <c r="E5" s="560"/>
      <c r="F5" s="560"/>
      <c r="G5" s="560"/>
      <c r="H5" s="560"/>
      <c r="I5" s="70"/>
    </row>
    <row r="6" spans="1:9" customFormat="1" ht="86" customHeight="1" x14ac:dyDescent="0.35">
      <c r="A6" s="10"/>
      <c r="B6" s="541" t="s">
        <v>378</v>
      </c>
      <c r="C6" s="543"/>
      <c r="D6" s="543"/>
      <c r="E6" s="543"/>
      <c r="F6" s="543"/>
      <c r="G6" s="543"/>
      <c r="H6" s="543"/>
      <c r="I6" s="71"/>
    </row>
    <row r="7" spans="1:9" s="241" customFormat="1" ht="16.5" customHeight="1" x14ac:dyDescent="0.35">
      <c r="A7" s="565" t="s">
        <v>57</v>
      </c>
      <c r="B7" s="565"/>
      <c r="C7" s="565"/>
      <c r="D7" s="565"/>
      <c r="E7" s="565"/>
      <c r="F7" s="565"/>
      <c r="G7" s="565"/>
      <c r="H7" s="565"/>
      <c r="I7" s="565"/>
    </row>
    <row r="8" spans="1:9" s="241" customFormat="1" ht="25.9" customHeight="1" x14ac:dyDescent="0.35">
      <c r="A8" s="11"/>
      <c r="B8" s="561" t="s">
        <v>56</v>
      </c>
      <c r="C8" s="561"/>
      <c r="D8" s="561"/>
      <c r="E8" s="561"/>
      <c r="F8" s="561"/>
      <c r="G8" s="561"/>
      <c r="H8" s="561"/>
      <c r="I8" s="392"/>
    </row>
    <row r="9" spans="1:9" customFormat="1" ht="24.4" customHeight="1" x14ac:dyDescent="0.35">
      <c r="A9" s="11"/>
      <c r="B9" s="562" t="str">
        <f>"Cependant, si vous avez besoin de modifier le document, merci de contacter l'ANR : "&amp;Réglages!$M$12</f>
        <v>Cependant, si vous avez besoin de modifier le document, merci de contacter l'ANR : PPR-SPE@agencerecherche.fr</v>
      </c>
      <c r="C9" s="562"/>
      <c r="D9" s="562"/>
      <c r="E9" s="562"/>
      <c r="F9" s="562"/>
      <c r="G9" s="562"/>
      <c r="H9" s="562"/>
      <c r="I9" s="72"/>
    </row>
    <row r="10" spans="1:9" customFormat="1" ht="48.75" customHeight="1" x14ac:dyDescent="0.35">
      <c r="A10" s="10"/>
      <c r="B10" s="563" t="s">
        <v>83</v>
      </c>
      <c r="C10" s="563"/>
      <c r="D10" s="563"/>
      <c r="E10" s="563"/>
      <c r="F10" s="563"/>
      <c r="G10" s="563"/>
      <c r="H10" s="563"/>
      <c r="I10" s="69"/>
    </row>
    <row r="11" spans="1:9" customFormat="1" ht="15.75" customHeight="1" x14ac:dyDescent="0.35">
      <c r="A11" s="10"/>
      <c r="B11" s="564" t="s">
        <v>58</v>
      </c>
      <c r="C11" s="564"/>
      <c r="D11" s="564"/>
      <c r="E11" s="564"/>
      <c r="F11" s="564"/>
      <c r="G11" s="564"/>
      <c r="H11" s="564"/>
      <c r="I11" s="72"/>
    </row>
    <row r="12" spans="1:9" s="241" customFormat="1" ht="16.5" customHeight="1" x14ac:dyDescent="0.35">
      <c r="A12" s="537" t="s">
        <v>73</v>
      </c>
      <c r="B12" s="537"/>
      <c r="C12" s="537"/>
      <c r="D12" s="537"/>
      <c r="E12" s="537"/>
      <c r="F12" s="537"/>
      <c r="G12" s="537"/>
      <c r="H12" s="537"/>
      <c r="I12" s="242"/>
    </row>
    <row r="13" spans="1:9" customFormat="1" ht="40.4" customHeight="1" x14ac:dyDescent="0.35">
      <c r="A13" s="10"/>
      <c r="B13" s="535" t="s">
        <v>87</v>
      </c>
      <c r="C13" s="535"/>
      <c r="D13" s="535"/>
      <c r="E13" s="535"/>
      <c r="F13" s="535"/>
      <c r="G13" s="535"/>
      <c r="H13" s="535"/>
      <c r="I13" s="233"/>
    </row>
    <row r="14" spans="1:9" s="241" customFormat="1" ht="16.5" customHeight="1" x14ac:dyDescent="0.35">
      <c r="A14" s="537" t="s">
        <v>69</v>
      </c>
      <c r="B14" s="537"/>
      <c r="C14" s="537"/>
      <c r="D14" s="537"/>
      <c r="E14" s="537"/>
      <c r="F14" s="537"/>
      <c r="G14" s="537"/>
      <c r="H14" s="537"/>
      <c r="I14" s="242"/>
    </row>
    <row r="15" spans="1:9" s="276" customFormat="1" ht="48.65" customHeight="1" x14ac:dyDescent="0.35">
      <c r="A15" s="277"/>
      <c r="B15" s="538" t="s">
        <v>216</v>
      </c>
      <c r="C15" s="538"/>
      <c r="D15" s="538"/>
      <c r="E15" s="538"/>
      <c r="F15" s="538"/>
      <c r="G15" s="538"/>
      <c r="H15" s="538"/>
      <c r="I15" s="278"/>
    </row>
    <row r="16" spans="1:9" s="241" customFormat="1" ht="16.5" customHeight="1" x14ac:dyDescent="0.35">
      <c r="A16" s="17"/>
      <c r="B16" s="539" t="s">
        <v>64</v>
      </c>
      <c r="C16" s="539"/>
      <c r="D16" s="539"/>
      <c r="E16" s="539"/>
      <c r="F16" s="539"/>
      <c r="G16" s="539"/>
      <c r="H16" s="539"/>
      <c r="I16" s="278"/>
    </row>
    <row r="17" spans="1:9" customFormat="1" ht="57" customHeight="1" x14ac:dyDescent="0.35">
      <c r="A17" s="10"/>
      <c r="B17" s="535" t="s">
        <v>366</v>
      </c>
      <c r="C17" s="535"/>
      <c r="D17" s="535"/>
      <c r="E17" s="535"/>
      <c r="F17" s="535"/>
      <c r="G17" s="535"/>
      <c r="H17" s="535"/>
      <c r="I17" s="234"/>
    </row>
    <row r="18" spans="1:9" s="241" customFormat="1" ht="16.5" customHeight="1" x14ac:dyDescent="0.35">
      <c r="A18" s="17"/>
      <c r="B18" s="539" t="s">
        <v>66</v>
      </c>
      <c r="C18" s="539"/>
      <c r="D18" s="539"/>
      <c r="E18" s="539"/>
      <c r="F18" s="539"/>
      <c r="G18" s="539"/>
      <c r="H18" s="539"/>
      <c r="I18" s="234"/>
    </row>
    <row r="19" spans="1:9" customFormat="1" ht="32.25" customHeight="1" x14ac:dyDescent="0.35">
      <c r="A19" s="10"/>
      <c r="B19" s="540" t="s">
        <v>162</v>
      </c>
      <c r="C19" s="540"/>
      <c r="D19" s="540"/>
      <c r="E19" s="540"/>
      <c r="F19" s="540"/>
      <c r="G19" s="540"/>
      <c r="H19" s="540"/>
      <c r="I19" s="234"/>
    </row>
    <row r="20" spans="1:9" customFormat="1" ht="67.5" customHeight="1" x14ac:dyDescent="0.35">
      <c r="A20" s="86"/>
      <c r="B20" s="541" t="s">
        <v>373</v>
      </c>
      <c r="C20" s="541"/>
      <c r="D20" s="541"/>
      <c r="E20" s="541"/>
      <c r="F20" s="541"/>
      <c r="G20" s="541"/>
      <c r="H20" s="541"/>
      <c r="I20" s="87"/>
    </row>
    <row r="21" spans="1:9" customFormat="1" ht="47.65" customHeight="1" x14ac:dyDescent="0.35">
      <c r="A21" s="86"/>
      <c r="B21" s="562" t="s">
        <v>370</v>
      </c>
      <c r="C21" s="562"/>
      <c r="D21" s="562"/>
      <c r="E21" s="562"/>
      <c r="F21" s="562"/>
      <c r="G21" s="562"/>
      <c r="H21" s="562"/>
      <c r="I21" s="87"/>
    </row>
    <row r="22" spans="1:9" customFormat="1" ht="58.5" hidden="1" customHeight="1" x14ac:dyDescent="0.35">
      <c r="A22" s="86"/>
      <c r="B22" s="562" t="s">
        <v>298</v>
      </c>
      <c r="C22" s="562"/>
      <c r="D22" s="562"/>
      <c r="E22" s="562"/>
      <c r="F22" s="562"/>
      <c r="G22" s="562"/>
      <c r="H22" s="562"/>
      <c r="I22" s="87"/>
    </row>
    <row r="23" spans="1:9" customFormat="1" ht="52.15" hidden="1" customHeight="1" x14ac:dyDescent="0.35">
      <c r="A23" s="86"/>
      <c r="B23" s="535" t="s">
        <v>299</v>
      </c>
      <c r="C23" s="536"/>
      <c r="D23" s="536"/>
      <c r="E23" s="536"/>
      <c r="F23" s="536"/>
      <c r="G23" s="536"/>
      <c r="H23" s="536"/>
      <c r="I23" s="87"/>
    </row>
    <row r="24" spans="1:9" customFormat="1" ht="27" customHeight="1" x14ac:dyDescent="0.35">
      <c r="A24" s="86"/>
      <c r="B24" s="566" t="s">
        <v>371</v>
      </c>
      <c r="C24" s="566"/>
      <c r="D24" s="566"/>
      <c r="E24" s="566"/>
      <c r="F24" s="566"/>
      <c r="G24" s="566"/>
      <c r="H24" s="566"/>
      <c r="I24" s="87"/>
    </row>
    <row r="25" spans="1:9" s="241" customFormat="1" ht="16.5" customHeight="1" thickBot="1" x14ac:dyDescent="0.4">
      <c r="A25" s="15"/>
      <c r="B25" s="243"/>
      <c r="C25" s="567" t="s">
        <v>72</v>
      </c>
      <c r="D25" s="567"/>
      <c r="E25" s="567"/>
      <c r="F25" s="567"/>
      <c r="G25" s="567"/>
      <c r="H25" s="567"/>
      <c r="I25" s="74"/>
    </row>
    <row r="26" spans="1:9" customFormat="1" ht="28.5" customHeight="1" x14ac:dyDescent="0.35">
      <c r="A26" s="18"/>
      <c r="B26" s="568" t="s">
        <v>226</v>
      </c>
      <c r="C26" s="568"/>
      <c r="D26" s="568"/>
      <c r="E26" s="568"/>
      <c r="F26" s="568"/>
      <c r="G26" s="568"/>
      <c r="H26" s="568"/>
      <c r="I26" s="73"/>
    </row>
    <row r="27" spans="1:9" customFormat="1" ht="22.15" customHeight="1" x14ac:dyDescent="0.35">
      <c r="A27" s="10"/>
      <c r="B27" s="569" t="s">
        <v>59</v>
      </c>
      <c r="C27" s="569"/>
      <c r="D27" s="569"/>
      <c r="E27" s="569"/>
      <c r="F27" s="569"/>
      <c r="G27" s="569"/>
      <c r="H27" s="569"/>
      <c r="I27" s="237"/>
    </row>
    <row r="28" spans="1:9" customFormat="1" ht="82.5" customHeight="1" x14ac:dyDescent="0.35">
      <c r="A28" s="10"/>
      <c r="B28" s="535" t="s">
        <v>375</v>
      </c>
      <c r="C28" s="535"/>
      <c r="D28" s="535"/>
      <c r="E28" s="535"/>
      <c r="F28" s="535"/>
      <c r="G28" s="535"/>
      <c r="H28" s="535"/>
      <c r="I28" s="237"/>
    </row>
    <row r="29" spans="1:9" customFormat="1" ht="28.5" customHeight="1" x14ac:dyDescent="0.35">
      <c r="A29" s="10"/>
      <c r="B29" s="535" t="s">
        <v>376</v>
      </c>
      <c r="C29" s="535"/>
      <c r="D29" s="535"/>
      <c r="E29" s="535"/>
      <c r="F29" s="535"/>
      <c r="G29" s="535"/>
      <c r="H29" s="535"/>
      <c r="I29" s="237"/>
    </row>
    <row r="30" spans="1:9" customFormat="1" ht="28.5" customHeight="1" x14ac:dyDescent="0.35">
      <c r="A30" s="10"/>
      <c r="B30" s="535" t="s">
        <v>377</v>
      </c>
      <c r="C30" s="535"/>
      <c r="D30" s="535"/>
      <c r="E30" s="535"/>
      <c r="F30" s="535"/>
      <c r="G30" s="535"/>
      <c r="H30" s="535"/>
      <c r="I30" s="237"/>
    </row>
    <row r="31" spans="1:9" customFormat="1" ht="40.15" customHeight="1" x14ac:dyDescent="0.35">
      <c r="A31" s="10"/>
      <c r="B31" s="535" t="s">
        <v>227</v>
      </c>
      <c r="C31" s="535"/>
      <c r="D31" s="535"/>
      <c r="E31" s="535"/>
      <c r="F31" s="535"/>
      <c r="G31" s="535"/>
      <c r="H31" s="535"/>
      <c r="I31" s="233"/>
    </row>
    <row r="32" spans="1:9" s="241" customFormat="1" ht="16.5" customHeight="1" thickBot="1" x14ac:dyDescent="0.4">
      <c r="A32" s="15"/>
      <c r="B32" s="90"/>
      <c r="C32" s="567" t="s">
        <v>67</v>
      </c>
      <c r="D32" s="567"/>
      <c r="E32" s="567"/>
      <c r="F32" s="567"/>
      <c r="G32" s="567"/>
      <c r="H32" s="567"/>
      <c r="I32" s="74"/>
    </row>
    <row r="33" spans="1:9" customFormat="1" ht="64.5" customHeight="1" x14ac:dyDescent="0.35">
      <c r="A33" s="64"/>
      <c r="B33" s="540" t="s">
        <v>359</v>
      </c>
      <c r="C33" s="540"/>
      <c r="D33" s="540"/>
      <c r="E33" s="540"/>
      <c r="F33" s="540"/>
      <c r="G33" s="540"/>
      <c r="H33" s="540"/>
      <c r="I33" s="233"/>
    </row>
    <row r="34" spans="1:9" customFormat="1" ht="87" customHeight="1" x14ac:dyDescent="0.35">
      <c r="A34" s="10"/>
      <c r="B34" s="535" t="s">
        <v>381</v>
      </c>
      <c r="C34" s="535"/>
      <c r="D34" s="535"/>
      <c r="E34" s="535"/>
      <c r="F34" s="535"/>
      <c r="G34" s="535"/>
      <c r="H34" s="535"/>
      <c r="I34" s="235"/>
    </row>
    <row r="35" spans="1:9" customFormat="1" ht="154.9" customHeight="1" x14ac:dyDescent="0.35">
      <c r="A35" s="10"/>
      <c r="B35" s="542" t="s">
        <v>367</v>
      </c>
      <c r="C35" s="542"/>
      <c r="D35" s="542"/>
      <c r="E35" s="542"/>
      <c r="F35" s="542"/>
      <c r="G35" s="542"/>
      <c r="H35" s="542"/>
      <c r="I35" s="235"/>
    </row>
    <row r="36" spans="1:9" s="241" customFormat="1" ht="16.5" customHeight="1" x14ac:dyDescent="0.35">
      <c r="A36" s="15"/>
      <c r="B36" s="90"/>
      <c r="C36" s="571" t="s">
        <v>156</v>
      </c>
      <c r="D36" s="571"/>
      <c r="E36" s="571"/>
      <c r="F36" s="571"/>
      <c r="G36" s="571"/>
      <c r="H36" s="571"/>
      <c r="I36" s="74"/>
    </row>
    <row r="37" spans="1:9" customFormat="1" ht="188.5" customHeight="1" x14ac:dyDescent="0.35">
      <c r="A37" s="64"/>
      <c r="B37" s="984" t="s">
        <v>382</v>
      </c>
      <c r="C37" s="984"/>
      <c r="D37" s="984"/>
      <c r="E37" s="984"/>
      <c r="F37" s="984"/>
      <c r="G37" s="984"/>
      <c r="H37" s="984"/>
      <c r="I37" s="234"/>
    </row>
    <row r="38" spans="1:9" customFormat="1" ht="8.25" customHeight="1" x14ac:dyDescent="0.35">
      <c r="A38" s="64"/>
      <c r="B38" s="984"/>
      <c r="C38" s="984"/>
      <c r="D38" s="984"/>
      <c r="E38" s="984"/>
      <c r="F38" s="984"/>
      <c r="G38" s="984"/>
      <c r="H38" s="984"/>
      <c r="I38" s="234"/>
    </row>
    <row r="39" spans="1:9" s="241" customFormat="1" ht="16.5" customHeight="1" thickBot="1" x14ac:dyDescent="0.4">
      <c r="A39" s="16"/>
      <c r="B39" s="90"/>
      <c r="C39" s="567" t="s">
        <v>372</v>
      </c>
      <c r="D39" s="567"/>
      <c r="E39" s="567"/>
      <c r="F39" s="567"/>
      <c r="G39" s="567"/>
      <c r="H39" s="567"/>
      <c r="I39" s="74"/>
    </row>
    <row r="40" spans="1:9" customFormat="1" ht="70.5" customHeight="1" x14ac:dyDescent="0.35">
      <c r="A40" s="64"/>
      <c r="B40" s="561" t="str">
        <f xml:space="preserve"> "Une partie des frais d’administration générale imputables au projet peut figurer parmi les dépenses éligibles. 
Ces frais ont un caractère forfaitaire et sont plafonnés à "&amp;Réglages!M16&amp;" % des dépenses éligibles réalisées dans la limite de l’aide accordée au projet, hors frais généraux."</f>
        <v>Une partie des frais d’administration générale imputables au projet peut figurer parmi les dépenses éligibles. 
Ces frais ont un caractère forfaitaire et sont plafonnés à 20 % des dépenses éligibles réalisées dans la limite de l’aide accordée au projet, hors frais généraux.</v>
      </c>
      <c r="C40" s="561"/>
      <c r="D40" s="561"/>
      <c r="E40" s="561"/>
      <c r="F40" s="561"/>
      <c r="G40" s="561"/>
      <c r="H40" s="561"/>
      <c r="I40" s="234"/>
    </row>
    <row r="41" spans="1:9" customFormat="1" ht="31.5" hidden="1" customHeight="1" x14ac:dyDescent="0.35">
      <c r="A41" s="64"/>
      <c r="B41" s="561" t="s">
        <v>360</v>
      </c>
      <c r="C41" s="561"/>
      <c r="D41" s="561"/>
      <c r="E41" s="561"/>
      <c r="F41" s="561"/>
      <c r="G41" s="561"/>
      <c r="H41" s="561"/>
      <c r="I41" s="234"/>
    </row>
    <row r="42" spans="1:9" s="241" customFormat="1" ht="16.5" customHeight="1" thickBot="1" x14ac:dyDescent="0.4">
      <c r="A42" s="16"/>
      <c r="B42" s="90"/>
      <c r="C42" s="567" t="s">
        <v>154</v>
      </c>
      <c r="D42" s="567"/>
      <c r="E42" s="567"/>
      <c r="F42" s="567"/>
      <c r="G42" s="567"/>
      <c r="H42" s="567"/>
      <c r="I42" s="74"/>
    </row>
    <row r="43" spans="1:9" customFormat="1" ht="18.75" customHeight="1" x14ac:dyDescent="0.35">
      <c r="A43" s="10"/>
      <c r="B43" s="572" t="s">
        <v>301</v>
      </c>
      <c r="C43" s="572"/>
      <c r="D43" s="572"/>
      <c r="E43" s="572"/>
      <c r="F43" s="572"/>
      <c r="G43" s="572"/>
      <c r="H43" s="572"/>
      <c r="I43" s="238"/>
    </row>
    <row r="44" spans="1:9" customFormat="1" ht="96.4" customHeight="1" x14ac:dyDescent="0.35">
      <c r="A44" s="11"/>
      <c r="B44" s="540" t="s">
        <v>368</v>
      </c>
      <c r="C44" s="540"/>
      <c r="D44" s="540"/>
      <c r="E44" s="540"/>
      <c r="F44" s="540"/>
      <c r="G44" s="540"/>
      <c r="H44" s="540"/>
      <c r="I44" s="236"/>
    </row>
    <row r="45" spans="1:9" s="241" customFormat="1" ht="16.5" customHeight="1" thickBot="1" x14ac:dyDescent="0.4">
      <c r="A45" s="12"/>
      <c r="B45" s="293"/>
      <c r="C45" s="567" t="s">
        <v>155</v>
      </c>
      <c r="D45" s="567"/>
      <c r="E45" s="567"/>
      <c r="F45" s="567"/>
      <c r="G45" s="567"/>
      <c r="H45" s="567"/>
      <c r="I45" s="74"/>
    </row>
    <row r="46" spans="1:9" customFormat="1" ht="52.15" customHeight="1" x14ac:dyDescent="0.35">
      <c r="A46" s="10"/>
      <c r="B46" s="573" t="s">
        <v>209</v>
      </c>
      <c r="C46" s="573"/>
      <c r="D46" s="573"/>
      <c r="E46" s="573"/>
      <c r="F46" s="573"/>
      <c r="G46" s="573"/>
      <c r="H46" s="573"/>
      <c r="I46" s="236"/>
    </row>
    <row r="47" spans="1:9" customFormat="1" ht="42" customHeight="1" x14ac:dyDescent="0.35">
      <c r="A47" s="10"/>
      <c r="B47" s="570" t="s">
        <v>163</v>
      </c>
      <c r="C47" s="570"/>
      <c r="D47" s="570"/>
      <c r="E47" s="570"/>
      <c r="F47" s="570"/>
      <c r="G47" s="570"/>
      <c r="H47" s="570"/>
      <c r="I47" s="236"/>
    </row>
    <row r="48" spans="1:9" s="241" customFormat="1" ht="16.5" customHeight="1" x14ac:dyDescent="0.35">
      <c r="A48" s="17"/>
      <c r="B48" s="539" t="s">
        <v>84</v>
      </c>
      <c r="C48" s="539"/>
      <c r="D48" s="539"/>
      <c r="E48" s="539"/>
      <c r="F48" s="539"/>
      <c r="G48" s="539"/>
      <c r="H48" s="539"/>
      <c r="I48" s="236"/>
    </row>
    <row r="49" spans="1:9" customFormat="1" ht="57.75" customHeight="1" x14ac:dyDescent="0.35">
      <c r="A49" s="13"/>
      <c r="B49" s="570" t="s">
        <v>165</v>
      </c>
      <c r="C49" s="570"/>
      <c r="D49" s="570"/>
      <c r="E49" s="570"/>
      <c r="F49" s="570"/>
      <c r="G49" s="570"/>
      <c r="H49" s="570"/>
      <c r="I49" s="239"/>
    </row>
    <row r="50" spans="1:9" x14ac:dyDescent="0.35"/>
    <row r="51" spans="1:9" x14ac:dyDescent="0.35"/>
    <row r="52" spans="1:9" x14ac:dyDescent="0.35"/>
    <row r="53" spans="1:9" x14ac:dyDescent="0.35"/>
  </sheetData>
  <sheetProtection algorithmName="SHA-512" hashValue="5Df79PUaRqG78eC5vEFThCGvkwm3k2EaOs+SIjPTlSJyL4RHT78/eepmxYkVeLVbOv1O0Ps0m1/qNsQvXAkYMQ==" saltValue="ngCZMaXCmGNe4hXiM1bvbw==" spinCount="100000" sheet="1" objects="1" scenarios="1" selectLockedCells="1"/>
  <mergeCells count="48">
    <mergeCell ref="B49:H49"/>
    <mergeCell ref="C36:H36"/>
    <mergeCell ref="B37:H37"/>
    <mergeCell ref="C39:H39"/>
    <mergeCell ref="B40:H40"/>
    <mergeCell ref="C42:H42"/>
    <mergeCell ref="B43:H43"/>
    <mergeCell ref="B44:H44"/>
    <mergeCell ref="C45:H45"/>
    <mergeCell ref="B46:H46"/>
    <mergeCell ref="B47:H47"/>
    <mergeCell ref="B48:H48"/>
    <mergeCell ref="B41:H41"/>
    <mergeCell ref="B38:H38"/>
    <mergeCell ref="C25:H25"/>
    <mergeCell ref="B26:H26"/>
    <mergeCell ref="B27:H27"/>
    <mergeCell ref="B31:H31"/>
    <mergeCell ref="C32:H32"/>
    <mergeCell ref="B28:H28"/>
    <mergeCell ref="B29:H29"/>
    <mergeCell ref="B30:H30"/>
    <mergeCell ref="B33:H33"/>
    <mergeCell ref="B34:H34"/>
    <mergeCell ref="B35:H35"/>
    <mergeCell ref="B6:H6"/>
    <mergeCell ref="A1:B4"/>
    <mergeCell ref="C1:G4"/>
    <mergeCell ref="H1:H4"/>
    <mergeCell ref="A5:H5"/>
    <mergeCell ref="B8:H8"/>
    <mergeCell ref="B9:H9"/>
    <mergeCell ref="B10:H10"/>
    <mergeCell ref="B11:H11"/>
    <mergeCell ref="A7:I7"/>
    <mergeCell ref="B24:H24"/>
    <mergeCell ref="B21:H21"/>
    <mergeCell ref="B22:H22"/>
    <mergeCell ref="B23:H23"/>
    <mergeCell ref="A12:H12"/>
    <mergeCell ref="B13:H13"/>
    <mergeCell ref="A14:H14"/>
    <mergeCell ref="B15:H15"/>
    <mergeCell ref="B16:H16"/>
    <mergeCell ref="B17:H17"/>
    <mergeCell ref="B19:H19"/>
    <mergeCell ref="B20:H20"/>
    <mergeCell ref="B18:H18"/>
  </mergeCells>
  <pageMargins left="0.7" right="0.7" top="0.75" bottom="0.75" header="0.3" footer="0.3"/>
  <pageSetup paperSize="9" scale="8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BG500"/>
  <sheetViews>
    <sheetView zoomScale="60" zoomScaleNormal="60" workbookViewId="0">
      <selection activeCell="B167" sqref="B167:E172"/>
    </sheetView>
  </sheetViews>
  <sheetFormatPr baseColWidth="10" defaultColWidth="0" defaultRowHeight="0" customHeight="1" zeroHeight="1" x14ac:dyDescent="0.35"/>
  <cols>
    <col min="1" max="1" width="2.54296875" style="7" customWidth="1"/>
    <col min="2" max="2" width="18" style="7" customWidth="1"/>
    <col min="3" max="3" width="11.7265625" style="7" customWidth="1"/>
    <col min="4" max="4" width="23.1796875" style="7" customWidth="1"/>
    <col min="5" max="11" width="13.54296875" style="7" customWidth="1"/>
    <col min="12" max="12" width="3.7265625" style="213" customWidth="1"/>
    <col min="13" max="13" width="17.7265625" hidden="1" customWidth="1"/>
    <col min="14" max="15" width="22.7265625" hidden="1" customWidth="1"/>
    <col min="16" max="25" width="10.7265625" hidden="1" customWidth="1"/>
    <col min="26" max="35" width="10.453125" hidden="1" customWidth="1"/>
    <col min="36" max="41" width="10.26953125" hidden="1" customWidth="1"/>
    <col min="42" max="52" width="15.26953125" hidden="1" customWidth="1"/>
    <col min="53" max="53" width="25.26953125" hidden="1" customWidth="1"/>
    <col min="54" max="59" width="0" hidden="1" customWidth="1"/>
    <col min="60" max="16384" width="15.26953125" hidden="1"/>
  </cols>
  <sheetData>
    <row r="1" spans="1:14" ht="15.75" customHeight="1" thickTop="1" thickBot="1" x14ac:dyDescent="0.4">
      <c r="A1" s="431"/>
      <c r="B1" s="431"/>
      <c r="C1" s="431"/>
      <c r="D1" s="679" t="str">
        <f>Réglages!M2</f>
        <v>PPR SpÉ
« Sciences pour l'Éducation »</v>
      </c>
      <c r="E1" s="680"/>
      <c r="F1" s="681"/>
      <c r="G1" s="685"/>
      <c r="H1" s="686"/>
      <c r="I1" s="687"/>
      <c r="J1" s="687"/>
      <c r="K1" s="686"/>
      <c r="L1" s="405"/>
      <c r="M1" s="97"/>
      <c r="N1" s="91"/>
    </row>
    <row r="2" spans="1:14" ht="15.75" customHeight="1" thickTop="1" thickBot="1" x14ac:dyDescent="0.4">
      <c r="A2" s="431"/>
      <c r="B2" s="431"/>
      <c r="C2" s="431"/>
      <c r="D2" s="682"/>
      <c r="E2" s="683"/>
      <c r="F2" s="684"/>
      <c r="G2" s="642" t="s">
        <v>15</v>
      </c>
      <c r="H2" s="641"/>
      <c r="I2" s="640"/>
      <c r="J2" s="640"/>
      <c r="K2" s="641"/>
      <c r="L2" s="406"/>
      <c r="M2" s="98"/>
      <c r="N2" s="91"/>
    </row>
    <row r="3" spans="1:14" ht="15.75" customHeight="1" thickTop="1" thickBot="1" x14ac:dyDescent="0.4">
      <c r="A3" s="431"/>
      <c r="B3" s="431"/>
      <c r="C3" s="431"/>
      <c r="D3" s="643" t="s">
        <v>349</v>
      </c>
      <c r="E3" s="644"/>
      <c r="F3" s="645"/>
      <c r="G3" s="642" t="s">
        <v>0</v>
      </c>
      <c r="H3" s="641"/>
      <c r="I3" s="640" t="str">
        <f>IF(D9&lt;&gt;"",D9," ")</f>
        <v xml:space="preserve"> </v>
      </c>
      <c r="J3" s="640"/>
      <c r="K3" s="641"/>
      <c r="L3" s="406"/>
      <c r="M3" s="98"/>
      <c r="N3" s="91"/>
    </row>
    <row r="4" spans="1:14" ht="15.75" customHeight="1" thickTop="1" thickBot="1" x14ac:dyDescent="0.4">
      <c r="A4" s="431"/>
      <c r="B4" s="431"/>
      <c r="C4" s="431"/>
      <c r="D4" s="643"/>
      <c r="E4" s="644"/>
      <c r="F4" s="645"/>
      <c r="G4" s="669" t="s">
        <v>16</v>
      </c>
      <c r="H4" s="670"/>
      <c r="I4" s="671">
        <f ca="1">COUNTA(B62:B81)-COUNTIF(B62:B81,"")</f>
        <v>0</v>
      </c>
      <c r="J4" s="671"/>
      <c r="K4" s="641"/>
      <c r="L4" s="406"/>
      <c r="M4" s="98"/>
      <c r="N4" s="91"/>
    </row>
    <row r="5" spans="1:14" ht="15.75" customHeight="1" thickTop="1" thickBot="1" x14ac:dyDescent="0.4">
      <c r="A5" s="432"/>
      <c r="B5" s="432"/>
      <c r="C5" s="432"/>
      <c r="D5" s="643"/>
      <c r="E5" s="644"/>
      <c r="F5" s="645"/>
      <c r="G5" s="672">
        <f>Réglages!M5</f>
        <v>2025</v>
      </c>
      <c r="H5" s="673"/>
      <c r="I5" s="673"/>
      <c r="J5" s="673"/>
      <c r="K5" s="673"/>
      <c r="L5" s="407"/>
      <c r="M5" s="91"/>
      <c r="N5" s="91"/>
    </row>
    <row r="6" spans="1:14" ht="15.75" customHeight="1" thickTop="1" thickBot="1" x14ac:dyDescent="0.4">
      <c r="A6" s="410"/>
      <c r="B6" s="410"/>
      <c r="C6" s="411"/>
      <c r="D6" s="411"/>
      <c r="E6" s="412"/>
      <c r="F6" s="413"/>
      <c r="G6" s="413"/>
      <c r="H6" s="413"/>
      <c r="I6" s="414"/>
      <c r="J6" s="414"/>
      <c r="K6" s="414"/>
      <c r="L6" s="407"/>
      <c r="M6" s="91"/>
      <c r="N6" s="91"/>
    </row>
    <row r="7" spans="1:14" ht="35.25" customHeight="1" thickTop="1" thickBot="1" x14ac:dyDescent="0.4">
      <c r="B7" s="668" t="s">
        <v>17</v>
      </c>
      <c r="C7" s="668"/>
      <c r="D7" s="668"/>
      <c r="E7" s="668"/>
      <c r="F7" s="668"/>
      <c r="G7" s="668"/>
      <c r="H7" s="668"/>
      <c r="I7" s="668"/>
      <c r="J7" s="668"/>
      <c r="K7" s="668"/>
      <c r="L7" s="407"/>
      <c r="M7" s="91"/>
      <c r="N7" s="91"/>
    </row>
    <row r="8" spans="1:14" ht="35.25" customHeight="1" thickTop="1" thickBot="1" x14ac:dyDescent="0.4">
      <c r="B8" s="688" t="s">
        <v>65</v>
      </c>
      <c r="C8" s="689"/>
      <c r="D8" s="690"/>
      <c r="E8" s="690"/>
      <c r="F8" s="690"/>
      <c r="G8" s="690"/>
      <c r="H8" s="690"/>
      <c r="I8" s="690"/>
      <c r="J8" s="690"/>
      <c r="K8" s="691"/>
      <c r="L8" s="404"/>
      <c r="M8" s="91"/>
      <c r="N8" s="91"/>
    </row>
    <row r="9" spans="1:14" ht="15.75" customHeight="1" thickTop="1" thickBot="1" x14ac:dyDescent="0.4">
      <c r="A9" s="246"/>
      <c r="B9" s="579" t="s">
        <v>62</v>
      </c>
      <c r="C9" s="580"/>
      <c r="D9" s="676"/>
      <c r="E9" s="677"/>
      <c r="F9" s="677"/>
      <c r="G9" s="677"/>
      <c r="H9" s="677"/>
      <c r="I9" s="677"/>
      <c r="J9" s="677"/>
      <c r="K9" s="678"/>
      <c r="L9" s="407"/>
      <c r="M9" s="91"/>
      <c r="N9" s="91"/>
    </row>
    <row r="10" spans="1:14" ht="30.75" customHeight="1" thickTop="1" thickBot="1" x14ac:dyDescent="0.4">
      <c r="A10" s="246"/>
      <c r="B10" s="416" t="s">
        <v>61</v>
      </c>
      <c r="C10" s="415" t="s">
        <v>18</v>
      </c>
      <c r="D10" s="676"/>
      <c r="E10" s="677"/>
      <c r="F10" s="677"/>
      <c r="G10" s="677"/>
      <c r="H10" s="677"/>
      <c r="I10" s="677"/>
      <c r="J10" s="677"/>
      <c r="K10" s="678"/>
      <c r="L10" s="407"/>
      <c r="M10" s="91"/>
      <c r="N10" s="91"/>
    </row>
    <row r="11" spans="1:14" ht="31.4" customHeight="1" thickTop="1" thickBot="1" x14ac:dyDescent="0.4">
      <c r="A11" s="247"/>
      <c r="B11" s="416" t="s">
        <v>61</v>
      </c>
      <c r="C11" s="415" t="s">
        <v>19</v>
      </c>
      <c r="D11" s="676"/>
      <c r="E11" s="677"/>
      <c r="F11" s="677"/>
      <c r="G11" s="677"/>
      <c r="H11" s="677"/>
      <c r="I11" s="677"/>
      <c r="J11" s="677"/>
      <c r="K11" s="678"/>
      <c r="L11" s="408"/>
      <c r="M11" s="99"/>
      <c r="N11" s="91"/>
    </row>
    <row r="12" spans="1:14" ht="15.75" customHeight="1" thickTop="1" thickBot="1" x14ac:dyDescent="0.4">
      <c r="A12" s="417"/>
      <c r="B12" s="674" t="s">
        <v>60</v>
      </c>
      <c r="C12" s="675"/>
      <c r="D12" s="676"/>
      <c r="E12" s="677"/>
      <c r="F12" s="677"/>
      <c r="G12" s="677"/>
      <c r="H12" s="677"/>
      <c r="I12" s="677"/>
      <c r="J12" s="677"/>
      <c r="K12" s="678"/>
      <c r="L12" s="418"/>
      <c r="M12" s="98"/>
      <c r="N12" s="91"/>
    </row>
    <row r="13" spans="1:14" ht="15.4" customHeight="1" thickTop="1" x14ac:dyDescent="0.35">
      <c r="A13" s="419"/>
      <c r="B13" s="590"/>
      <c r="C13" s="590"/>
      <c r="D13" s="590"/>
      <c r="E13" s="590"/>
      <c r="F13" s="590"/>
      <c r="G13" s="590"/>
      <c r="H13" s="590"/>
      <c r="I13" s="590"/>
      <c r="J13" s="590"/>
      <c r="K13" s="590"/>
      <c r="L13" s="420"/>
      <c r="M13" s="98"/>
      <c r="N13" s="91"/>
    </row>
    <row r="14" spans="1:14" ht="18.399999999999999" customHeight="1" x14ac:dyDescent="0.35">
      <c r="B14" s="605" t="s">
        <v>86</v>
      </c>
      <c r="C14" s="605"/>
      <c r="D14" s="605"/>
      <c r="E14" s="605"/>
      <c r="F14" s="605"/>
      <c r="G14" s="605"/>
      <c r="H14" s="605"/>
      <c r="I14" s="605"/>
      <c r="J14" s="605"/>
      <c r="K14" s="605"/>
      <c r="L14" s="420"/>
      <c r="M14" s="98"/>
      <c r="N14" s="91"/>
    </row>
    <row r="15" spans="1:14" ht="9.4" customHeight="1" thickBot="1" x14ac:dyDescent="0.4">
      <c r="A15" s="414"/>
      <c r="B15" s="414"/>
      <c r="C15" s="414"/>
      <c r="D15" s="414"/>
      <c r="E15" s="414"/>
      <c r="F15" s="599"/>
      <c r="G15" s="599"/>
      <c r="H15" s="599"/>
      <c r="I15" s="599"/>
      <c r="J15" s="599"/>
      <c r="K15" s="599"/>
      <c r="L15" s="420"/>
      <c r="M15" s="98"/>
      <c r="N15" s="91"/>
    </row>
    <row r="16" spans="1:14" s="31" customFormat="1" ht="15.75" customHeight="1" thickTop="1" thickBot="1" x14ac:dyDescent="0.35">
      <c r="A16" s="421"/>
      <c r="B16" s="579" t="s">
        <v>1</v>
      </c>
      <c r="C16" s="580"/>
      <c r="D16" s="618"/>
      <c r="E16" s="619"/>
      <c r="F16" s="619"/>
      <c r="G16" s="619"/>
      <c r="H16" s="619"/>
      <c r="I16" s="619"/>
      <c r="J16" s="619"/>
      <c r="K16" s="620"/>
      <c r="L16" s="422"/>
      <c r="M16" s="100"/>
      <c r="N16" s="91"/>
    </row>
    <row r="17" spans="1:15" s="31" customFormat="1" ht="15.75" customHeight="1" thickTop="1" thickBot="1" x14ac:dyDescent="0.35">
      <c r="A17" s="248"/>
      <c r="B17" s="579" t="s">
        <v>2</v>
      </c>
      <c r="C17" s="580"/>
      <c r="D17" s="618"/>
      <c r="E17" s="619"/>
      <c r="F17" s="619"/>
      <c r="G17" s="619"/>
      <c r="H17" s="619"/>
      <c r="I17" s="619"/>
      <c r="J17" s="619"/>
      <c r="K17" s="620"/>
      <c r="L17" s="211"/>
      <c r="M17" s="100"/>
      <c r="N17" s="91"/>
    </row>
    <row r="18" spans="1:15" s="31" customFormat="1" ht="15.75" customHeight="1" thickTop="1" thickBot="1" x14ac:dyDescent="0.35">
      <c r="A18" s="248"/>
      <c r="B18" s="579" t="s">
        <v>4</v>
      </c>
      <c r="C18" s="580"/>
      <c r="D18" s="618"/>
      <c r="E18" s="619"/>
      <c r="F18" s="619"/>
      <c r="G18" s="619"/>
      <c r="H18" s="619"/>
      <c r="I18" s="619"/>
      <c r="J18" s="619"/>
      <c r="K18" s="620"/>
      <c r="L18" s="211"/>
      <c r="M18" s="100"/>
      <c r="N18" s="91"/>
    </row>
    <row r="19" spans="1:15" s="31" customFormat="1" ht="15.75" customHeight="1" thickTop="1" thickBot="1" x14ac:dyDescent="0.35">
      <c r="A19" s="248"/>
      <c r="B19" s="579" t="s">
        <v>3</v>
      </c>
      <c r="C19" s="580"/>
      <c r="D19" s="618"/>
      <c r="E19" s="619"/>
      <c r="F19" s="619"/>
      <c r="G19" s="619"/>
      <c r="H19" s="619"/>
      <c r="I19" s="619"/>
      <c r="J19" s="619"/>
      <c r="K19" s="620"/>
      <c r="L19" s="211"/>
      <c r="M19" s="100"/>
      <c r="N19" s="91"/>
    </row>
    <row r="20" spans="1:15" ht="20.65" customHeight="1" thickTop="1" thickBot="1" x14ac:dyDescent="0.4">
      <c r="A20" s="245"/>
      <c r="B20" s="6"/>
      <c r="C20" s="6"/>
      <c r="D20" s="621" t="s">
        <v>20</v>
      </c>
      <c r="E20" s="622"/>
      <c r="F20" s="622"/>
      <c r="G20" s="622"/>
      <c r="H20" s="622"/>
      <c r="I20" s="622"/>
      <c r="J20" s="622"/>
      <c r="K20" s="623"/>
      <c r="L20" s="6"/>
      <c r="M20" s="98"/>
      <c r="N20" s="91"/>
    </row>
    <row r="21" spans="1:15" s="31" customFormat="1" ht="15.4" customHeight="1" thickTop="1" thickBot="1" x14ac:dyDescent="0.35">
      <c r="A21" s="249"/>
      <c r="B21" s="577" t="s">
        <v>81</v>
      </c>
      <c r="C21" s="578"/>
      <c r="D21" s="618"/>
      <c r="E21" s="619"/>
      <c r="F21" s="619"/>
      <c r="G21" s="619"/>
      <c r="H21" s="619"/>
      <c r="I21" s="619"/>
      <c r="J21" s="619"/>
      <c r="K21" s="620"/>
      <c r="L21" s="211"/>
      <c r="M21" s="101"/>
      <c r="N21" s="101"/>
      <c r="O21" s="95"/>
    </row>
    <row r="22" spans="1:15" s="31" customFormat="1" ht="15.75" customHeight="1" thickTop="1" thickBot="1" x14ac:dyDescent="0.35">
      <c r="A22" s="249"/>
      <c r="B22" s="577" t="s">
        <v>21</v>
      </c>
      <c r="C22" s="578"/>
      <c r="D22" s="618"/>
      <c r="E22" s="619"/>
      <c r="F22" s="619"/>
      <c r="G22" s="619"/>
      <c r="H22" s="619"/>
      <c r="I22" s="619"/>
      <c r="J22" s="619"/>
      <c r="K22" s="620"/>
      <c r="L22" s="211"/>
      <c r="M22" s="101"/>
      <c r="N22" s="101"/>
      <c r="O22" s="95"/>
    </row>
    <row r="23" spans="1:15" s="31" customFormat="1" ht="15" customHeight="1" thickTop="1" thickBot="1" x14ac:dyDescent="0.35">
      <c r="A23" s="249"/>
      <c r="B23" s="577" t="s">
        <v>82</v>
      </c>
      <c r="C23" s="578"/>
      <c r="D23" s="618"/>
      <c r="E23" s="619"/>
      <c r="F23" s="619"/>
      <c r="G23" s="619"/>
      <c r="H23" s="619"/>
      <c r="I23" s="619"/>
      <c r="J23" s="619"/>
      <c r="K23" s="620"/>
      <c r="L23" s="211"/>
      <c r="M23" s="100"/>
      <c r="N23" s="91"/>
    </row>
    <row r="24" spans="1:15" s="31" customFormat="1" ht="15.75" customHeight="1" thickTop="1" thickBot="1" x14ac:dyDescent="0.35">
      <c r="A24" s="249"/>
      <c r="B24" s="577" t="s">
        <v>22</v>
      </c>
      <c r="C24" s="578"/>
      <c r="D24" s="618"/>
      <c r="E24" s="619"/>
      <c r="F24" s="619"/>
      <c r="G24" s="619"/>
      <c r="H24" s="619"/>
      <c r="I24" s="619"/>
      <c r="J24" s="619"/>
      <c r="K24" s="620"/>
      <c r="L24" s="211"/>
      <c r="M24" s="100"/>
      <c r="N24" s="91"/>
    </row>
    <row r="25" spans="1:15" s="31" customFormat="1" ht="15.75" customHeight="1" thickTop="1" thickBot="1" x14ac:dyDescent="0.35">
      <c r="A25" s="249"/>
      <c r="B25" s="577" t="s">
        <v>23</v>
      </c>
      <c r="C25" s="578"/>
      <c r="D25" s="618"/>
      <c r="E25" s="619"/>
      <c r="F25" s="619"/>
      <c r="G25" s="619"/>
      <c r="H25" s="619"/>
      <c r="I25" s="619"/>
      <c r="J25" s="619"/>
      <c r="K25" s="620"/>
      <c r="L25" s="211"/>
      <c r="M25" s="100"/>
      <c r="N25" s="91"/>
    </row>
    <row r="26" spans="1:15" s="31" customFormat="1" ht="15.75" customHeight="1" thickTop="1" thickBot="1" x14ac:dyDescent="0.35">
      <c r="A26" s="249"/>
      <c r="B26" s="577" t="s">
        <v>166</v>
      </c>
      <c r="C26" s="578"/>
      <c r="D26" s="618"/>
      <c r="E26" s="619"/>
      <c r="F26" s="619"/>
      <c r="G26" s="619"/>
      <c r="H26" s="619"/>
      <c r="I26" s="619"/>
      <c r="J26" s="619"/>
      <c r="K26" s="620"/>
      <c r="L26" s="211"/>
      <c r="M26" s="100"/>
      <c r="N26" s="91"/>
    </row>
    <row r="27" spans="1:15" s="31" customFormat="1" ht="15.75" customHeight="1" thickTop="1" thickBot="1" x14ac:dyDescent="0.35">
      <c r="A27" s="249"/>
      <c r="B27" s="577" t="s">
        <v>24</v>
      </c>
      <c r="C27" s="578"/>
      <c r="D27" s="618"/>
      <c r="E27" s="619"/>
      <c r="F27" s="619"/>
      <c r="G27" s="619"/>
      <c r="H27" s="619"/>
      <c r="I27" s="619"/>
      <c r="J27" s="619"/>
      <c r="K27" s="620"/>
      <c r="L27" s="211"/>
      <c r="M27" s="100"/>
      <c r="N27" s="91"/>
    </row>
    <row r="28" spans="1:15" ht="15.4" customHeight="1" thickTop="1" x14ac:dyDescent="0.35">
      <c r="A28" s="419"/>
      <c r="B28" s="590"/>
      <c r="C28" s="590"/>
      <c r="D28" s="590"/>
      <c r="E28" s="590"/>
      <c r="F28" s="590"/>
      <c r="G28" s="590"/>
      <c r="H28" s="590"/>
      <c r="I28" s="590"/>
      <c r="J28" s="590"/>
      <c r="K28" s="590"/>
      <c r="L28" s="420"/>
      <c r="M28" s="98"/>
      <c r="N28" s="91"/>
    </row>
    <row r="29" spans="1:15" ht="18.399999999999999" customHeight="1" x14ac:dyDescent="0.35">
      <c r="B29" s="605" t="s">
        <v>75</v>
      </c>
      <c r="C29" s="605"/>
      <c r="D29" s="605"/>
      <c r="E29" s="605"/>
      <c r="F29" s="605"/>
      <c r="G29" s="605"/>
      <c r="H29" s="605"/>
      <c r="I29" s="605"/>
      <c r="J29" s="605"/>
      <c r="K29" s="605"/>
      <c r="L29" s="420"/>
      <c r="M29" s="98"/>
      <c r="N29" s="91"/>
    </row>
    <row r="30" spans="1:15" ht="9.4" customHeight="1" thickBot="1" x14ac:dyDescent="0.4">
      <c r="A30" s="414"/>
      <c r="B30" s="414"/>
      <c r="C30" s="414"/>
      <c r="D30" s="414"/>
      <c r="E30" s="414"/>
      <c r="F30" s="599"/>
      <c r="G30" s="599"/>
      <c r="H30" s="599" t="str">
        <f>" "</f>
        <v xml:space="preserve"> </v>
      </c>
      <c r="I30" s="599"/>
      <c r="J30" s="599"/>
      <c r="K30" s="599"/>
      <c r="L30" s="420"/>
      <c r="M30" s="98"/>
      <c r="N30" s="91"/>
    </row>
    <row r="31" spans="1:15" s="31" customFormat="1" ht="21" customHeight="1" thickTop="1" thickBot="1" x14ac:dyDescent="0.35">
      <c r="A31" s="192"/>
      <c r="B31" s="577" t="s">
        <v>38</v>
      </c>
      <c r="C31" s="578"/>
      <c r="D31" s="581"/>
      <c r="E31" s="582"/>
      <c r="F31" s="582"/>
      <c r="G31" s="582"/>
      <c r="H31" s="582"/>
      <c r="I31" s="582"/>
      <c r="J31" s="582"/>
      <c r="K31" s="583"/>
      <c r="L31" s="409"/>
      <c r="M31" s="102"/>
      <c r="N31" s="102"/>
    </row>
    <row r="32" spans="1:15" s="31" customFormat="1" ht="15" customHeight="1" thickTop="1" thickBot="1" x14ac:dyDescent="0.35">
      <c r="A32" s="192"/>
      <c r="B32" s="577" t="s">
        <v>40</v>
      </c>
      <c r="C32" s="578"/>
      <c r="D32" s="584"/>
      <c r="E32" s="585"/>
      <c r="F32" s="585"/>
      <c r="G32" s="585"/>
      <c r="H32" s="585"/>
      <c r="I32" s="585"/>
      <c r="J32" s="585"/>
      <c r="K32" s="586"/>
      <c r="L32" s="409"/>
      <c r="M32" s="102"/>
      <c r="N32" s="102"/>
    </row>
    <row r="33" spans="1:24" s="31" customFormat="1" ht="15" customHeight="1" thickTop="1" thickBot="1" x14ac:dyDescent="0.35">
      <c r="A33" s="192"/>
      <c r="B33" s="579" t="s">
        <v>29</v>
      </c>
      <c r="C33" s="580"/>
      <c r="D33" s="584"/>
      <c r="E33" s="585"/>
      <c r="F33" s="585"/>
      <c r="G33" s="585"/>
      <c r="H33" s="585"/>
      <c r="I33" s="585"/>
      <c r="J33" s="585"/>
      <c r="K33" s="586"/>
      <c r="L33" s="409"/>
      <c r="M33" s="102"/>
    </row>
    <row r="34" spans="1:24" s="31" customFormat="1" ht="15" customHeight="1" thickTop="1" thickBot="1" x14ac:dyDescent="0.35">
      <c r="A34" s="250"/>
      <c r="B34" s="600" t="s">
        <v>41</v>
      </c>
      <c r="C34" s="601"/>
      <c r="D34" s="587"/>
      <c r="E34" s="588"/>
      <c r="F34" s="588"/>
      <c r="G34" s="588"/>
      <c r="H34" s="588"/>
      <c r="I34" s="588"/>
      <c r="J34" s="588"/>
      <c r="K34" s="589"/>
      <c r="L34" s="212"/>
      <c r="N34" s="102"/>
      <c r="O34" s="102"/>
      <c r="P34" s="102"/>
      <c r="Q34" s="102"/>
    </row>
    <row r="35" spans="1:24" ht="16.5" customHeight="1" thickTop="1" x14ac:dyDescent="0.35">
      <c r="A35" s="414"/>
      <c r="B35" s="427"/>
      <c r="C35" s="414"/>
      <c r="D35" s="414"/>
      <c r="E35" s="414"/>
      <c r="F35" s="414"/>
      <c r="G35" s="414"/>
      <c r="H35" s="424"/>
      <c r="I35" s="425"/>
      <c r="J35" s="425"/>
      <c r="K35" s="425"/>
      <c r="L35" s="420"/>
      <c r="M35" s="98"/>
      <c r="N35" s="91"/>
      <c r="V35" s="31"/>
      <c r="W35" s="31"/>
      <c r="X35" s="31"/>
    </row>
    <row r="36" spans="1:24" s="31" customFormat="1" ht="18.399999999999999" customHeight="1" x14ac:dyDescent="0.3">
      <c r="A36" s="426"/>
      <c r="B36" s="605" t="s">
        <v>76</v>
      </c>
      <c r="C36" s="605"/>
      <c r="D36" s="605"/>
      <c r="E36" s="605"/>
      <c r="F36" s="605"/>
      <c r="G36" s="605"/>
      <c r="H36" s="605"/>
      <c r="I36" s="605"/>
      <c r="J36" s="605"/>
      <c r="K36" s="605"/>
      <c r="L36" s="212"/>
      <c r="N36" s="102"/>
      <c r="O36" s="102"/>
      <c r="P36" s="102"/>
      <c r="Q36" s="102"/>
    </row>
    <row r="37" spans="1:24" ht="9.4" customHeight="1" thickBot="1" x14ac:dyDescent="0.4">
      <c r="A37" s="414"/>
      <c r="B37" s="414"/>
      <c r="C37" s="414"/>
      <c r="D37" s="414"/>
      <c r="E37" s="414"/>
      <c r="F37" s="599"/>
      <c r="G37" s="599"/>
      <c r="H37" s="599"/>
      <c r="I37" s="599"/>
      <c r="J37" s="599"/>
      <c r="K37" s="599"/>
      <c r="L37" s="420"/>
      <c r="M37" s="98"/>
      <c r="N37" s="91"/>
    </row>
    <row r="38" spans="1:24" s="31" customFormat="1" ht="15" customHeight="1" thickTop="1" thickBot="1" x14ac:dyDescent="0.35">
      <c r="A38" s="192"/>
      <c r="B38" s="597" t="s">
        <v>33</v>
      </c>
      <c r="C38" s="598"/>
      <c r="D38" s="611"/>
      <c r="E38" s="612"/>
      <c r="F38" s="612"/>
      <c r="G38" s="612"/>
      <c r="H38" s="612"/>
      <c r="I38" s="612"/>
      <c r="J38" s="612"/>
      <c r="K38" s="613"/>
      <c r="L38" s="423"/>
      <c r="M38" s="103"/>
      <c r="N38" s="102"/>
      <c r="O38" s="102"/>
      <c r="P38" s="102"/>
      <c r="Q38" s="102"/>
    </row>
    <row r="39" spans="1:24" s="31" customFormat="1" ht="15" customHeight="1" thickTop="1" thickBot="1" x14ac:dyDescent="0.35">
      <c r="A39" s="192"/>
      <c r="B39" s="577" t="s">
        <v>1</v>
      </c>
      <c r="C39" s="578"/>
      <c r="D39" s="581"/>
      <c r="E39" s="582"/>
      <c r="F39" s="582"/>
      <c r="G39" s="582"/>
      <c r="H39" s="582"/>
      <c r="I39" s="582"/>
      <c r="J39" s="582"/>
      <c r="K39" s="583"/>
      <c r="L39" s="409"/>
      <c r="N39" s="102"/>
      <c r="O39" s="102"/>
      <c r="P39" s="102"/>
      <c r="Q39" s="102"/>
    </row>
    <row r="40" spans="1:24" s="31" customFormat="1" ht="15" customHeight="1" thickTop="1" thickBot="1" x14ac:dyDescent="0.35">
      <c r="A40" s="192"/>
      <c r="B40" s="577" t="s">
        <v>2</v>
      </c>
      <c r="C40" s="578"/>
      <c r="D40" s="581"/>
      <c r="E40" s="582"/>
      <c r="F40" s="582"/>
      <c r="G40" s="582"/>
      <c r="H40" s="582"/>
      <c r="I40" s="582"/>
      <c r="J40" s="582"/>
      <c r="K40" s="583"/>
      <c r="L40" s="409"/>
      <c r="N40" s="102"/>
      <c r="O40" s="102"/>
      <c r="P40" s="102"/>
      <c r="Q40" s="102"/>
    </row>
    <row r="41" spans="1:24" s="31" customFormat="1" ht="15" customHeight="1" thickTop="1" thickBot="1" x14ac:dyDescent="0.35">
      <c r="A41" s="192"/>
      <c r="B41" s="577" t="s">
        <v>28</v>
      </c>
      <c r="C41" s="578"/>
      <c r="D41" s="581"/>
      <c r="E41" s="582"/>
      <c r="F41" s="582"/>
      <c r="G41" s="582"/>
      <c r="H41" s="582"/>
      <c r="I41" s="582"/>
      <c r="J41" s="582"/>
      <c r="K41" s="583"/>
      <c r="L41" s="409"/>
      <c r="N41" s="102"/>
      <c r="O41" s="102"/>
      <c r="P41" s="102"/>
      <c r="Q41" s="102"/>
      <c r="V41" s="158"/>
      <c r="W41" s="100"/>
      <c r="X41" s="100"/>
    </row>
    <row r="42" spans="1:24" s="31" customFormat="1" ht="15" customHeight="1" thickTop="1" thickBot="1" x14ac:dyDescent="0.35">
      <c r="A42" s="192"/>
      <c r="B42" s="577" t="s">
        <v>4</v>
      </c>
      <c r="C42" s="578"/>
      <c r="D42" s="581"/>
      <c r="E42" s="582"/>
      <c r="F42" s="582"/>
      <c r="G42" s="582"/>
      <c r="H42" s="582"/>
      <c r="I42" s="582"/>
      <c r="J42" s="582"/>
      <c r="K42" s="583"/>
      <c r="L42" s="409"/>
      <c r="M42" s="96"/>
      <c r="N42" s="102"/>
      <c r="O42" s="102"/>
      <c r="P42" s="102"/>
      <c r="Q42" s="102"/>
      <c r="V42" s="158"/>
      <c r="W42" s="100"/>
      <c r="X42" s="100"/>
    </row>
    <row r="43" spans="1:24" s="31" customFormat="1" ht="15" customHeight="1" thickTop="1" thickBot="1" x14ac:dyDescent="0.35">
      <c r="A43" s="192"/>
      <c r="B43" s="577" t="s">
        <v>3</v>
      </c>
      <c r="C43" s="578"/>
      <c r="D43" s="587"/>
      <c r="E43" s="588"/>
      <c r="F43" s="588"/>
      <c r="G43" s="588"/>
      <c r="H43" s="588"/>
      <c r="I43" s="588"/>
      <c r="J43" s="588"/>
      <c r="K43" s="589"/>
      <c r="L43" s="409"/>
      <c r="M43" s="98"/>
      <c r="N43" s="102"/>
      <c r="O43" s="102"/>
      <c r="P43" s="102"/>
      <c r="Q43" s="102"/>
      <c r="V43" s="57"/>
      <c r="W43" s="57"/>
      <c r="X43" s="57"/>
    </row>
    <row r="44" spans="1:24" ht="15.4" customHeight="1" thickTop="1" x14ac:dyDescent="0.35">
      <c r="A44" s="419"/>
      <c r="B44" s="590"/>
      <c r="C44" s="590"/>
      <c r="D44" s="590"/>
      <c r="E44" s="590"/>
      <c r="F44" s="590"/>
      <c r="G44" s="590"/>
      <c r="H44" s="590"/>
      <c r="I44" s="590"/>
      <c r="J44" s="590"/>
      <c r="K44" s="590"/>
      <c r="L44" s="420"/>
      <c r="M44" s="98"/>
      <c r="N44" s="91"/>
    </row>
    <row r="45" spans="1:24" ht="18.399999999999999" customHeight="1" x14ac:dyDescent="0.35">
      <c r="B45" s="605" t="s">
        <v>10</v>
      </c>
      <c r="C45" s="605"/>
      <c r="D45" s="605"/>
      <c r="E45" s="605"/>
      <c r="F45" s="605"/>
      <c r="G45" s="605"/>
      <c r="H45" s="605"/>
      <c r="I45" s="605"/>
      <c r="J45" s="605"/>
      <c r="K45" s="605"/>
      <c r="L45" s="420"/>
      <c r="M45" s="98"/>
      <c r="N45" s="91"/>
    </row>
    <row r="46" spans="1:24" ht="9.4" customHeight="1" thickBot="1" x14ac:dyDescent="0.4">
      <c r="A46" s="414"/>
      <c r="B46" s="414"/>
      <c r="C46" s="414"/>
      <c r="D46" s="414"/>
      <c r="E46" s="414"/>
      <c r="F46" s="599"/>
      <c r="G46" s="599"/>
      <c r="H46" s="599"/>
      <c r="I46" s="599"/>
      <c r="J46" s="599"/>
      <c r="K46" s="599"/>
      <c r="L46" s="420"/>
      <c r="M46" s="98"/>
      <c r="N46" s="91"/>
    </row>
    <row r="47" spans="1:24" s="31" customFormat="1" ht="15.75" customHeight="1" thickTop="1" thickBot="1" x14ac:dyDescent="0.35">
      <c r="A47" s="249"/>
      <c r="B47" s="606" t="s">
        <v>11</v>
      </c>
      <c r="C47" s="596"/>
      <c r="D47" s="596"/>
      <c r="E47" s="595" t="s">
        <v>5</v>
      </c>
      <c r="F47" s="596"/>
      <c r="G47" s="595" t="s">
        <v>6</v>
      </c>
      <c r="H47" s="595"/>
      <c r="I47" s="595"/>
      <c r="J47" s="595" t="s">
        <v>7</v>
      </c>
      <c r="K47" s="648"/>
      <c r="L47" s="211"/>
      <c r="M47" s="100"/>
      <c r="N47" s="91"/>
    </row>
    <row r="48" spans="1:24" s="31" customFormat="1" ht="15.75" customHeight="1" thickTop="1" thickBot="1" x14ac:dyDescent="0.35">
      <c r="A48" s="249"/>
      <c r="B48" s="609" t="s">
        <v>12</v>
      </c>
      <c r="C48" s="610"/>
      <c r="D48" s="610"/>
      <c r="E48" s="593">
        <f ca="1">P60</f>
        <v>0</v>
      </c>
      <c r="F48" s="594"/>
      <c r="G48" s="593">
        <f ca="1">Z84</f>
        <v>0</v>
      </c>
      <c r="H48" s="593"/>
      <c r="I48" s="593"/>
      <c r="J48" s="593">
        <f t="shared" ref="J48:J52" ca="1" si="0">E48-G48</f>
        <v>0</v>
      </c>
      <c r="K48" s="617"/>
      <c r="L48" s="211"/>
      <c r="M48" s="100"/>
      <c r="N48" s="91"/>
    </row>
    <row r="49" spans="1:59" s="31" customFormat="1" ht="15.75" customHeight="1" thickTop="1" thickBot="1" x14ac:dyDescent="0.35">
      <c r="A49" s="249"/>
      <c r="B49" s="614" t="s">
        <v>36</v>
      </c>
      <c r="C49" s="615"/>
      <c r="D49" s="615"/>
      <c r="E49" s="607">
        <f ca="1">Q60</f>
        <v>0</v>
      </c>
      <c r="F49" s="608"/>
      <c r="G49" s="607">
        <f ca="1">AA84</f>
        <v>0</v>
      </c>
      <c r="H49" s="607"/>
      <c r="I49" s="607"/>
      <c r="J49" s="607">
        <f t="shared" ca="1" si="0"/>
        <v>0</v>
      </c>
      <c r="K49" s="616"/>
      <c r="L49" s="211"/>
      <c r="M49" s="100"/>
      <c r="N49" s="91"/>
    </row>
    <row r="50" spans="1:59" s="31" customFormat="1" ht="15.75" customHeight="1" thickTop="1" thickBot="1" x14ac:dyDescent="0.35">
      <c r="A50" s="249"/>
      <c r="B50" s="614" t="s">
        <v>13</v>
      </c>
      <c r="C50" s="615"/>
      <c r="D50" s="615"/>
      <c r="E50" s="607">
        <f ca="1">R60</f>
        <v>0</v>
      </c>
      <c r="F50" s="608"/>
      <c r="G50" s="607">
        <f ca="1">AB84</f>
        <v>0</v>
      </c>
      <c r="H50" s="607"/>
      <c r="I50" s="607"/>
      <c r="J50" s="607">
        <f t="shared" ca="1" si="0"/>
        <v>0</v>
      </c>
      <c r="K50" s="616"/>
      <c r="L50" s="211"/>
      <c r="M50" s="100" t="s">
        <v>220</v>
      </c>
      <c r="N50" s="91" t="s">
        <v>221</v>
      </c>
      <c r="P50" s="31" t="s">
        <v>221</v>
      </c>
      <c r="Q50" s="31" t="s">
        <v>221</v>
      </c>
      <c r="R50" s="31" t="s">
        <v>221</v>
      </c>
      <c r="S50" s="31" t="s">
        <v>221</v>
      </c>
      <c r="T50" s="31" t="s">
        <v>221</v>
      </c>
      <c r="U50" s="31" t="s">
        <v>221</v>
      </c>
      <c r="V50" s="31" t="s">
        <v>221</v>
      </c>
      <c r="W50" s="31" t="s">
        <v>221</v>
      </c>
      <c r="X50" s="31" t="s">
        <v>221</v>
      </c>
      <c r="Z50" s="31" t="s">
        <v>221</v>
      </c>
      <c r="AA50" s="31" t="s">
        <v>221</v>
      </c>
      <c r="AB50" s="31" t="s">
        <v>221</v>
      </c>
      <c r="AC50" s="31" t="s">
        <v>221</v>
      </c>
      <c r="AD50" s="31" t="s">
        <v>221</v>
      </c>
      <c r="AE50" s="31" t="s">
        <v>221</v>
      </c>
      <c r="AF50" s="31" t="s">
        <v>221</v>
      </c>
      <c r="AG50" s="31" t="s">
        <v>221</v>
      </c>
      <c r="AH50" s="31" t="s">
        <v>221</v>
      </c>
      <c r="AI50" s="31" t="s">
        <v>221</v>
      </c>
      <c r="AJ50" s="31" t="s">
        <v>221</v>
      </c>
      <c r="AK50" s="31" t="s">
        <v>221</v>
      </c>
      <c r="AL50" s="31" t="s">
        <v>221</v>
      </c>
      <c r="AM50" s="31" t="s">
        <v>221</v>
      </c>
      <c r="AN50" s="31" t="s">
        <v>221</v>
      </c>
      <c r="AP50" s="31" t="s">
        <v>221</v>
      </c>
      <c r="AQ50" s="31" t="s">
        <v>221</v>
      </c>
      <c r="AR50" s="31" t="s">
        <v>221</v>
      </c>
      <c r="AS50" s="31" t="s">
        <v>221</v>
      </c>
      <c r="AT50" s="31" t="s">
        <v>221</v>
      </c>
      <c r="AU50" s="31" t="s">
        <v>221</v>
      </c>
      <c r="AV50" s="31" t="s">
        <v>221</v>
      </c>
      <c r="AW50" s="31" t="s">
        <v>221</v>
      </c>
      <c r="AX50" s="31" t="s">
        <v>221</v>
      </c>
      <c r="AY50" s="31" t="s">
        <v>221</v>
      </c>
      <c r="AZ50" s="31" t="s">
        <v>221</v>
      </c>
      <c r="BA50" s="31" t="s">
        <v>221</v>
      </c>
      <c r="BB50" s="31" t="s">
        <v>221</v>
      </c>
      <c r="BC50" s="31" t="s">
        <v>221</v>
      </c>
      <c r="BF50" s="281" t="s">
        <v>221</v>
      </c>
      <c r="BG50" s="282" t="s">
        <v>221</v>
      </c>
    </row>
    <row r="51" spans="1:59" s="31" customFormat="1" ht="15.75" customHeight="1" thickTop="1" thickBot="1" x14ac:dyDescent="0.35">
      <c r="A51" s="249"/>
      <c r="B51" s="614" t="s">
        <v>167</v>
      </c>
      <c r="C51" s="615"/>
      <c r="D51" s="615"/>
      <c r="E51" s="607">
        <f ca="1">S60</f>
        <v>100</v>
      </c>
      <c r="F51" s="608"/>
      <c r="G51" s="607">
        <f ca="1">AC84</f>
        <v>0</v>
      </c>
      <c r="H51" s="607"/>
      <c r="I51" s="607"/>
      <c r="J51" s="607">
        <f t="shared" ca="1" si="0"/>
        <v>100</v>
      </c>
      <c r="K51" s="616"/>
      <c r="L51" s="211"/>
      <c r="M51" s="100" t="s">
        <v>222</v>
      </c>
      <c r="N51" s="91"/>
      <c r="P51" s="31" t="str">
        <f t="shared" ref="P51:AO51" si="1">CONCATENATE(P52,"-",P57)</f>
        <v>cout tot-équipt</v>
      </c>
      <c r="Q51" s="31" t="str">
        <f t="shared" si="1"/>
        <v>cout tot-personnel</v>
      </c>
      <c r="R51" s="31" t="str">
        <f t="shared" si="1"/>
        <v>cout tot-Fctmt</v>
      </c>
      <c r="S51" s="31" t="str">
        <f t="shared" si="1"/>
        <v>cout tot-presta service externes</v>
      </c>
      <c r="T51" s="31" t="str">
        <f t="shared" si="1"/>
        <v>cout tot-facturation interne</v>
      </c>
      <c r="U51" s="31" t="str">
        <f t="shared" si="1"/>
        <v>cout tot-frais généraux</v>
      </c>
      <c r="V51" s="31" t="str">
        <f t="shared" si="1"/>
        <v>cout tot-frais env</v>
      </c>
      <c r="W51" s="31" t="str">
        <f t="shared" si="1"/>
        <v>cout tot-max frais struc «personnel»</v>
      </c>
      <c r="X51" s="31" t="str">
        <f t="shared" si="1"/>
        <v>cout tot-Frais struc autre</v>
      </c>
      <c r="Y51" s="31" t="str">
        <f t="shared" si="1"/>
        <v>cout tot-TOTAL</v>
      </c>
      <c r="Z51" s="31" t="str">
        <f t="shared" si="1"/>
        <v>demande-équipt</v>
      </c>
      <c r="AA51" s="31" t="str">
        <f t="shared" si="1"/>
        <v>demande-RH</v>
      </c>
      <c r="AB51" s="31" t="str">
        <f t="shared" si="1"/>
        <v>demande-Fctmt</v>
      </c>
      <c r="AC51" s="31" t="str">
        <f t="shared" si="1"/>
        <v>demande-presta service externes</v>
      </c>
      <c r="AD51" s="31" t="str">
        <f t="shared" si="1"/>
        <v>demande-factu int</v>
      </c>
      <c r="AE51" s="31" t="str">
        <f t="shared" si="1"/>
        <v>demande-frais généraux</v>
      </c>
      <c r="AF51" s="31" t="str">
        <f t="shared" si="1"/>
        <v>demande-Frais struc pers</v>
      </c>
      <c r="AG51" s="31" t="str">
        <f t="shared" si="1"/>
        <v>demande-Frais struc autre</v>
      </c>
      <c r="AH51" s="31" t="str">
        <f t="shared" si="1"/>
        <v>demande-TOTAL</v>
      </c>
      <c r="AI51" s="31" t="str">
        <f t="shared" si="1"/>
        <v>apports-équipt</v>
      </c>
      <c r="AJ51" s="31" t="str">
        <f t="shared" si="1"/>
        <v>apports-RH</v>
      </c>
      <c r="AK51" s="31" t="str">
        <f t="shared" si="1"/>
        <v>apports-Fctmt</v>
      </c>
      <c r="AL51" s="31" t="str">
        <f t="shared" si="1"/>
        <v>apports-presta service externes</v>
      </c>
      <c r="AM51" s="31" t="str">
        <f t="shared" si="1"/>
        <v>apports-factu int</v>
      </c>
      <c r="AN51" s="31" t="str">
        <f t="shared" si="1"/>
        <v>apports-frais env</v>
      </c>
      <c r="AO51" s="31" t="str">
        <f t="shared" si="1"/>
        <v>apports-TOTAL</v>
      </c>
      <c r="AP51" s="31" t="s">
        <v>123</v>
      </c>
      <c r="AT51" s="31" t="s">
        <v>208</v>
      </c>
      <c r="AU51" s="31" t="str">
        <f>CONCATENATE(AU52,"-",AU57)</f>
        <v>cofiUE-cofi sollicités</v>
      </c>
      <c r="AV51" s="31" t="str">
        <f>CONCATENATE(AV52,"-",AV57)</f>
        <v>cofiUE-cofi obtenus</v>
      </c>
      <c r="AW51" s="31" t="str">
        <f>CONCATENATE(AW52,"-",AW57)</f>
        <v>cofiNonUE-cofi sollicités</v>
      </c>
      <c r="AX51" s="31" t="str">
        <f>CONCATENATE(AX52,"-",AX57)</f>
        <v>cofiNonUE-cofi obtenus</v>
      </c>
      <c r="BC51" s="31" t="str">
        <f>CONCATENATE(BC52,"-",BC57)</f>
        <v>info-</v>
      </c>
      <c r="BF51" s="283" t="str">
        <f>CONCATENATE(BF52,"-",BF57)</f>
        <v>info-typePart</v>
      </c>
      <c r="BG51" s="284" t="str">
        <f>CONCATENATE(BG52,"-",BG57)</f>
        <v>info-nomPart</v>
      </c>
    </row>
    <row r="52" spans="1:59" s="31" customFormat="1" ht="15.4" customHeight="1" thickTop="1" thickBot="1" x14ac:dyDescent="0.35">
      <c r="A52" s="249"/>
      <c r="B52" s="614" t="s">
        <v>14</v>
      </c>
      <c r="C52" s="615"/>
      <c r="D52" s="615"/>
      <c r="E52" s="607">
        <f ca="1">T60</f>
        <v>0</v>
      </c>
      <c r="F52" s="608"/>
      <c r="G52" s="607">
        <f ca="1">AD84</f>
        <v>0</v>
      </c>
      <c r="H52" s="607"/>
      <c r="I52" s="607"/>
      <c r="J52" s="607">
        <f t="shared" ca="1" si="0"/>
        <v>0</v>
      </c>
      <c r="K52" s="616"/>
      <c r="L52" s="211"/>
      <c r="M52" s="100"/>
      <c r="N52" s="91"/>
      <c r="P52" s="31" t="s">
        <v>173</v>
      </c>
      <c r="Q52" s="31" t="s">
        <v>173</v>
      </c>
      <c r="R52" s="31" t="s">
        <v>173</v>
      </c>
      <c r="S52" s="31" t="s">
        <v>173</v>
      </c>
      <c r="T52" s="31" t="s">
        <v>173</v>
      </c>
      <c r="U52" s="31" t="s">
        <v>173</v>
      </c>
      <c r="V52" s="31" t="s">
        <v>173</v>
      </c>
      <c r="W52" s="31" t="s">
        <v>173</v>
      </c>
      <c r="X52" s="31" t="s">
        <v>173</v>
      </c>
      <c r="Y52" s="31" t="s">
        <v>173</v>
      </c>
      <c r="Z52" s="31" t="s">
        <v>174</v>
      </c>
      <c r="AA52" s="31" t="s">
        <v>174</v>
      </c>
      <c r="AB52" s="31" t="s">
        <v>174</v>
      </c>
      <c r="AC52" s="31" t="s">
        <v>174</v>
      </c>
      <c r="AD52" s="31" t="s">
        <v>174</v>
      </c>
      <c r="AE52" s="31" t="s">
        <v>174</v>
      </c>
      <c r="AF52" s="31" t="s">
        <v>174</v>
      </c>
      <c r="AG52" s="31" t="s">
        <v>174</v>
      </c>
      <c r="AH52" s="31" t="s">
        <v>174</v>
      </c>
      <c r="AI52" s="31" t="s">
        <v>111</v>
      </c>
      <c r="AJ52" s="31" t="s">
        <v>111</v>
      </c>
      <c r="AK52" s="31" t="s">
        <v>111</v>
      </c>
      <c r="AL52" s="31" t="s">
        <v>111</v>
      </c>
      <c r="AM52" s="31" t="s">
        <v>111</v>
      </c>
      <c r="AN52" s="31" t="s">
        <v>111</v>
      </c>
      <c r="AO52" s="31" t="s">
        <v>111</v>
      </c>
      <c r="AP52" s="31" t="s">
        <v>177</v>
      </c>
      <c r="AQ52" s="31" t="s">
        <v>236</v>
      </c>
      <c r="AR52" s="31" t="s">
        <v>236</v>
      </c>
      <c r="AS52" s="31" t="s">
        <v>178</v>
      </c>
      <c r="AU52" s="31" t="s">
        <v>175</v>
      </c>
      <c r="AV52" s="31" t="s">
        <v>175</v>
      </c>
      <c r="AW52" s="31" t="s">
        <v>176</v>
      </c>
      <c r="AX52" s="31" t="s">
        <v>176</v>
      </c>
      <c r="BC52" s="31" t="s">
        <v>179</v>
      </c>
      <c r="BF52" s="285" t="s">
        <v>179</v>
      </c>
      <c r="BG52" s="286" t="s">
        <v>179</v>
      </c>
    </row>
    <row r="53" spans="1:59" s="31" customFormat="1" ht="15.4" customHeight="1" thickTop="1" thickBot="1" x14ac:dyDescent="0.35">
      <c r="A53" s="249"/>
      <c r="B53" s="609" t="s">
        <v>158</v>
      </c>
      <c r="C53" s="610"/>
      <c r="D53" s="610"/>
      <c r="E53" s="593">
        <f ca="1">U60</f>
        <v>0</v>
      </c>
      <c r="F53" s="594"/>
      <c r="G53" s="593">
        <f ca="1">AE84</f>
        <v>0</v>
      </c>
      <c r="H53" s="593"/>
      <c r="I53" s="593"/>
      <c r="J53" s="593"/>
      <c r="K53" s="617"/>
      <c r="L53" s="211"/>
      <c r="M53" s="100"/>
      <c r="N53" s="91"/>
    </row>
    <row r="54" spans="1:59" s="31" customFormat="1" ht="15.75" customHeight="1" thickTop="1" thickBot="1" x14ac:dyDescent="0.35">
      <c r="A54" s="249"/>
      <c r="B54" s="614" t="s">
        <v>331</v>
      </c>
      <c r="C54" s="615"/>
      <c r="D54" s="615"/>
      <c r="E54" s="607">
        <f>(W60+X60)</f>
        <v>0</v>
      </c>
      <c r="F54" s="608"/>
      <c r="G54" s="607">
        <f>(AF84+AG84)</f>
        <v>0</v>
      </c>
      <c r="H54" s="607"/>
      <c r="I54" s="607"/>
      <c r="J54" s="607">
        <f>E54-G54</f>
        <v>0</v>
      </c>
      <c r="K54" s="616"/>
      <c r="L54" s="211"/>
      <c r="M54" s="100"/>
      <c r="N54" s="129" t="s">
        <v>122</v>
      </c>
      <c r="AP54" s="646" t="s">
        <v>246</v>
      </c>
      <c r="AQ54" s="765" t="s">
        <v>248</v>
      </c>
      <c r="AR54" s="765" t="s">
        <v>247</v>
      </c>
      <c r="AS54" s="631" t="s">
        <v>126</v>
      </c>
      <c r="AT54" s="636" t="s">
        <v>208</v>
      </c>
      <c r="AU54" s="628" t="s">
        <v>142</v>
      </c>
      <c r="AV54" s="628"/>
      <c r="AW54" s="628" t="s">
        <v>143</v>
      </c>
      <c r="AX54" s="628"/>
      <c r="AY54" s="762" t="s">
        <v>325</v>
      </c>
      <c r="AZ54" s="762" t="s">
        <v>257</v>
      </c>
      <c r="BA54" s="762" t="s">
        <v>327</v>
      </c>
      <c r="BB54" s="363"/>
      <c r="BD54" s="766" t="s">
        <v>200</v>
      </c>
    </row>
    <row r="55" spans="1:59" s="31" customFormat="1" ht="15.75" customHeight="1" thickTop="1" thickBot="1" x14ac:dyDescent="0.35">
      <c r="A55" s="249"/>
      <c r="B55" s="776" t="s">
        <v>55</v>
      </c>
      <c r="C55" s="777"/>
      <c r="D55" s="777"/>
      <c r="E55" s="637">
        <f ca="1">V60</f>
        <v>0</v>
      </c>
      <c r="F55" s="775"/>
      <c r="G55" s="637"/>
      <c r="H55" s="637"/>
      <c r="I55" s="637"/>
      <c r="J55" s="637">
        <f ca="1">E55</f>
        <v>0</v>
      </c>
      <c r="K55" s="638"/>
      <c r="L55" s="211"/>
      <c r="M55" s="100"/>
      <c r="N55" s="91"/>
      <c r="P55" s="647" t="s">
        <v>102</v>
      </c>
      <c r="Q55" s="647"/>
      <c r="R55" s="647"/>
      <c r="S55" s="647"/>
      <c r="T55" s="647"/>
      <c r="U55" s="647"/>
      <c r="V55" s="647"/>
      <c r="W55" s="647"/>
      <c r="X55" s="647"/>
      <c r="Y55" s="647"/>
      <c r="Z55" s="633" t="s">
        <v>110</v>
      </c>
      <c r="AA55" s="633"/>
      <c r="AB55" s="633"/>
      <c r="AC55" s="633"/>
      <c r="AD55" s="633"/>
      <c r="AE55" s="633"/>
      <c r="AF55" s="633"/>
      <c r="AG55" s="633"/>
      <c r="AH55" s="633"/>
      <c r="AI55" s="632" t="s">
        <v>111</v>
      </c>
      <c r="AJ55" s="632"/>
      <c r="AK55" s="632"/>
      <c r="AL55" s="632"/>
      <c r="AM55" s="632"/>
      <c r="AN55" s="632"/>
      <c r="AO55" s="632"/>
      <c r="AP55" s="646"/>
      <c r="AQ55" s="765"/>
      <c r="AR55" s="765"/>
      <c r="AS55" s="631"/>
      <c r="AT55" s="636"/>
      <c r="AU55" s="628"/>
      <c r="AV55" s="628"/>
      <c r="AW55" s="628"/>
      <c r="AX55" s="628"/>
      <c r="AY55" s="762"/>
      <c r="AZ55" s="762"/>
      <c r="BA55" s="762"/>
      <c r="BB55" s="363"/>
      <c r="BC55" s="31" t="s">
        <v>182</v>
      </c>
      <c r="BD55" s="766"/>
    </row>
    <row r="56" spans="1:59" s="31" customFormat="1" ht="15.75" customHeight="1" thickTop="1" thickBot="1" x14ac:dyDescent="0.4">
      <c r="A56" s="428"/>
      <c r="B56" s="624" t="s">
        <v>228</v>
      </c>
      <c r="C56" s="625"/>
      <c r="D56" s="625"/>
      <c r="E56" s="629">
        <f ca="1">SUM(G56,J56)</f>
        <v>100</v>
      </c>
      <c r="F56" s="630"/>
      <c r="G56" s="629">
        <f ca="1">ROUNDUP((SUM(G48:H55)),0)</f>
        <v>0</v>
      </c>
      <c r="H56" s="629"/>
      <c r="I56" s="629"/>
      <c r="J56" s="629">
        <f ca="1">ROUNDUP((SUM(J48:K55)),0)</f>
        <v>100</v>
      </c>
      <c r="K56" s="639"/>
      <c r="L56" s="211"/>
      <c r="M56" s="98"/>
      <c r="N56" s="91"/>
      <c r="O56" s="133" t="s">
        <v>124</v>
      </c>
      <c r="P56" s="132" t="s">
        <v>112</v>
      </c>
      <c r="Q56" s="132" t="s">
        <v>112</v>
      </c>
      <c r="R56" s="132" t="s">
        <v>112</v>
      </c>
      <c r="S56" s="132" t="s">
        <v>112</v>
      </c>
      <c r="T56" s="132" t="s">
        <v>112</v>
      </c>
      <c r="U56" s="132" t="s">
        <v>112</v>
      </c>
      <c r="V56" s="132" t="s">
        <v>112</v>
      </c>
      <c r="W56" s="132" t="s">
        <v>112</v>
      </c>
      <c r="X56" s="132" t="s">
        <v>112</v>
      </c>
      <c r="Y56" s="132"/>
      <c r="Z56" s="132" t="s">
        <v>113</v>
      </c>
      <c r="AA56" s="132" t="s">
        <v>113</v>
      </c>
      <c r="AB56" s="132" t="s">
        <v>113</v>
      </c>
      <c r="AC56" s="132" t="s">
        <v>113</v>
      </c>
      <c r="AD56" s="132" t="s">
        <v>113</v>
      </c>
      <c r="AE56" s="132" t="s">
        <v>113</v>
      </c>
      <c r="AF56" s="132" t="s">
        <v>113</v>
      </c>
      <c r="AG56" s="132" t="s">
        <v>113</v>
      </c>
      <c r="AH56" s="132"/>
      <c r="AI56" s="132" t="s">
        <v>114</v>
      </c>
      <c r="AJ56" s="132" t="s">
        <v>114</v>
      </c>
      <c r="AK56" s="132" t="s">
        <v>114</v>
      </c>
      <c r="AL56" s="132" t="s">
        <v>114</v>
      </c>
      <c r="AM56" s="132" t="s">
        <v>114</v>
      </c>
      <c r="AN56" s="132" t="s">
        <v>114</v>
      </c>
      <c r="AO56" s="132"/>
      <c r="AP56" s="132" t="s">
        <v>113</v>
      </c>
      <c r="AQ56" s="132" t="s">
        <v>114</v>
      </c>
      <c r="AR56" s="132" t="s">
        <v>114</v>
      </c>
      <c r="AS56" s="132" t="s">
        <v>113</v>
      </c>
      <c r="AT56" s="132" t="s">
        <v>113</v>
      </c>
      <c r="AU56" s="168" t="s">
        <v>113</v>
      </c>
      <c r="AV56" s="168" t="s">
        <v>114</v>
      </c>
      <c r="AW56" s="168" t="s">
        <v>113</v>
      </c>
      <c r="AX56" s="168" t="s">
        <v>114</v>
      </c>
      <c r="AY56" s="168" t="s">
        <v>197</v>
      </c>
      <c r="AZ56" s="168" t="s">
        <v>197</v>
      </c>
      <c r="BA56" s="168"/>
      <c r="BB56" s="168"/>
      <c r="BC56" s="168" t="s">
        <v>197</v>
      </c>
      <c r="BD56" s="766"/>
    </row>
    <row r="57" spans="1:59" ht="15.4" customHeight="1" thickTop="1" thickBot="1" x14ac:dyDescent="0.4">
      <c r="A57" s="425"/>
      <c r="C57" s="430"/>
      <c r="D57" s="430"/>
      <c r="E57" s="430"/>
      <c r="F57" s="430"/>
      <c r="G57" s="430"/>
      <c r="H57" s="430"/>
      <c r="I57" s="430"/>
      <c r="J57" s="430"/>
      <c r="K57" s="430"/>
      <c r="L57" s="406"/>
      <c r="M57" s="98"/>
      <c r="N57" s="91"/>
      <c r="P57" s="111" t="s">
        <v>103</v>
      </c>
      <c r="Q57" s="112" t="s">
        <v>160</v>
      </c>
      <c r="R57" s="112" t="s">
        <v>105</v>
      </c>
      <c r="S57" s="180" t="s">
        <v>152</v>
      </c>
      <c r="T57" s="180" t="s">
        <v>161</v>
      </c>
      <c r="U57" s="180" t="s">
        <v>159</v>
      </c>
      <c r="V57" s="113" t="s">
        <v>109</v>
      </c>
      <c r="W57" s="180" t="s">
        <v>281</v>
      </c>
      <c r="X57" s="180" t="s">
        <v>330</v>
      </c>
      <c r="Y57" s="137" t="s">
        <v>127</v>
      </c>
      <c r="Z57" s="111" t="s">
        <v>103</v>
      </c>
      <c r="AA57" s="112" t="s">
        <v>104</v>
      </c>
      <c r="AB57" s="112" t="s">
        <v>105</v>
      </c>
      <c r="AC57" s="112" t="s">
        <v>152</v>
      </c>
      <c r="AD57" s="112" t="s">
        <v>106</v>
      </c>
      <c r="AE57" s="180" t="s">
        <v>159</v>
      </c>
      <c r="AF57" s="180" t="s">
        <v>329</v>
      </c>
      <c r="AG57" s="180" t="s">
        <v>330</v>
      </c>
      <c r="AH57" s="138" t="s">
        <v>127</v>
      </c>
      <c r="AI57" s="111" t="s">
        <v>103</v>
      </c>
      <c r="AJ57" s="112" t="s">
        <v>104</v>
      </c>
      <c r="AK57" s="112" t="s">
        <v>105</v>
      </c>
      <c r="AL57" s="112" t="s">
        <v>152</v>
      </c>
      <c r="AM57" s="112" t="s">
        <v>106</v>
      </c>
      <c r="AN57" s="113" t="s">
        <v>109</v>
      </c>
      <c r="AO57" s="139" t="s">
        <v>127</v>
      </c>
      <c r="AP57" s="324" t="str">
        <f>AP54</f>
        <v>aide personnels fonctionnaire</v>
      </c>
      <c r="AQ57" s="324" t="str">
        <f t="shared" ref="AQ57:AR57" si="2">AQ54</f>
        <v>apport pers fonct AVEC demande</v>
      </c>
      <c r="AR57" s="324" t="str">
        <f t="shared" si="2"/>
        <v>apport pers fonct SANS demande</v>
      </c>
      <c r="AS57" s="324" t="str">
        <f>AS54</f>
        <v>aide prestations de service</v>
      </c>
      <c r="AT57" s="324" t="str">
        <f>AT54</f>
        <v>aide Décharges d’enseignement</v>
      </c>
      <c r="AU57" s="169" t="s">
        <v>136</v>
      </c>
      <c r="AV57" s="169" t="s">
        <v>135</v>
      </c>
      <c r="AW57" s="169" t="s">
        <v>136</v>
      </c>
      <c r="AX57" s="169" t="s">
        <v>135</v>
      </c>
      <c r="AY57" s="169"/>
      <c r="AZ57" s="169"/>
      <c r="BA57" s="169"/>
      <c r="BB57" s="169"/>
      <c r="BD57" s="766"/>
      <c r="BF57" s="287" t="s">
        <v>223</v>
      </c>
      <c r="BG57" s="288" t="s">
        <v>224</v>
      </c>
    </row>
    <row r="58" spans="1:59" ht="18.75" customHeight="1" thickTop="1" thickBot="1" x14ac:dyDescent="0.4">
      <c r="B58" s="605" t="s">
        <v>25</v>
      </c>
      <c r="C58" s="605"/>
      <c r="D58" s="605"/>
      <c r="E58" s="605"/>
      <c r="F58" s="605"/>
      <c r="G58" s="605"/>
      <c r="H58" s="605"/>
      <c r="I58" s="605"/>
      <c r="J58" s="605"/>
      <c r="K58" s="605"/>
      <c r="L58" s="406"/>
      <c r="M58" s="98"/>
      <c r="N58" s="91"/>
      <c r="O58" s="159" t="s">
        <v>128</v>
      </c>
      <c r="P58" s="8" t="s">
        <v>129</v>
      </c>
      <c r="Q58" s="160" t="s">
        <v>132</v>
      </c>
      <c r="R58" s="160" t="s">
        <v>131</v>
      </c>
      <c r="S58" s="177" t="s">
        <v>133</v>
      </c>
      <c r="T58" s="177" t="s">
        <v>130</v>
      </c>
      <c r="U58" s="177" t="s">
        <v>245</v>
      </c>
      <c r="V58" s="178" t="s">
        <v>134</v>
      </c>
      <c r="W58" s="160" t="s">
        <v>332</v>
      </c>
      <c r="X58" s="160" t="s">
        <v>333</v>
      </c>
      <c r="Y58" s="160"/>
      <c r="Z58" s="162" t="str">
        <f t="shared" ref="Z58:AE58" si="3">P58</f>
        <v>Case_equipement</v>
      </c>
      <c r="AA58" s="160" t="str">
        <f t="shared" si="3"/>
        <v>Case_pers_tot</v>
      </c>
      <c r="AB58" s="160" t="str">
        <f t="shared" si="3"/>
        <v>Case_fonctionnement_tot</v>
      </c>
      <c r="AC58" s="160" t="str">
        <f t="shared" si="3"/>
        <v>Case_prestationServiceExterne</v>
      </c>
      <c r="AD58" s="160" t="str">
        <f t="shared" si="3"/>
        <v>Case_facturation_interne</v>
      </c>
      <c r="AE58" s="161" t="str">
        <f t="shared" si="3"/>
        <v>Case_frais_generaux</v>
      </c>
      <c r="AF58" s="160" t="str">
        <f>W58</f>
        <v>Case_Frais_de_struc_pers</v>
      </c>
      <c r="AG58" s="160" t="str">
        <f>X58</f>
        <v>Case_Frais_de_struc_autre</v>
      </c>
      <c r="AH58" s="160"/>
      <c r="AI58" s="162" t="str">
        <f>P58</f>
        <v>Case_equipement</v>
      </c>
      <c r="AJ58" s="160" t="str">
        <f>Q58</f>
        <v>Case_pers_tot</v>
      </c>
      <c r="AK58" s="160" t="str">
        <f>R58</f>
        <v>Case_fonctionnement_tot</v>
      </c>
      <c r="AL58" s="160" t="str">
        <f>S58</f>
        <v>Case_prestationServiceExterne</v>
      </c>
      <c r="AM58" s="160" t="str">
        <f>T58</f>
        <v>Case_facturation_interne</v>
      </c>
      <c r="AN58" s="161" t="str">
        <f>V58</f>
        <v>Case_frais_environnement</v>
      </c>
      <c r="AO58" s="161"/>
      <c r="AP58" s="161" t="s">
        <v>249</v>
      </c>
      <c r="AQ58" s="178" t="s">
        <v>249</v>
      </c>
      <c r="AR58" s="178" t="s">
        <v>250</v>
      </c>
      <c r="AS58" s="161" t="s">
        <v>133</v>
      </c>
      <c r="AT58" s="221" t="s">
        <v>207</v>
      </c>
      <c r="AU58" s="8" t="s">
        <v>144</v>
      </c>
      <c r="AV58" s="8" t="s">
        <v>144</v>
      </c>
      <c r="AW58" s="8" t="s">
        <v>145</v>
      </c>
      <c r="AX58" s="8" t="s">
        <v>145</v>
      </c>
      <c r="AY58" s="8" t="s">
        <v>324</v>
      </c>
      <c r="AZ58" s="8" t="s">
        <v>326</v>
      </c>
      <c r="BA58" s="8"/>
      <c r="BB58" s="8"/>
      <c r="BC58" s="8" t="s">
        <v>199</v>
      </c>
      <c r="BD58" s="766"/>
    </row>
    <row r="59" spans="1:59" ht="10.15" customHeight="1" thickTop="1" thickBot="1" x14ac:dyDescent="0.4">
      <c r="A59" s="425"/>
      <c r="B59" s="425"/>
      <c r="C59" s="425"/>
      <c r="D59" s="425"/>
      <c r="E59" s="425"/>
      <c r="F59" s="425"/>
      <c r="G59" s="425"/>
      <c r="H59" s="425"/>
      <c r="I59" s="244"/>
      <c r="J59" s="244"/>
      <c r="K59" s="244"/>
      <c r="L59" s="406"/>
      <c r="M59" s="100"/>
      <c r="N59" s="91"/>
      <c r="P59" s="118"/>
      <c r="Q59" s="118"/>
      <c r="R59" s="118"/>
      <c r="S59" s="118"/>
      <c r="T59" s="118"/>
      <c r="U59" s="118"/>
      <c r="V59" s="118"/>
      <c r="W59" s="118"/>
      <c r="X59" s="118"/>
      <c r="Y59" s="118"/>
      <c r="Z59" s="117"/>
      <c r="AA59" s="117"/>
      <c r="AB59" s="117"/>
      <c r="AC59" s="117"/>
      <c r="AD59" s="117"/>
      <c r="AE59" s="117"/>
      <c r="AF59" s="117"/>
      <c r="AG59" s="117"/>
      <c r="AH59" s="117"/>
      <c r="AI59" s="116"/>
      <c r="AJ59" s="116"/>
      <c r="AK59" s="116"/>
      <c r="AL59" s="116"/>
      <c r="AM59" s="116"/>
      <c r="AN59" s="116"/>
      <c r="AO59" s="116"/>
      <c r="AP59" s="130"/>
      <c r="AQ59" s="130"/>
      <c r="AR59" s="130"/>
      <c r="AS59" s="135"/>
      <c r="AT59" s="222"/>
    </row>
    <row r="60" spans="1:59" s="31" customFormat="1" ht="15.75" customHeight="1" thickTop="1" thickBot="1" x14ac:dyDescent="0.35">
      <c r="A60" s="429"/>
      <c r="B60" s="602" t="s">
        <v>29</v>
      </c>
      <c r="C60" s="603"/>
      <c r="D60" s="603"/>
      <c r="E60" s="604" t="s">
        <v>26</v>
      </c>
      <c r="F60" s="604"/>
      <c r="G60" s="396" t="s">
        <v>5</v>
      </c>
      <c r="H60" s="396" t="s">
        <v>321</v>
      </c>
      <c r="I60" s="396" t="s">
        <v>322</v>
      </c>
      <c r="J60" s="396" t="s">
        <v>6</v>
      </c>
      <c r="K60" s="437" t="s">
        <v>323</v>
      </c>
      <c r="L60" s="211"/>
      <c r="M60" s="104"/>
      <c r="N60" s="108" t="s">
        <v>101</v>
      </c>
      <c r="O60" s="31" t="s">
        <v>115</v>
      </c>
      <c r="P60" s="140">
        <f t="shared" ref="P60:AX60" ca="1" si="4">SUM(P62:P81)</f>
        <v>0</v>
      </c>
      <c r="Q60" s="141">
        <f t="shared" ca="1" si="4"/>
        <v>0</v>
      </c>
      <c r="R60" s="141">
        <f t="shared" ca="1" si="4"/>
        <v>0</v>
      </c>
      <c r="S60" s="141">
        <f t="shared" ca="1" si="4"/>
        <v>100</v>
      </c>
      <c r="T60" s="141">
        <f t="shared" ca="1" si="4"/>
        <v>0</v>
      </c>
      <c r="U60" s="141">
        <f t="shared" ca="1" si="4"/>
        <v>0</v>
      </c>
      <c r="V60" s="142">
        <f t="shared" ca="1" si="4"/>
        <v>0</v>
      </c>
      <c r="W60" s="142">
        <f t="shared" si="4"/>
        <v>0</v>
      </c>
      <c r="X60" s="142">
        <f t="shared" si="4"/>
        <v>0</v>
      </c>
      <c r="Y60" s="143">
        <f t="shared" ca="1" si="4"/>
        <v>100</v>
      </c>
      <c r="Z60" s="140">
        <f t="shared" ca="1" si="4"/>
        <v>0</v>
      </c>
      <c r="AA60" s="141">
        <f t="shared" ca="1" si="4"/>
        <v>0</v>
      </c>
      <c r="AB60" s="141">
        <f t="shared" ca="1" si="4"/>
        <v>0</v>
      </c>
      <c r="AC60" s="141">
        <f t="shared" ca="1" si="4"/>
        <v>100</v>
      </c>
      <c r="AD60" s="141">
        <f t="shared" ca="1" si="4"/>
        <v>0</v>
      </c>
      <c r="AE60" s="142">
        <f t="shared" ca="1" si="4"/>
        <v>0</v>
      </c>
      <c r="AF60" s="142">
        <f t="shared" ref="AF60:AG60" si="5">SUM(AF62:AF81)</f>
        <v>0</v>
      </c>
      <c r="AG60" s="142">
        <f t="shared" si="5"/>
        <v>0</v>
      </c>
      <c r="AH60" s="144">
        <f t="shared" ca="1" si="4"/>
        <v>100</v>
      </c>
      <c r="AI60" s="140">
        <f t="shared" ca="1" si="4"/>
        <v>0</v>
      </c>
      <c r="AJ60" s="141">
        <f t="shared" ca="1" si="4"/>
        <v>0</v>
      </c>
      <c r="AK60" s="141">
        <f t="shared" ca="1" si="4"/>
        <v>0</v>
      </c>
      <c r="AL60" s="141">
        <f t="shared" ca="1" si="4"/>
        <v>0</v>
      </c>
      <c r="AM60" s="141">
        <f t="shared" ca="1" si="4"/>
        <v>0</v>
      </c>
      <c r="AN60" s="142">
        <f t="shared" ca="1" si="4"/>
        <v>0</v>
      </c>
      <c r="AO60" s="145">
        <f t="shared" ca="1" si="4"/>
        <v>0</v>
      </c>
      <c r="AP60" s="142">
        <f ca="1">SUM(AP62:AP81)</f>
        <v>0</v>
      </c>
      <c r="AQ60" s="142">
        <f ca="1">SUM(AQ62:AQ81)</f>
        <v>0</v>
      </c>
      <c r="AR60" s="142">
        <f ca="1">SUM(AR62:AR81)</f>
        <v>0</v>
      </c>
      <c r="AS60" s="142">
        <f t="shared" ca="1" si="4"/>
        <v>100</v>
      </c>
      <c r="AT60" s="142">
        <f t="shared" ca="1" si="4"/>
        <v>0</v>
      </c>
      <c r="AU60" s="140">
        <f t="shared" ca="1" si="4"/>
        <v>0</v>
      </c>
      <c r="AV60" s="142">
        <f t="shared" ca="1" si="4"/>
        <v>0</v>
      </c>
      <c r="AW60" s="140">
        <f t="shared" ca="1" si="4"/>
        <v>0</v>
      </c>
      <c r="AX60" s="142">
        <f t="shared" ca="1" si="4"/>
        <v>0</v>
      </c>
      <c r="AY60" s="381"/>
      <c r="AZ60" s="381"/>
      <c r="BA60" s="376">
        <f ca="1">SUM(BA62:BA81)</f>
        <v>0</v>
      </c>
      <c r="BB60" s="142"/>
      <c r="BC60" s="142"/>
      <c r="BD60" s="208">
        <f>SUM(BD62:BD81)</f>
        <v>20</v>
      </c>
    </row>
    <row r="61" spans="1:59" ht="15.75" hidden="1" customHeight="1" thickTop="1" thickBot="1" x14ac:dyDescent="0.4">
      <c r="A61" s="251"/>
      <c r="B61" s="61" t="str">
        <f>IF(L61&lt;&gt;"",L61&amp;"-"&amp;COUNTIF(L$44:L61,L61),"")</f>
        <v/>
      </c>
      <c r="C61" s="435"/>
      <c r="D61" s="436"/>
      <c r="E61" s="435"/>
      <c r="F61" s="436"/>
      <c r="G61" s="434" t="e">
        <f>#REF!</f>
        <v>#REF!</v>
      </c>
      <c r="H61" s="435"/>
      <c r="I61" s="434" t="e">
        <f>#REF!</f>
        <v>#REF!</v>
      </c>
      <c r="J61" s="435"/>
      <c r="K61" s="438" t="e">
        <f>#REF!</f>
        <v>#REF!</v>
      </c>
      <c r="L61" s="406"/>
      <c r="M61" s="105"/>
      <c r="N61" s="109"/>
      <c r="P61" s="146"/>
      <c r="Q61" s="146"/>
      <c r="R61" s="146"/>
      <c r="S61" s="146"/>
      <c r="T61" s="146"/>
      <c r="U61" s="146"/>
      <c r="V61" s="146"/>
      <c r="W61" s="146"/>
      <c r="X61" s="146"/>
      <c r="Y61" s="146"/>
      <c r="Z61" s="146"/>
      <c r="AA61" s="147"/>
      <c r="AB61" s="147"/>
      <c r="AC61" s="147"/>
      <c r="AD61" s="147"/>
      <c r="AE61" s="147"/>
      <c r="AF61" s="146"/>
      <c r="AG61" s="146"/>
      <c r="AH61" s="147"/>
      <c r="AI61" s="147"/>
      <c r="AJ61" s="147"/>
      <c r="AK61" s="147"/>
      <c r="AL61" s="147"/>
      <c r="AM61" s="147"/>
      <c r="AN61" s="147"/>
      <c r="AO61" s="147"/>
      <c r="AP61" s="147"/>
      <c r="AQ61" s="147"/>
      <c r="AR61" s="147"/>
      <c r="AS61" s="147"/>
      <c r="AT61" s="147"/>
      <c r="AU61" s="147"/>
      <c r="AV61" s="147"/>
      <c r="AW61" s="147"/>
      <c r="AX61" s="147"/>
      <c r="AY61" s="380"/>
      <c r="AZ61" s="147"/>
      <c r="BB61" s="147"/>
    </row>
    <row r="62" spans="1:59" s="31" customFormat="1" ht="24" customHeight="1" thickTop="1" thickBot="1" x14ac:dyDescent="0.35">
      <c r="A62" s="252">
        <v>1</v>
      </c>
      <c r="B62" s="575" t="str">
        <f t="shared" ref="B62:B81" ca="1" si="6">IF(INDIRECT("'"&amp;N62&amp;"'!D$9")="","",INDIRECT("'"&amp;N62&amp;"'!D$9"))</f>
        <v/>
      </c>
      <c r="C62" s="576"/>
      <c r="D62" s="576"/>
      <c r="E62" s="574" t="str">
        <f t="shared" ref="E62:E81" ca="1" si="7">IF(INDIRECT("'"&amp;N62&amp;"'!D$7")="","",INDIRECT("'"&amp;N62&amp;"'!D$7"))</f>
        <v/>
      </c>
      <c r="F62" s="574"/>
      <c r="G62" s="365">
        <f t="shared" ref="G62:G81" ca="1" si="8">Y62</f>
        <v>0</v>
      </c>
      <c r="H62" s="365">
        <f t="shared" ref="H62:H81" ca="1" si="9">AH62</f>
        <v>0</v>
      </c>
      <c r="I62" s="382">
        <f t="shared" ref="I62:I81" si="10">AZ62</f>
        <v>0</v>
      </c>
      <c r="J62" s="365">
        <f t="shared" ref="J62:J81" ca="1" si="11">H62*I62</f>
        <v>0</v>
      </c>
      <c r="K62" s="439">
        <f t="shared" ref="K62:K81" ca="1" si="12">G62-J62</f>
        <v>0</v>
      </c>
      <c r="L62" s="211"/>
      <c r="M62" s="280" t="s">
        <v>221</v>
      </c>
      <c r="N62" s="289" t="s">
        <v>100</v>
      </c>
      <c r="O62" s="114"/>
      <c r="P62" s="148">
        <f t="shared" ref="P62:V71" ca="1" si="13">INDIRECT("'"&amp;$N62&amp;"'!"&amp;P$56&amp;ROW(INDIRECT("'"&amp;$N62&amp;"'!"&amp;P$58)))</f>
        <v>0</v>
      </c>
      <c r="Q62" s="149">
        <f t="shared" ca="1" si="13"/>
        <v>0</v>
      </c>
      <c r="R62" s="149">
        <f t="shared" ca="1" si="13"/>
        <v>0</v>
      </c>
      <c r="S62" s="149">
        <f t="shared" ca="1" si="13"/>
        <v>0</v>
      </c>
      <c r="T62" s="149">
        <f t="shared" ca="1" si="13"/>
        <v>0</v>
      </c>
      <c r="U62" s="149">
        <f t="shared" ca="1" si="13"/>
        <v>0</v>
      </c>
      <c r="V62" s="150">
        <f t="shared" ca="1" si="13"/>
        <v>0</v>
      </c>
      <c r="W62" s="150">
        <f>'Part1-Coord'!G73</f>
        <v>0</v>
      </c>
      <c r="X62" s="150">
        <f>'Part1-Coord'!G74</f>
        <v>0</v>
      </c>
      <c r="Y62" s="149">
        <f t="shared" ref="Y62:Y81" ca="1" si="14">SUM(P62:X62)</f>
        <v>0</v>
      </c>
      <c r="Z62" s="148">
        <f t="shared" ref="Z62:AE71" ca="1" si="15">INDIRECT("'"&amp;$N62&amp;"'!"&amp;Z$56&amp;ROW(INDIRECT("'"&amp;$N62&amp;"'!"&amp;Z$58)))</f>
        <v>0</v>
      </c>
      <c r="AA62" s="149">
        <f t="shared" ca="1" si="15"/>
        <v>0</v>
      </c>
      <c r="AB62" s="149">
        <f t="shared" ca="1" si="15"/>
        <v>0</v>
      </c>
      <c r="AC62" s="149">
        <f t="shared" ca="1" si="15"/>
        <v>0</v>
      </c>
      <c r="AD62" s="149">
        <f t="shared" ca="1" si="15"/>
        <v>0</v>
      </c>
      <c r="AE62" s="150">
        <f t="shared" ca="1" si="15"/>
        <v>0</v>
      </c>
      <c r="AF62" s="150">
        <f>'Part1-Coord'!H73</f>
        <v>0</v>
      </c>
      <c r="AG62" s="150">
        <f>'Part1-Coord'!H74</f>
        <v>0</v>
      </c>
      <c r="AH62" s="149">
        <f t="shared" ref="AH62:AH81" ca="1" si="16">SUM(Z62:AG62)</f>
        <v>0</v>
      </c>
      <c r="AI62" s="148">
        <f t="shared" ref="AI62:AN71" ca="1" si="17">INDIRECT("'"&amp;$N62&amp;"'!"&amp;AI$56&amp;ROW(INDIRECT("'"&amp;$N62&amp;"'!"&amp;AI$58)))</f>
        <v>0</v>
      </c>
      <c r="AJ62" s="149">
        <f t="shared" ca="1" si="17"/>
        <v>0</v>
      </c>
      <c r="AK62" s="149">
        <f t="shared" ca="1" si="17"/>
        <v>0</v>
      </c>
      <c r="AL62" s="149">
        <f t="shared" ca="1" si="17"/>
        <v>0</v>
      </c>
      <c r="AM62" s="149">
        <f t="shared" ca="1" si="17"/>
        <v>0</v>
      </c>
      <c r="AN62" s="150">
        <f t="shared" ca="1" si="17"/>
        <v>0</v>
      </c>
      <c r="AO62" s="150">
        <f t="shared" ref="AO62:AO81" ca="1" si="18">SUM(AI62:AN62)</f>
        <v>0</v>
      </c>
      <c r="AP62" s="150">
        <f ca="1">INDIRECT("'"&amp;$N62&amp;"'!"&amp;AP$56&amp;ROW(INDIRECT("'"&amp;$N62&amp;"'!"&amp;AP$58)))</f>
        <v>0</v>
      </c>
      <c r="AQ62" s="150" t="str">
        <f ca="1">INDIRECT("'"&amp;$N62&amp;"'!"&amp;AQ$56&amp;ROW(INDIRECT("'"&amp;$N62&amp;"'!"&amp;AQ$58)))</f>
        <v xml:space="preserve"> </v>
      </c>
      <c r="AR62" s="150" t="str">
        <f t="shared" ref="AP62:BC77" ca="1" si="19">INDIRECT("'"&amp;$N62&amp;"'!"&amp;AR$56&amp;ROW(INDIRECT("'"&amp;$N62&amp;"'!"&amp;AR$58)))</f>
        <v/>
      </c>
      <c r="AS62" s="150">
        <f t="shared" ca="1" si="19"/>
        <v>0</v>
      </c>
      <c r="AT62" s="150">
        <f ca="1">INDIRECT("'"&amp;$N62&amp;"'!"&amp;AT$56&amp;ROW(INDIRECT("'"&amp;$N62&amp;"'!"&amp;AT$58)))</f>
        <v>0</v>
      </c>
      <c r="AU62" s="148">
        <f t="shared" ca="1" si="19"/>
        <v>0</v>
      </c>
      <c r="AV62" s="150">
        <f t="shared" ca="1" si="19"/>
        <v>0</v>
      </c>
      <c r="AW62" s="148">
        <f t="shared" ca="1" si="19"/>
        <v>0</v>
      </c>
      <c r="AX62" s="150">
        <f t="shared" ca="1" si="19"/>
        <v>0</v>
      </c>
      <c r="AY62" s="368" t="str">
        <f>'Part1-Coord'!L4</f>
        <v>Part. non finançable</v>
      </c>
      <c r="AZ62" s="372">
        <f>'Part1-Coord'!D68</f>
        <v>0</v>
      </c>
      <c r="BA62" s="368">
        <f t="shared" ref="BA62:BA81" ca="1" si="20">(AH62-AE62)*AZ62</f>
        <v>0</v>
      </c>
      <c r="BB62" s="150"/>
      <c r="BC62" s="202" t="str">
        <f t="shared" ca="1" si="19"/>
        <v/>
      </c>
      <c r="BD62" s="205">
        <v>1</v>
      </c>
      <c r="BF62" s="281" t="str">
        <f t="shared" ref="BF62:BF81" ca="1" si="21">B62</f>
        <v/>
      </c>
      <c r="BG62" s="282" t="str">
        <f t="shared" ref="BG62:BG81" ca="1" si="22">E62</f>
        <v/>
      </c>
    </row>
    <row r="63" spans="1:59" s="31" customFormat="1" ht="24" customHeight="1" thickTop="1" thickBot="1" x14ac:dyDescent="0.35">
      <c r="A63" s="252">
        <v>2</v>
      </c>
      <c r="B63" s="575" t="str">
        <f t="shared" ca="1" si="6"/>
        <v/>
      </c>
      <c r="C63" s="576"/>
      <c r="D63" s="576"/>
      <c r="E63" s="574" t="str">
        <f t="shared" ca="1" si="7"/>
        <v/>
      </c>
      <c r="F63" s="574"/>
      <c r="G63" s="365">
        <f t="shared" ca="1" si="8"/>
        <v>100</v>
      </c>
      <c r="H63" s="365">
        <f t="shared" ca="1" si="9"/>
        <v>100</v>
      </c>
      <c r="I63" s="382">
        <f t="shared" si="10"/>
        <v>0</v>
      </c>
      <c r="J63" s="365">
        <f t="shared" ca="1" si="11"/>
        <v>0</v>
      </c>
      <c r="K63" s="439">
        <f t="shared" ca="1" si="12"/>
        <v>100</v>
      </c>
      <c r="L63" s="211"/>
      <c r="M63" s="280" t="s">
        <v>221</v>
      </c>
      <c r="N63" s="290" t="str">
        <f t="shared" ref="N63:N81" si="23">"Part"&amp;A63</f>
        <v>Part2</v>
      </c>
      <c r="O63" s="106"/>
      <c r="P63" s="151">
        <f t="shared" ca="1" si="13"/>
        <v>0</v>
      </c>
      <c r="Q63" s="152">
        <f t="shared" ca="1" si="13"/>
        <v>0</v>
      </c>
      <c r="R63" s="152">
        <f t="shared" ca="1" si="13"/>
        <v>0</v>
      </c>
      <c r="S63" s="152">
        <f t="shared" ca="1" si="13"/>
        <v>100</v>
      </c>
      <c r="T63" s="152">
        <f t="shared" ca="1" si="13"/>
        <v>0</v>
      </c>
      <c r="U63" s="152">
        <f t="shared" ca="1" si="13"/>
        <v>0</v>
      </c>
      <c r="V63" s="153">
        <f t="shared" ca="1" si="13"/>
        <v>0</v>
      </c>
      <c r="W63" s="378">
        <f>Part2!G79</f>
        <v>0</v>
      </c>
      <c r="X63" s="150">
        <f>Part2!G80</f>
        <v>0</v>
      </c>
      <c r="Y63" s="149">
        <f t="shared" ca="1" si="14"/>
        <v>100</v>
      </c>
      <c r="Z63" s="151">
        <f t="shared" ca="1" si="15"/>
        <v>0</v>
      </c>
      <c r="AA63" s="152">
        <f t="shared" ca="1" si="15"/>
        <v>0</v>
      </c>
      <c r="AB63" s="152">
        <f t="shared" ca="1" si="15"/>
        <v>0</v>
      </c>
      <c r="AC63" s="152">
        <f t="shared" ca="1" si="15"/>
        <v>100</v>
      </c>
      <c r="AD63" s="152">
        <f t="shared" ca="1" si="15"/>
        <v>0</v>
      </c>
      <c r="AE63" s="153">
        <f t="shared" ca="1" si="15"/>
        <v>0</v>
      </c>
      <c r="AF63" s="378">
        <f>Part2!H79</f>
        <v>0</v>
      </c>
      <c r="AG63" s="150">
        <f>Part2!H80</f>
        <v>0</v>
      </c>
      <c r="AH63" s="149">
        <f t="shared" ca="1" si="16"/>
        <v>100</v>
      </c>
      <c r="AI63" s="151">
        <f t="shared" ca="1" si="17"/>
        <v>0</v>
      </c>
      <c r="AJ63" s="152">
        <f t="shared" ca="1" si="17"/>
        <v>0</v>
      </c>
      <c r="AK63" s="152">
        <f t="shared" ca="1" si="17"/>
        <v>0</v>
      </c>
      <c r="AL63" s="152">
        <f t="shared" ca="1" si="17"/>
        <v>0</v>
      </c>
      <c r="AM63" s="152">
        <f t="shared" ca="1" si="17"/>
        <v>0</v>
      </c>
      <c r="AN63" s="153">
        <f t="shared" ca="1" si="17"/>
        <v>0</v>
      </c>
      <c r="AO63" s="153">
        <f t="shared" ca="1" si="18"/>
        <v>0</v>
      </c>
      <c r="AP63" s="153">
        <f t="shared" ca="1" si="19"/>
        <v>0</v>
      </c>
      <c r="AQ63" s="150" t="str">
        <f t="shared" ca="1" si="19"/>
        <v xml:space="preserve"> </v>
      </c>
      <c r="AR63" s="150" t="str">
        <f t="shared" ca="1" si="19"/>
        <v/>
      </c>
      <c r="AS63" s="153">
        <f t="shared" ca="1" si="19"/>
        <v>100</v>
      </c>
      <c r="AT63" s="153">
        <f ca="1">INDIRECT("'"&amp;$N63&amp;"'!"&amp;AT$56&amp;ROW(INDIRECT("'"&amp;$N63&amp;"'!"&amp;AT$58)))</f>
        <v>0</v>
      </c>
      <c r="AU63" s="151">
        <f t="shared" ca="1" si="19"/>
        <v>0</v>
      </c>
      <c r="AV63" s="153">
        <f t="shared" ca="1" si="19"/>
        <v>0</v>
      </c>
      <c r="AW63" s="151">
        <f t="shared" ca="1" si="19"/>
        <v>0</v>
      </c>
      <c r="AX63" s="152">
        <f t="shared" ca="1" si="19"/>
        <v>0</v>
      </c>
      <c r="AY63" s="379" t="str">
        <f>Part2!L10</f>
        <v>Part. non finançable</v>
      </c>
      <c r="AZ63" s="373">
        <f>Part2!D74</f>
        <v>0</v>
      </c>
      <c r="BA63" s="369">
        <f t="shared" ca="1" si="20"/>
        <v>0</v>
      </c>
      <c r="BB63" s="153"/>
      <c r="BC63" s="203">
        <f t="shared" ca="1" si="19"/>
        <v>0</v>
      </c>
      <c r="BD63" s="206">
        <v>1</v>
      </c>
      <c r="BF63" s="283" t="str">
        <f t="shared" ca="1" si="21"/>
        <v/>
      </c>
      <c r="BG63" s="284" t="str">
        <f t="shared" ca="1" si="22"/>
        <v/>
      </c>
    </row>
    <row r="64" spans="1:59" s="31" customFormat="1" ht="24" customHeight="1" thickTop="1" thickBot="1" x14ac:dyDescent="0.35">
      <c r="A64" s="252">
        <v>3</v>
      </c>
      <c r="B64" s="575" t="str">
        <f t="shared" ca="1" si="6"/>
        <v/>
      </c>
      <c r="C64" s="576"/>
      <c r="D64" s="576"/>
      <c r="E64" s="574" t="str">
        <f t="shared" ca="1" si="7"/>
        <v/>
      </c>
      <c r="F64" s="574"/>
      <c r="G64" s="365">
        <f t="shared" ca="1" si="8"/>
        <v>0</v>
      </c>
      <c r="H64" s="365">
        <f t="shared" ca="1" si="9"/>
        <v>0</v>
      </c>
      <c r="I64" s="382">
        <f t="shared" si="10"/>
        <v>0</v>
      </c>
      <c r="J64" s="365">
        <f t="shared" ca="1" si="11"/>
        <v>0</v>
      </c>
      <c r="K64" s="439">
        <f t="shared" ca="1" si="12"/>
        <v>0</v>
      </c>
      <c r="L64" s="211"/>
      <c r="M64" s="280" t="s">
        <v>221</v>
      </c>
      <c r="N64" s="290" t="str">
        <f t="shared" si="23"/>
        <v>Part3</v>
      </c>
      <c r="P64" s="151">
        <f t="shared" ca="1" si="13"/>
        <v>0</v>
      </c>
      <c r="Q64" s="152">
        <f t="shared" ca="1" si="13"/>
        <v>0</v>
      </c>
      <c r="R64" s="152">
        <f t="shared" ca="1" si="13"/>
        <v>0</v>
      </c>
      <c r="S64" s="152">
        <f t="shared" ca="1" si="13"/>
        <v>0</v>
      </c>
      <c r="T64" s="152">
        <f t="shared" ca="1" si="13"/>
        <v>0</v>
      </c>
      <c r="U64" s="152">
        <f t="shared" ca="1" si="13"/>
        <v>0</v>
      </c>
      <c r="V64" s="153">
        <f t="shared" ca="1" si="13"/>
        <v>0</v>
      </c>
      <c r="W64" s="378">
        <f>Part3!G79</f>
        <v>0</v>
      </c>
      <c r="X64" s="150">
        <f>Part3!G80</f>
        <v>0</v>
      </c>
      <c r="Y64" s="149">
        <f t="shared" ca="1" si="14"/>
        <v>0</v>
      </c>
      <c r="Z64" s="151">
        <f t="shared" ca="1" si="15"/>
        <v>0</v>
      </c>
      <c r="AA64" s="152">
        <f t="shared" ca="1" si="15"/>
        <v>0</v>
      </c>
      <c r="AB64" s="152">
        <f t="shared" ca="1" si="15"/>
        <v>0</v>
      </c>
      <c r="AC64" s="152">
        <f t="shared" ca="1" si="15"/>
        <v>0</v>
      </c>
      <c r="AD64" s="152">
        <f t="shared" ca="1" si="15"/>
        <v>0</v>
      </c>
      <c r="AE64" s="153">
        <f t="shared" ca="1" si="15"/>
        <v>0</v>
      </c>
      <c r="AF64" s="378">
        <f>Part3!H79</f>
        <v>0</v>
      </c>
      <c r="AG64" s="150">
        <f>Part3!H80</f>
        <v>0</v>
      </c>
      <c r="AH64" s="149">
        <f t="shared" ca="1" si="16"/>
        <v>0</v>
      </c>
      <c r="AI64" s="151">
        <f t="shared" ca="1" si="17"/>
        <v>0</v>
      </c>
      <c r="AJ64" s="152">
        <f t="shared" ca="1" si="17"/>
        <v>0</v>
      </c>
      <c r="AK64" s="152">
        <f t="shared" ca="1" si="17"/>
        <v>0</v>
      </c>
      <c r="AL64" s="152">
        <f t="shared" ca="1" si="17"/>
        <v>0</v>
      </c>
      <c r="AM64" s="152">
        <f t="shared" ca="1" si="17"/>
        <v>0</v>
      </c>
      <c r="AN64" s="153">
        <f t="shared" ca="1" si="17"/>
        <v>0</v>
      </c>
      <c r="AO64" s="153">
        <f t="shared" ca="1" si="18"/>
        <v>0</v>
      </c>
      <c r="AP64" s="153">
        <f t="shared" ca="1" si="19"/>
        <v>0</v>
      </c>
      <c r="AQ64" s="150" t="str">
        <f t="shared" ca="1" si="19"/>
        <v xml:space="preserve"> </v>
      </c>
      <c r="AR64" s="150" t="str">
        <f t="shared" ca="1" si="19"/>
        <v/>
      </c>
      <c r="AS64" s="153">
        <f t="shared" ca="1" si="19"/>
        <v>0</v>
      </c>
      <c r="AT64" s="153">
        <f t="shared" ca="1" si="19"/>
        <v>0</v>
      </c>
      <c r="AU64" s="151">
        <f t="shared" ca="1" si="19"/>
        <v>0</v>
      </c>
      <c r="AV64" s="153">
        <f t="shared" ca="1" si="19"/>
        <v>0</v>
      </c>
      <c r="AW64" s="151">
        <f t="shared" ca="1" si="19"/>
        <v>0</v>
      </c>
      <c r="AX64" s="152">
        <f t="shared" ca="1" si="19"/>
        <v>0</v>
      </c>
      <c r="AY64" s="379" t="str">
        <f>Part3!L10</f>
        <v>Part. non finançable</v>
      </c>
      <c r="AZ64" s="373">
        <f>Part3!D74</f>
        <v>0</v>
      </c>
      <c r="BA64" s="369">
        <f t="shared" ca="1" si="20"/>
        <v>0</v>
      </c>
      <c r="BB64" s="153"/>
      <c r="BC64" s="203">
        <f t="shared" ca="1" si="19"/>
        <v>0</v>
      </c>
      <c r="BD64" s="206">
        <v>1</v>
      </c>
      <c r="BF64" s="283" t="str">
        <f t="shared" ca="1" si="21"/>
        <v/>
      </c>
      <c r="BG64" s="284" t="str">
        <f t="shared" ca="1" si="22"/>
        <v/>
      </c>
    </row>
    <row r="65" spans="1:59" s="31" customFormat="1" ht="24" customHeight="1" thickTop="1" thickBot="1" x14ac:dyDescent="0.35">
      <c r="A65" s="252">
        <v>4</v>
      </c>
      <c r="B65" s="575" t="str">
        <f t="shared" ca="1" si="6"/>
        <v/>
      </c>
      <c r="C65" s="576"/>
      <c r="D65" s="576"/>
      <c r="E65" s="574" t="str">
        <f t="shared" ca="1" si="7"/>
        <v/>
      </c>
      <c r="F65" s="574"/>
      <c r="G65" s="365">
        <f t="shared" ca="1" si="8"/>
        <v>0</v>
      </c>
      <c r="H65" s="365">
        <f t="shared" ca="1" si="9"/>
        <v>0</v>
      </c>
      <c r="I65" s="382">
        <f t="shared" si="10"/>
        <v>0</v>
      </c>
      <c r="J65" s="365">
        <f t="shared" ca="1" si="11"/>
        <v>0</v>
      </c>
      <c r="K65" s="439">
        <f t="shared" ca="1" si="12"/>
        <v>0</v>
      </c>
      <c r="L65" s="211"/>
      <c r="M65" s="280" t="s">
        <v>221</v>
      </c>
      <c r="N65" s="290" t="str">
        <f t="shared" si="23"/>
        <v>Part4</v>
      </c>
      <c r="P65" s="151">
        <f t="shared" ca="1" si="13"/>
        <v>0</v>
      </c>
      <c r="Q65" s="152">
        <f t="shared" ca="1" si="13"/>
        <v>0</v>
      </c>
      <c r="R65" s="152">
        <f t="shared" ca="1" si="13"/>
        <v>0</v>
      </c>
      <c r="S65" s="152">
        <f t="shared" ca="1" si="13"/>
        <v>0</v>
      </c>
      <c r="T65" s="152">
        <f t="shared" ca="1" si="13"/>
        <v>0</v>
      </c>
      <c r="U65" s="152">
        <f t="shared" ca="1" si="13"/>
        <v>0</v>
      </c>
      <c r="V65" s="153">
        <f t="shared" ca="1" si="13"/>
        <v>0</v>
      </c>
      <c r="W65" s="378">
        <f>Part4!G79</f>
        <v>0</v>
      </c>
      <c r="X65" s="378">
        <f>Part4!G80</f>
        <v>0</v>
      </c>
      <c r="Y65" s="149">
        <f t="shared" ca="1" si="14"/>
        <v>0</v>
      </c>
      <c r="Z65" s="151">
        <f t="shared" ca="1" si="15"/>
        <v>0</v>
      </c>
      <c r="AA65" s="152">
        <f t="shared" ca="1" si="15"/>
        <v>0</v>
      </c>
      <c r="AB65" s="152">
        <f t="shared" ca="1" si="15"/>
        <v>0</v>
      </c>
      <c r="AC65" s="152">
        <f t="shared" ca="1" si="15"/>
        <v>0</v>
      </c>
      <c r="AD65" s="152">
        <f t="shared" ca="1" si="15"/>
        <v>0</v>
      </c>
      <c r="AE65" s="153">
        <f t="shared" ca="1" si="15"/>
        <v>0</v>
      </c>
      <c r="AF65" s="378">
        <f>Part4!H79</f>
        <v>0</v>
      </c>
      <c r="AG65" s="378">
        <f>Part4!H80</f>
        <v>0</v>
      </c>
      <c r="AH65" s="149">
        <f t="shared" ca="1" si="16"/>
        <v>0</v>
      </c>
      <c r="AI65" s="151">
        <f t="shared" ca="1" si="17"/>
        <v>0</v>
      </c>
      <c r="AJ65" s="152">
        <f t="shared" ca="1" si="17"/>
        <v>0</v>
      </c>
      <c r="AK65" s="152">
        <f t="shared" ca="1" si="17"/>
        <v>0</v>
      </c>
      <c r="AL65" s="152">
        <f t="shared" ca="1" si="17"/>
        <v>0</v>
      </c>
      <c r="AM65" s="152">
        <f t="shared" ca="1" si="17"/>
        <v>0</v>
      </c>
      <c r="AN65" s="153">
        <f t="shared" ca="1" si="17"/>
        <v>0</v>
      </c>
      <c r="AO65" s="153">
        <f t="shared" ca="1" si="18"/>
        <v>0</v>
      </c>
      <c r="AP65" s="153">
        <f t="shared" ca="1" si="19"/>
        <v>0</v>
      </c>
      <c r="AQ65" s="150" t="str">
        <f t="shared" ca="1" si="19"/>
        <v xml:space="preserve"> </v>
      </c>
      <c r="AR65" s="150" t="str">
        <f t="shared" ca="1" si="19"/>
        <v/>
      </c>
      <c r="AS65" s="153">
        <f t="shared" ca="1" si="19"/>
        <v>0</v>
      </c>
      <c r="AT65" s="153">
        <f t="shared" ca="1" si="19"/>
        <v>0</v>
      </c>
      <c r="AU65" s="151">
        <f t="shared" ca="1" si="19"/>
        <v>0</v>
      </c>
      <c r="AV65" s="153">
        <f t="shared" ca="1" si="19"/>
        <v>0</v>
      </c>
      <c r="AW65" s="151">
        <f t="shared" ca="1" si="19"/>
        <v>0</v>
      </c>
      <c r="AX65" s="153">
        <f t="shared" ca="1" si="19"/>
        <v>0</v>
      </c>
      <c r="AY65" s="369" t="str">
        <f>Part4!L10</f>
        <v>Part. non finançable</v>
      </c>
      <c r="AZ65" s="373">
        <f>Part4!D74</f>
        <v>0</v>
      </c>
      <c r="BA65" s="369">
        <f t="shared" ca="1" si="20"/>
        <v>0</v>
      </c>
      <c r="BB65" s="153"/>
      <c r="BC65" s="203">
        <f t="shared" ca="1" si="19"/>
        <v>0</v>
      </c>
      <c r="BD65" s="206">
        <v>1</v>
      </c>
      <c r="BF65" s="283" t="str">
        <f t="shared" ca="1" si="21"/>
        <v/>
      </c>
      <c r="BG65" s="284" t="str">
        <f t="shared" ca="1" si="22"/>
        <v/>
      </c>
    </row>
    <row r="66" spans="1:59" s="31" customFormat="1" ht="24" customHeight="1" thickTop="1" thickBot="1" x14ac:dyDescent="0.35">
      <c r="A66" s="252">
        <v>5</v>
      </c>
      <c r="B66" s="575" t="str">
        <f t="shared" ca="1" si="6"/>
        <v/>
      </c>
      <c r="C66" s="576"/>
      <c r="D66" s="576"/>
      <c r="E66" s="574" t="str">
        <f t="shared" ca="1" si="7"/>
        <v/>
      </c>
      <c r="F66" s="574"/>
      <c r="G66" s="365">
        <f t="shared" ca="1" si="8"/>
        <v>0</v>
      </c>
      <c r="H66" s="365">
        <f t="shared" ca="1" si="9"/>
        <v>0</v>
      </c>
      <c r="I66" s="382">
        <f t="shared" si="10"/>
        <v>0</v>
      </c>
      <c r="J66" s="365">
        <f t="shared" ca="1" si="11"/>
        <v>0</v>
      </c>
      <c r="K66" s="439">
        <f t="shared" ca="1" si="12"/>
        <v>0</v>
      </c>
      <c r="L66" s="211"/>
      <c r="M66" s="280" t="s">
        <v>221</v>
      </c>
      <c r="N66" s="291" t="str">
        <f t="shared" si="23"/>
        <v>Part5</v>
      </c>
      <c r="O66" s="115"/>
      <c r="P66" s="151">
        <f t="shared" ca="1" si="13"/>
        <v>0</v>
      </c>
      <c r="Q66" s="155">
        <f t="shared" ca="1" si="13"/>
        <v>0</v>
      </c>
      <c r="R66" s="155">
        <f t="shared" ca="1" si="13"/>
        <v>0</v>
      </c>
      <c r="S66" s="155">
        <f t="shared" ca="1" si="13"/>
        <v>0</v>
      </c>
      <c r="T66" s="155">
        <f t="shared" ca="1" si="13"/>
        <v>0</v>
      </c>
      <c r="U66" s="155">
        <f t="shared" ca="1" si="13"/>
        <v>0</v>
      </c>
      <c r="V66" s="156">
        <f t="shared" ca="1" si="13"/>
        <v>0</v>
      </c>
      <c r="W66" s="384">
        <f>Part5!G79</f>
        <v>0</v>
      </c>
      <c r="X66" s="384">
        <f>Part5!G80</f>
        <v>0</v>
      </c>
      <c r="Y66" s="149">
        <f t="shared" ca="1" si="14"/>
        <v>0</v>
      </c>
      <c r="Z66" s="154">
        <f t="shared" ca="1" si="15"/>
        <v>0</v>
      </c>
      <c r="AA66" s="155">
        <f t="shared" ca="1" si="15"/>
        <v>0</v>
      </c>
      <c r="AB66" s="155">
        <f t="shared" ca="1" si="15"/>
        <v>0</v>
      </c>
      <c r="AC66" s="155">
        <f t="shared" ca="1" si="15"/>
        <v>0</v>
      </c>
      <c r="AD66" s="155">
        <f t="shared" ca="1" si="15"/>
        <v>0</v>
      </c>
      <c r="AE66" s="156">
        <f t="shared" ca="1" si="15"/>
        <v>0</v>
      </c>
      <c r="AF66" s="384">
        <f>Part5!H79</f>
        <v>0</v>
      </c>
      <c r="AG66" s="384">
        <f>Part5!H80</f>
        <v>0</v>
      </c>
      <c r="AH66" s="149">
        <f t="shared" ca="1" si="16"/>
        <v>0</v>
      </c>
      <c r="AI66" s="154">
        <f t="shared" ca="1" si="17"/>
        <v>0</v>
      </c>
      <c r="AJ66" s="155">
        <f t="shared" ca="1" si="17"/>
        <v>0</v>
      </c>
      <c r="AK66" s="155">
        <f t="shared" ca="1" si="17"/>
        <v>0</v>
      </c>
      <c r="AL66" s="155">
        <f t="shared" ca="1" si="17"/>
        <v>0</v>
      </c>
      <c r="AM66" s="155">
        <f t="shared" ca="1" si="17"/>
        <v>0</v>
      </c>
      <c r="AN66" s="156">
        <f t="shared" ca="1" si="17"/>
        <v>0</v>
      </c>
      <c r="AO66" s="156">
        <f t="shared" ca="1" si="18"/>
        <v>0</v>
      </c>
      <c r="AP66" s="156">
        <f t="shared" ca="1" si="19"/>
        <v>0</v>
      </c>
      <c r="AQ66" s="150" t="str">
        <f t="shared" ca="1" si="19"/>
        <v xml:space="preserve"> </v>
      </c>
      <c r="AR66" s="150" t="str">
        <f t="shared" ca="1" si="19"/>
        <v/>
      </c>
      <c r="AS66" s="156">
        <f t="shared" ca="1" si="19"/>
        <v>0</v>
      </c>
      <c r="AT66" s="156">
        <f t="shared" ca="1" si="19"/>
        <v>0</v>
      </c>
      <c r="AU66" s="154">
        <f t="shared" ca="1" si="19"/>
        <v>0</v>
      </c>
      <c r="AV66" s="156">
        <f t="shared" ca="1" si="19"/>
        <v>0</v>
      </c>
      <c r="AW66" s="154">
        <f t="shared" ca="1" si="19"/>
        <v>0</v>
      </c>
      <c r="AX66" s="156">
        <f t="shared" ca="1" si="19"/>
        <v>0</v>
      </c>
      <c r="AY66" s="370" t="str">
        <f>Part5!L10</f>
        <v>Part. non finançable</v>
      </c>
      <c r="AZ66" s="374">
        <f>Part5!D74</f>
        <v>0</v>
      </c>
      <c r="BA66" s="370">
        <f t="shared" ca="1" si="20"/>
        <v>0</v>
      </c>
      <c r="BB66" s="156"/>
      <c r="BC66" s="204">
        <f t="shared" ca="1" si="19"/>
        <v>0</v>
      </c>
      <c r="BD66" s="207">
        <v>1</v>
      </c>
      <c r="BF66" s="283" t="str">
        <f t="shared" ca="1" si="21"/>
        <v/>
      </c>
      <c r="BG66" s="284" t="str">
        <f t="shared" ca="1" si="22"/>
        <v/>
      </c>
    </row>
    <row r="67" spans="1:59" s="31" customFormat="1" ht="24" customHeight="1" thickTop="1" thickBot="1" x14ac:dyDescent="0.35">
      <c r="A67" s="252">
        <v>6</v>
      </c>
      <c r="B67" s="575" t="str">
        <f t="shared" ca="1" si="6"/>
        <v/>
      </c>
      <c r="C67" s="576"/>
      <c r="D67" s="576"/>
      <c r="E67" s="574" t="str">
        <f t="shared" ca="1" si="7"/>
        <v/>
      </c>
      <c r="F67" s="574"/>
      <c r="G67" s="365">
        <f t="shared" ca="1" si="8"/>
        <v>0</v>
      </c>
      <c r="H67" s="365">
        <f t="shared" ca="1" si="9"/>
        <v>0</v>
      </c>
      <c r="I67" s="382">
        <f t="shared" si="10"/>
        <v>0</v>
      </c>
      <c r="J67" s="365">
        <f t="shared" ca="1" si="11"/>
        <v>0</v>
      </c>
      <c r="K67" s="439">
        <f t="shared" ca="1" si="12"/>
        <v>0</v>
      </c>
      <c r="L67" s="211"/>
      <c r="M67" s="280" t="s">
        <v>221</v>
      </c>
      <c r="N67" s="292" t="str">
        <f t="shared" si="23"/>
        <v>Part6</v>
      </c>
      <c r="O67" s="114"/>
      <c r="P67" s="148">
        <f t="shared" ca="1" si="13"/>
        <v>0</v>
      </c>
      <c r="Q67" s="149">
        <f t="shared" ca="1" si="13"/>
        <v>0</v>
      </c>
      <c r="R67" s="149">
        <f t="shared" ca="1" si="13"/>
        <v>0</v>
      </c>
      <c r="S67" s="149">
        <f t="shared" ca="1" si="13"/>
        <v>0</v>
      </c>
      <c r="T67" s="149">
        <f t="shared" ca="1" si="13"/>
        <v>0</v>
      </c>
      <c r="U67" s="149">
        <f t="shared" ca="1" si="13"/>
        <v>0</v>
      </c>
      <c r="V67" s="150">
        <f t="shared" ca="1" si="13"/>
        <v>0</v>
      </c>
      <c r="W67" s="383">
        <f>Part6!G79</f>
        <v>0</v>
      </c>
      <c r="X67" s="383">
        <f>Part6!G80</f>
        <v>0</v>
      </c>
      <c r="Y67" s="149">
        <f t="shared" ca="1" si="14"/>
        <v>0</v>
      </c>
      <c r="Z67" s="148">
        <f t="shared" ca="1" si="15"/>
        <v>0</v>
      </c>
      <c r="AA67" s="149">
        <f t="shared" ca="1" si="15"/>
        <v>0</v>
      </c>
      <c r="AB67" s="149">
        <f t="shared" ca="1" si="15"/>
        <v>0</v>
      </c>
      <c r="AC67" s="149">
        <f t="shared" ca="1" si="15"/>
        <v>0</v>
      </c>
      <c r="AD67" s="149">
        <f t="shared" ca="1" si="15"/>
        <v>0</v>
      </c>
      <c r="AE67" s="150">
        <f t="shared" ca="1" si="15"/>
        <v>0</v>
      </c>
      <c r="AF67" s="383">
        <f>Part6!H79</f>
        <v>0</v>
      </c>
      <c r="AG67" s="383">
        <f>Part6!H80</f>
        <v>0</v>
      </c>
      <c r="AH67" s="149">
        <f t="shared" ca="1" si="16"/>
        <v>0</v>
      </c>
      <c r="AI67" s="148">
        <f t="shared" ca="1" si="17"/>
        <v>0</v>
      </c>
      <c r="AJ67" s="149">
        <f t="shared" ca="1" si="17"/>
        <v>0</v>
      </c>
      <c r="AK67" s="149">
        <f t="shared" ca="1" si="17"/>
        <v>0</v>
      </c>
      <c r="AL67" s="149">
        <f t="shared" ca="1" si="17"/>
        <v>0</v>
      </c>
      <c r="AM67" s="149">
        <f t="shared" ca="1" si="17"/>
        <v>0</v>
      </c>
      <c r="AN67" s="150">
        <f t="shared" ca="1" si="17"/>
        <v>0</v>
      </c>
      <c r="AO67" s="150">
        <f t="shared" ca="1" si="18"/>
        <v>0</v>
      </c>
      <c r="AP67" s="150">
        <f t="shared" ca="1" si="19"/>
        <v>0</v>
      </c>
      <c r="AQ67" s="150" t="str">
        <f t="shared" ca="1" si="19"/>
        <v xml:space="preserve"> </v>
      </c>
      <c r="AR67" s="150" t="str">
        <f t="shared" ca="1" si="19"/>
        <v/>
      </c>
      <c r="AS67" s="150">
        <f t="shared" ca="1" si="19"/>
        <v>0</v>
      </c>
      <c r="AT67" s="150">
        <f t="shared" ca="1" si="19"/>
        <v>0</v>
      </c>
      <c r="AU67" s="148">
        <f t="shared" ca="1" si="19"/>
        <v>0</v>
      </c>
      <c r="AV67" s="150">
        <f t="shared" ca="1" si="19"/>
        <v>0</v>
      </c>
      <c r="AW67" s="148">
        <f t="shared" ca="1" si="19"/>
        <v>0</v>
      </c>
      <c r="AX67" s="150">
        <f t="shared" ca="1" si="19"/>
        <v>0</v>
      </c>
      <c r="AY67" s="368" t="str">
        <f>Part6!L10</f>
        <v>Part. non finançable</v>
      </c>
      <c r="AZ67" s="372">
        <f>Part6!D74</f>
        <v>0</v>
      </c>
      <c r="BA67" s="368">
        <f t="shared" ca="1" si="20"/>
        <v>0</v>
      </c>
      <c r="BB67" s="150"/>
      <c r="BC67" s="202">
        <f t="shared" ca="1" si="19"/>
        <v>0</v>
      </c>
      <c r="BD67" s="205">
        <v>1</v>
      </c>
      <c r="BF67" s="283" t="str">
        <f t="shared" ca="1" si="21"/>
        <v/>
      </c>
      <c r="BG67" s="284" t="str">
        <f t="shared" ca="1" si="22"/>
        <v/>
      </c>
    </row>
    <row r="68" spans="1:59" s="31" customFormat="1" ht="24" customHeight="1" thickTop="1" thickBot="1" x14ac:dyDescent="0.35">
      <c r="A68" s="252">
        <v>7</v>
      </c>
      <c r="B68" s="575" t="str">
        <f t="shared" ca="1" si="6"/>
        <v/>
      </c>
      <c r="C68" s="576"/>
      <c r="D68" s="576"/>
      <c r="E68" s="574" t="str">
        <f t="shared" ca="1" si="7"/>
        <v/>
      </c>
      <c r="F68" s="574"/>
      <c r="G68" s="365">
        <f t="shared" ca="1" si="8"/>
        <v>0</v>
      </c>
      <c r="H68" s="365">
        <f t="shared" ca="1" si="9"/>
        <v>0</v>
      </c>
      <c r="I68" s="382">
        <f t="shared" si="10"/>
        <v>0</v>
      </c>
      <c r="J68" s="365">
        <f t="shared" ca="1" si="11"/>
        <v>0</v>
      </c>
      <c r="K68" s="439">
        <f t="shared" ca="1" si="12"/>
        <v>0</v>
      </c>
      <c r="L68" s="211"/>
      <c r="M68" s="280" t="s">
        <v>221</v>
      </c>
      <c r="N68" s="290" t="str">
        <f t="shared" si="23"/>
        <v>Part7</v>
      </c>
      <c r="P68" s="151">
        <f t="shared" ca="1" si="13"/>
        <v>0</v>
      </c>
      <c r="Q68" s="152">
        <f t="shared" ca="1" si="13"/>
        <v>0</v>
      </c>
      <c r="R68" s="152">
        <f t="shared" ca="1" si="13"/>
        <v>0</v>
      </c>
      <c r="S68" s="152">
        <f t="shared" ca="1" si="13"/>
        <v>0</v>
      </c>
      <c r="T68" s="152">
        <f t="shared" ca="1" si="13"/>
        <v>0</v>
      </c>
      <c r="U68" s="152">
        <f t="shared" ca="1" si="13"/>
        <v>0</v>
      </c>
      <c r="V68" s="153">
        <f t="shared" ca="1" si="13"/>
        <v>0</v>
      </c>
      <c r="W68" s="378">
        <f>Part7!G79</f>
        <v>0</v>
      </c>
      <c r="X68" s="378">
        <f>Part7!G80</f>
        <v>0</v>
      </c>
      <c r="Y68" s="149">
        <f t="shared" ca="1" si="14"/>
        <v>0</v>
      </c>
      <c r="Z68" s="151">
        <f t="shared" ca="1" si="15"/>
        <v>0</v>
      </c>
      <c r="AA68" s="152">
        <f t="shared" ca="1" si="15"/>
        <v>0</v>
      </c>
      <c r="AB68" s="152">
        <f t="shared" ca="1" si="15"/>
        <v>0</v>
      </c>
      <c r="AC68" s="152">
        <f t="shared" ca="1" si="15"/>
        <v>0</v>
      </c>
      <c r="AD68" s="152">
        <f t="shared" ca="1" si="15"/>
        <v>0</v>
      </c>
      <c r="AE68" s="153">
        <f t="shared" ca="1" si="15"/>
        <v>0</v>
      </c>
      <c r="AF68" s="378">
        <f>Part7!H79</f>
        <v>0</v>
      </c>
      <c r="AG68" s="378">
        <f>Part7!H80</f>
        <v>0</v>
      </c>
      <c r="AH68" s="149">
        <f t="shared" ca="1" si="16"/>
        <v>0</v>
      </c>
      <c r="AI68" s="151">
        <f t="shared" ca="1" si="17"/>
        <v>0</v>
      </c>
      <c r="AJ68" s="152">
        <f t="shared" ca="1" si="17"/>
        <v>0</v>
      </c>
      <c r="AK68" s="152">
        <f t="shared" ca="1" si="17"/>
        <v>0</v>
      </c>
      <c r="AL68" s="152">
        <f t="shared" ca="1" si="17"/>
        <v>0</v>
      </c>
      <c r="AM68" s="152">
        <f t="shared" ca="1" si="17"/>
        <v>0</v>
      </c>
      <c r="AN68" s="153">
        <f t="shared" ca="1" si="17"/>
        <v>0</v>
      </c>
      <c r="AO68" s="153">
        <f t="shared" ca="1" si="18"/>
        <v>0</v>
      </c>
      <c r="AP68" s="153">
        <f t="shared" ca="1" si="19"/>
        <v>0</v>
      </c>
      <c r="AQ68" s="150" t="str">
        <f t="shared" ca="1" si="19"/>
        <v xml:space="preserve"> </v>
      </c>
      <c r="AR68" s="150" t="str">
        <f t="shared" ca="1" si="19"/>
        <v/>
      </c>
      <c r="AS68" s="153">
        <f t="shared" ca="1" si="19"/>
        <v>0</v>
      </c>
      <c r="AT68" s="153">
        <f t="shared" ca="1" si="19"/>
        <v>0</v>
      </c>
      <c r="AU68" s="151">
        <f t="shared" ca="1" si="19"/>
        <v>0</v>
      </c>
      <c r="AV68" s="153">
        <f t="shared" ca="1" si="19"/>
        <v>0</v>
      </c>
      <c r="AW68" s="151">
        <f t="shared" ca="1" si="19"/>
        <v>0</v>
      </c>
      <c r="AX68" s="153">
        <f t="shared" ca="1" si="19"/>
        <v>0</v>
      </c>
      <c r="AY68" s="369" t="str">
        <f>Part7!L10</f>
        <v>Part. non finançable</v>
      </c>
      <c r="AZ68" s="373">
        <f>Part7!D74</f>
        <v>0</v>
      </c>
      <c r="BA68" s="369">
        <f t="shared" ca="1" si="20"/>
        <v>0</v>
      </c>
      <c r="BB68" s="153"/>
      <c r="BC68" s="203">
        <f t="shared" ca="1" si="19"/>
        <v>0</v>
      </c>
      <c r="BD68" s="206">
        <v>1</v>
      </c>
      <c r="BF68" s="283" t="str">
        <f t="shared" ca="1" si="21"/>
        <v/>
      </c>
      <c r="BG68" s="284" t="str">
        <f t="shared" ca="1" si="22"/>
        <v/>
      </c>
    </row>
    <row r="69" spans="1:59" s="31" customFormat="1" ht="24" customHeight="1" thickTop="1" thickBot="1" x14ac:dyDescent="0.35">
      <c r="A69" s="252">
        <v>8</v>
      </c>
      <c r="B69" s="575" t="str">
        <f t="shared" ca="1" si="6"/>
        <v/>
      </c>
      <c r="C69" s="576"/>
      <c r="D69" s="576"/>
      <c r="E69" s="574" t="str">
        <f t="shared" ca="1" si="7"/>
        <v/>
      </c>
      <c r="F69" s="574"/>
      <c r="G69" s="365">
        <f t="shared" ca="1" si="8"/>
        <v>0</v>
      </c>
      <c r="H69" s="365">
        <f t="shared" ca="1" si="9"/>
        <v>0</v>
      </c>
      <c r="I69" s="382">
        <f t="shared" si="10"/>
        <v>0</v>
      </c>
      <c r="J69" s="365">
        <f t="shared" ca="1" si="11"/>
        <v>0</v>
      </c>
      <c r="K69" s="439">
        <f t="shared" ca="1" si="12"/>
        <v>0</v>
      </c>
      <c r="L69" s="211"/>
      <c r="M69" s="280" t="s">
        <v>221</v>
      </c>
      <c r="N69" s="290" t="str">
        <f t="shared" si="23"/>
        <v>Part8</v>
      </c>
      <c r="P69" s="151">
        <f t="shared" ca="1" si="13"/>
        <v>0</v>
      </c>
      <c r="Q69" s="152">
        <f t="shared" ca="1" si="13"/>
        <v>0</v>
      </c>
      <c r="R69" s="152">
        <f t="shared" ca="1" si="13"/>
        <v>0</v>
      </c>
      <c r="S69" s="152">
        <f t="shared" ca="1" si="13"/>
        <v>0</v>
      </c>
      <c r="T69" s="152">
        <f t="shared" ca="1" si="13"/>
        <v>0</v>
      </c>
      <c r="U69" s="152">
        <f t="shared" ca="1" si="13"/>
        <v>0</v>
      </c>
      <c r="V69" s="153">
        <f t="shared" ca="1" si="13"/>
        <v>0</v>
      </c>
      <c r="W69" s="378">
        <f>Part8!G79</f>
        <v>0</v>
      </c>
      <c r="X69" s="378">
        <f>Part8!G80</f>
        <v>0</v>
      </c>
      <c r="Y69" s="149">
        <f t="shared" ca="1" si="14"/>
        <v>0</v>
      </c>
      <c r="Z69" s="151">
        <f t="shared" ca="1" si="15"/>
        <v>0</v>
      </c>
      <c r="AA69" s="152">
        <f t="shared" ca="1" si="15"/>
        <v>0</v>
      </c>
      <c r="AB69" s="152">
        <f t="shared" ca="1" si="15"/>
        <v>0</v>
      </c>
      <c r="AC69" s="152">
        <f t="shared" ca="1" si="15"/>
        <v>0</v>
      </c>
      <c r="AD69" s="152">
        <f t="shared" ca="1" si="15"/>
        <v>0</v>
      </c>
      <c r="AE69" s="153">
        <f t="shared" ca="1" si="15"/>
        <v>0</v>
      </c>
      <c r="AF69" s="378">
        <f>Part8!H79</f>
        <v>0</v>
      </c>
      <c r="AG69" s="378">
        <f>Part8!H80</f>
        <v>0</v>
      </c>
      <c r="AH69" s="149">
        <f t="shared" ca="1" si="16"/>
        <v>0</v>
      </c>
      <c r="AI69" s="151">
        <f t="shared" ca="1" si="17"/>
        <v>0</v>
      </c>
      <c r="AJ69" s="152">
        <f t="shared" ca="1" si="17"/>
        <v>0</v>
      </c>
      <c r="AK69" s="152">
        <f t="shared" ca="1" si="17"/>
        <v>0</v>
      </c>
      <c r="AL69" s="152">
        <f t="shared" ca="1" si="17"/>
        <v>0</v>
      </c>
      <c r="AM69" s="152">
        <f t="shared" ca="1" si="17"/>
        <v>0</v>
      </c>
      <c r="AN69" s="153">
        <f t="shared" ca="1" si="17"/>
        <v>0</v>
      </c>
      <c r="AO69" s="153">
        <f t="shared" ca="1" si="18"/>
        <v>0</v>
      </c>
      <c r="AP69" s="153">
        <f t="shared" ca="1" si="19"/>
        <v>0</v>
      </c>
      <c r="AQ69" s="150" t="str">
        <f t="shared" ca="1" si="19"/>
        <v xml:space="preserve"> </v>
      </c>
      <c r="AR69" s="150" t="str">
        <f t="shared" ca="1" si="19"/>
        <v/>
      </c>
      <c r="AS69" s="153">
        <f t="shared" ca="1" si="19"/>
        <v>0</v>
      </c>
      <c r="AT69" s="153">
        <f t="shared" ca="1" si="19"/>
        <v>0</v>
      </c>
      <c r="AU69" s="151">
        <f t="shared" ca="1" si="19"/>
        <v>0</v>
      </c>
      <c r="AV69" s="153">
        <f t="shared" ca="1" si="19"/>
        <v>0</v>
      </c>
      <c r="AW69" s="151">
        <f t="shared" ca="1" si="19"/>
        <v>0</v>
      </c>
      <c r="AX69" s="153">
        <f t="shared" ca="1" si="19"/>
        <v>0</v>
      </c>
      <c r="AY69" s="369" t="str">
        <f>Part8!L10</f>
        <v>Part. non finançable</v>
      </c>
      <c r="AZ69" s="373">
        <f>Part8!D74</f>
        <v>0</v>
      </c>
      <c r="BA69" s="369">
        <f t="shared" ca="1" si="20"/>
        <v>0</v>
      </c>
      <c r="BB69" s="153"/>
      <c r="BC69" s="203">
        <f t="shared" ca="1" si="19"/>
        <v>0</v>
      </c>
      <c r="BD69" s="206">
        <v>1</v>
      </c>
      <c r="BF69" s="283" t="str">
        <f t="shared" ca="1" si="21"/>
        <v/>
      </c>
      <c r="BG69" s="284" t="str">
        <f t="shared" ca="1" si="22"/>
        <v/>
      </c>
    </row>
    <row r="70" spans="1:59" s="31" customFormat="1" ht="24" customHeight="1" thickTop="1" thickBot="1" x14ac:dyDescent="0.35">
      <c r="A70" s="252">
        <v>9</v>
      </c>
      <c r="B70" s="575" t="str">
        <f t="shared" ca="1" si="6"/>
        <v/>
      </c>
      <c r="C70" s="576"/>
      <c r="D70" s="576"/>
      <c r="E70" s="574" t="str">
        <f t="shared" ca="1" si="7"/>
        <v/>
      </c>
      <c r="F70" s="574"/>
      <c r="G70" s="365">
        <f t="shared" ca="1" si="8"/>
        <v>0</v>
      </c>
      <c r="H70" s="365">
        <f t="shared" ca="1" si="9"/>
        <v>0</v>
      </c>
      <c r="I70" s="382">
        <f t="shared" si="10"/>
        <v>0</v>
      </c>
      <c r="J70" s="365">
        <f t="shared" ca="1" si="11"/>
        <v>0</v>
      </c>
      <c r="K70" s="439">
        <f t="shared" ca="1" si="12"/>
        <v>0</v>
      </c>
      <c r="L70" s="211"/>
      <c r="M70" s="280" t="s">
        <v>221</v>
      </c>
      <c r="N70" s="290" t="str">
        <f t="shared" si="23"/>
        <v>Part9</v>
      </c>
      <c r="P70" s="151">
        <f t="shared" ca="1" si="13"/>
        <v>0</v>
      </c>
      <c r="Q70" s="152">
        <f t="shared" ca="1" si="13"/>
        <v>0</v>
      </c>
      <c r="R70" s="152">
        <f t="shared" ca="1" si="13"/>
        <v>0</v>
      </c>
      <c r="S70" s="152">
        <f t="shared" ca="1" si="13"/>
        <v>0</v>
      </c>
      <c r="T70" s="152">
        <f t="shared" ca="1" si="13"/>
        <v>0</v>
      </c>
      <c r="U70" s="152">
        <f t="shared" ca="1" si="13"/>
        <v>0</v>
      </c>
      <c r="V70" s="153">
        <f t="shared" ca="1" si="13"/>
        <v>0</v>
      </c>
      <c r="W70" s="378">
        <f>Part9!G79</f>
        <v>0</v>
      </c>
      <c r="X70" s="378">
        <f>Part9!G80</f>
        <v>0</v>
      </c>
      <c r="Y70" s="149">
        <f t="shared" ca="1" si="14"/>
        <v>0</v>
      </c>
      <c r="Z70" s="151">
        <f t="shared" ca="1" si="15"/>
        <v>0</v>
      </c>
      <c r="AA70" s="152">
        <f t="shared" ca="1" si="15"/>
        <v>0</v>
      </c>
      <c r="AB70" s="152">
        <f t="shared" ca="1" si="15"/>
        <v>0</v>
      </c>
      <c r="AC70" s="152">
        <f t="shared" ca="1" si="15"/>
        <v>0</v>
      </c>
      <c r="AD70" s="152">
        <f t="shared" ca="1" si="15"/>
        <v>0</v>
      </c>
      <c r="AE70" s="153">
        <f t="shared" ca="1" si="15"/>
        <v>0</v>
      </c>
      <c r="AF70" s="378">
        <f>Part9!H79</f>
        <v>0</v>
      </c>
      <c r="AG70" s="378">
        <f>Part9!H80</f>
        <v>0</v>
      </c>
      <c r="AH70" s="149">
        <f t="shared" ca="1" si="16"/>
        <v>0</v>
      </c>
      <c r="AI70" s="151">
        <f t="shared" ca="1" si="17"/>
        <v>0</v>
      </c>
      <c r="AJ70" s="152">
        <f t="shared" ca="1" si="17"/>
        <v>0</v>
      </c>
      <c r="AK70" s="152">
        <f t="shared" ca="1" si="17"/>
        <v>0</v>
      </c>
      <c r="AL70" s="152">
        <f t="shared" ca="1" si="17"/>
        <v>0</v>
      </c>
      <c r="AM70" s="152">
        <f t="shared" ca="1" si="17"/>
        <v>0</v>
      </c>
      <c r="AN70" s="153">
        <f t="shared" ca="1" si="17"/>
        <v>0</v>
      </c>
      <c r="AO70" s="153">
        <f t="shared" ca="1" si="18"/>
        <v>0</v>
      </c>
      <c r="AP70" s="153">
        <f t="shared" ca="1" si="19"/>
        <v>0</v>
      </c>
      <c r="AQ70" s="150" t="str">
        <f t="shared" ca="1" si="19"/>
        <v xml:space="preserve"> </v>
      </c>
      <c r="AR70" s="150" t="str">
        <f t="shared" ca="1" si="19"/>
        <v/>
      </c>
      <c r="AS70" s="153">
        <f t="shared" ca="1" si="19"/>
        <v>0</v>
      </c>
      <c r="AT70" s="153">
        <f t="shared" ca="1" si="19"/>
        <v>0</v>
      </c>
      <c r="AU70" s="151">
        <f t="shared" ca="1" si="19"/>
        <v>0</v>
      </c>
      <c r="AV70" s="153">
        <f t="shared" ca="1" si="19"/>
        <v>0</v>
      </c>
      <c r="AW70" s="151">
        <f t="shared" ca="1" si="19"/>
        <v>0</v>
      </c>
      <c r="AX70" s="153">
        <f t="shared" ca="1" si="19"/>
        <v>0</v>
      </c>
      <c r="AY70" s="369" t="str">
        <f>Part9!L10</f>
        <v>Part. non finançable</v>
      </c>
      <c r="AZ70" s="373">
        <f>Part9!D74</f>
        <v>0</v>
      </c>
      <c r="BA70" s="369">
        <f t="shared" ca="1" si="20"/>
        <v>0</v>
      </c>
      <c r="BB70" s="153"/>
      <c r="BC70" s="203">
        <f t="shared" ca="1" si="19"/>
        <v>0</v>
      </c>
      <c r="BD70" s="206">
        <v>1</v>
      </c>
      <c r="BF70" s="283" t="str">
        <f t="shared" ca="1" si="21"/>
        <v/>
      </c>
      <c r="BG70" s="284" t="str">
        <f t="shared" ca="1" si="22"/>
        <v/>
      </c>
    </row>
    <row r="71" spans="1:59" s="31" customFormat="1" ht="24" customHeight="1" thickTop="1" thickBot="1" x14ac:dyDescent="0.35">
      <c r="A71" s="252">
        <v>10</v>
      </c>
      <c r="B71" s="575" t="str">
        <f t="shared" ca="1" si="6"/>
        <v/>
      </c>
      <c r="C71" s="576"/>
      <c r="D71" s="576"/>
      <c r="E71" s="574" t="str">
        <f t="shared" ca="1" si="7"/>
        <v/>
      </c>
      <c r="F71" s="574"/>
      <c r="G71" s="365">
        <f t="shared" ca="1" si="8"/>
        <v>0</v>
      </c>
      <c r="H71" s="365">
        <f t="shared" ca="1" si="9"/>
        <v>0</v>
      </c>
      <c r="I71" s="382">
        <f t="shared" si="10"/>
        <v>0</v>
      </c>
      <c r="J71" s="365">
        <f t="shared" ca="1" si="11"/>
        <v>0</v>
      </c>
      <c r="K71" s="439">
        <f t="shared" ca="1" si="12"/>
        <v>0</v>
      </c>
      <c r="L71" s="211"/>
      <c r="M71" s="280" t="s">
        <v>221</v>
      </c>
      <c r="N71" s="291" t="str">
        <f t="shared" si="23"/>
        <v>Part10</v>
      </c>
      <c r="O71" s="115"/>
      <c r="P71" s="154">
        <f t="shared" ca="1" si="13"/>
        <v>0</v>
      </c>
      <c r="Q71" s="155">
        <f t="shared" ca="1" si="13"/>
        <v>0</v>
      </c>
      <c r="R71" s="155">
        <f t="shared" ca="1" si="13"/>
        <v>0</v>
      </c>
      <c r="S71" s="155">
        <f t="shared" ca="1" si="13"/>
        <v>0</v>
      </c>
      <c r="T71" s="155">
        <f t="shared" ca="1" si="13"/>
        <v>0</v>
      </c>
      <c r="U71" s="155">
        <f t="shared" ca="1" si="13"/>
        <v>0</v>
      </c>
      <c r="V71" s="156">
        <f t="shared" ca="1" si="13"/>
        <v>0</v>
      </c>
      <c r="W71" s="384">
        <f>Part10!G79</f>
        <v>0</v>
      </c>
      <c r="X71" s="384">
        <f>Part10!G80</f>
        <v>0</v>
      </c>
      <c r="Y71" s="149">
        <f t="shared" ca="1" si="14"/>
        <v>0</v>
      </c>
      <c r="Z71" s="154">
        <f t="shared" ca="1" si="15"/>
        <v>0</v>
      </c>
      <c r="AA71" s="155">
        <f t="shared" ca="1" si="15"/>
        <v>0</v>
      </c>
      <c r="AB71" s="155">
        <f t="shared" ca="1" si="15"/>
        <v>0</v>
      </c>
      <c r="AC71" s="155">
        <f t="shared" ca="1" si="15"/>
        <v>0</v>
      </c>
      <c r="AD71" s="155">
        <f t="shared" ca="1" si="15"/>
        <v>0</v>
      </c>
      <c r="AE71" s="156">
        <f t="shared" ca="1" si="15"/>
        <v>0</v>
      </c>
      <c r="AF71" s="384">
        <f>Part10!H79</f>
        <v>0</v>
      </c>
      <c r="AG71" s="384">
        <f>Part10!H80</f>
        <v>0</v>
      </c>
      <c r="AH71" s="149">
        <f t="shared" ca="1" si="16"/>
        <v>0</v>
      </c>
      <c r="AI71" s="154">
        <f t="shared" ca="1" si="17"/>
        <v>0</v>
      </c>
      <c r="AJ71" s="155">
        <f t="shared" ca="1" si="17"/>
        <v>0</v>
      </c>
      <c r="AK71" s="155">
        <f t="shared" ca="1" si="17"/>
        <v>0</v>
      </c>
      <c r="AL71" s="155">
        <f t="shared" ca="1" si="17"/>
        <v>0</v>
      </c>
      <c r="AM71" s="155">
        <f t="shared" ca="1" si="17"/>
        <v>0</v>
      </c>
      <c r="AN71" s="156">
        <f t="shared" ca="1" si="17"/>
        <v>0</v>
      </c>
      <c r="AO71" s="156">
        <f t="shared" ca="1" si="18"/>
        <v>0</v>
      </c>
      <c r="AP71" s="156">
        <f t="shared" ca="1" si="19"/>
        <v>0</v>
      </c>
      <c r="AQ71" s="150" t="str">
        <f t="shared" ca="1" si="19"/>
        <v xml:space="preserve"> </v>
      </c>
      <c r="AR71" s="150" t="str">
        <f t="shared" ca="1" si="19"/>
        <v/>
      </c>
      <c r="AS71" s="156">
        <f t="shared" ca="1" si="19"/>
        <v>0</v>
      </c>
      <c r="AT71" s="156">
        <f t="shared" ca="1" si="19"/>
        <v>0</v>
      </c>
      <c r="AU71" s="154">
        <f t="shared" ca="1" si="19"/>
        <v>0</v>
      </c>
      <c r="AV71" s="156">
        <f t="shared" ca="1" si="19"/>
        <v>0</v>
      </c>
      <c r="AW71" s="154">
        <f t="shared" ca="1" si="19"/>
        <v>0</v>
      </c>
      <c r="AX71" s="156">
        <f t="shared" ca="1" si="19"/>
        <v>0</v>
      </c>
      <c r="AY71" s="370" t="str">
        <f>Part10!L10</f>
        <v>Part. non finançable</v>
      </c>
      <c r="AZ71" s="374">
        <f>Part10!D74</f>
        <v>0</v>
      </c>
      <c r="BA71" s="370">
        <f t="shared" ca="1" si="20"/>
        <v>0</v>
      </c>
      <c r="BB71" s="156"/>
      <c r="BC71" s="204">
        <f t="shared" ca="1" si="19"/>
        <v>0</v>
      </c>
      <c r="BD71" s="207">
        <v>1</v>
      </c>
      <c r="BF71" s="283" t="str">
        <f t="shared" ca="1" si="21"/>
        <v/>
      </c>
      <c r="BG71" s="284" t="str">
        <f t="shared" ca="1" si="22"/>
        <v/>
      </c>
    </row>
    <row r="72" spans="1:59" s="31" customFormat="1" ht="24" customHeight="1" thickTop="1" thickBot="1" x14ac:dyDescent="0.35">
      <c r="A72" s="252">
        <v>11</v>
      </c>
      <c r="B72" s="575" t="str">
        <f t="shared" ca="1" si="6"/>
        <v/>
      </c>
      <c r="C72" s="576"/>
      <c r="D72" s="576"/>
      <c r="E72" s="574" t="str">
        <f t="shared" ca="1" si="7"/>
        <v/>
      </c>
      <c r="F72" s="574"/>
      <c r="G72" s="365">
        <f t="shared" ca="1" si="8"/>
        <v>0</v>
      </c>
      <c r="H72" s="365">
        <f t="shared" ca="1" si="9"/>
        <v>0</v>
      </c>
      <c r="I72" s="382">
        <f t="shared" si="10"/>
        <v>0</v>
      </c>
      <c r="J72" s="365">
        <f t="shared" ca="1" si="11"/>
        <v>0</v>
      </c>
      <c r="K72" s="439">
        <f t="shared" ca="1" si="12"/>
        <v>0</v>
      </c>
      <c r="L72" s="211"/>
      <c r="M72" s="280" t="s">
        <v>221</v>
      </c>
      <c r="N72" s="292" t="str">
        <f t="shared" si="23"/>
        <v>Part11</v>
      </c>
      <c r="O72" s="114"/>
      <c r="P72" s="148">
        <f t="shared" ref="P72:V81" ca="1" si="24">INDIRECT("'"&amp;$N72&amp;"'!"&amp;P$56&amp;ROW(INDIRECT("'"&amp;$N72&amp;"'!"&amp;P$58)))</f>
        <v>0</v>
      </c>
      <c r="Q72" s="149">
        <f t="shared" ca="1" si="24"/>
        <v>0</v>
      </c>
      <c r="R72" s="149">
        <f t="shared" ca="1" si="24"/>
        <v>0</v>
      </c>
      <c r="S72" s="149">
        <f t="shared" ca="1" si="24"/>
        <v>0</v>
      </c>
      <c r="T72" s="149">
        <f t="shared" ca="1" si="24"/>
        <v>0</v>
      </c>
      <c r="U72" s="149">
        <f t="shared" ca="1" si="24"/>
        <v>0</v>
      </c>
      <c r="V72" s="150">
        <f t="shared" ca="1" si="24"/>
        <v>0</v>
      </c>
      <c r="W72" s="383">
        <f>Part11!G79</f>
        <v>0</v>
      </c>
      <c r="X72" s="383">
        <f>Part11!G80</f>
        <v>0</v>
      </c>
      <c r="Y72" s="149">
        <f t="shared" ca="1" si="14"/>
        <v>0</v>
      </c>
      <c r="Z72" s="148">
        <f t="shared" ref="Z72:AE81" ca="1" si="25">INDIRECT("'"&amp;$N72&amp;"'!"&amp;Z$56&amp;ROW(INDIRECT("'"&amp;$N72&amp;"'!"&amp;Z$58)))</f>
        <v>0</v>
      </c>
      <c r="AA72" s="149">
        <f t="shared" ca="1" si="25"/>
        <v>0</v>
      </c>
      <c r="AB72" s="149">
        <f t="shared" ca="1" si="25"/>
        <v>0</v>
      </c>
      <c r="AC72" s="149">
        <f t="shared" ca="1" si="25"/>
        <v>0</v>
      </c>
      <c r="AD72" s="149">
        <f t="shared" ca="1" si="25"/>
        <v>0</v>
      </c>
      <c r="AE72" s="150">
        <f t="shared" ca="1" si="25"/>
        <v>0</v>
      </c>
      <c r="AF72" s="383">
        <f>Part11!H79</f>
        <v>0</v>
      </c>
      <c r="AG72" s="383">
        <f>Part11!H80</f>
        <v>0</v>
      </c>
      <c r="AH72" s="149">
        <f t="shared" ca="1" si="16"/>
        <v>0</v>
      </c>
      <c r="AI72" s="148">
        <f t="shared" ref="AI72:AN81" ca="1" si="26">INDIRECT("'"&amp;$N72&amp;"'!"&amp;AI$56&amp;ROW(INDIRECT("'"&amp;$N72&amp;"'!"&amp;AI$58)))</f>
        <v>0</v>
      </c>
      <c r="AJ72" s="149">
        <f t="shared" ca="1" si="26"/>
        <v>0</v>
      </c>
      <c r="AK72" s="149">
        <f t="shared" ca="1" si="26"/>
        <v>0</v>
      </c>
      <c r="AL72" s="149">
        <f t="shared" ca="1" si="26"/>
        <v>0</v>
      </c>
      <c r="AM72" s="149">
        <f t="shared" ca="1" si="26"/>
        <v>0</v>
      </c>
      <c r="AN72" s="150">
        <f t="shared" ca="1" si="26"/>
        <v>0</v>
      </c>
      <c r="AO72" s="150">
        <f t="shared" ca="1" si="18"/>
        <v>0</v>
      </c>
      <c r="AP72" s="150">
        <f t="shared" ref="AP72:BC81" ca="1" si="27">INDIRECT("'"&amp;$N72&amp;"'!"&amp;AP$56&amp;ROW(INDIRECT("'"&amp;$N72&amp;"'!"&amp;AP$58)))</f>
        <v>0</v>
      </c>
      <c r="AQ72" s="150" t="str">
        <f t="shared" ca="1" si="19"/>
        <v xml:space="preserve"> </v>
      </c>
      <c r="AR72" s="150" t="str">
        <f t="shared" ca="1" si="19"/>
        <v/>
      </c>
      <c r="AS72" s="150">
        <f t="shared" ca="1" si="27"/>
        <v>0</v>
      </c>
      <c r="AT72" s="150">
        <f t="shared" ca="1" si="27"/>
        <v>0</v>
      </c>
      <c r="AU72" s="148">
        <f t="shared" ca="1" si="27"/>
        <v>0</v>
      </c>
      <c r="AV72" s="150">
        <f t="shared" ca="1" si="27"/>
        <v>0</v>
      </c>
      <c r="AW72" s="148">
        <f t="shared" ca="1" si="27"/>
        <v>0</v>
      </c>
      <c r="AX72" s="150">
        <f t="shared" ca="1" si="27"/>
        <v>0</v>
      </c>
      <c r="AY72" s="368" t="str">
        <f>Part11!L10</f>
        <v>Part. non finançable</v>
      </c>
      <c r="AZ72" s="372">
        <f>Part11!D74</f>
        <v>0</v>
      </c>
      <c r="BA72" s="368">
        <f t="shared" ca="1" si="20"/>
        <v>0</v>
      </c>
      <c r="BB72" s="150"/>
      <c r="BC72" s="202">
        <f t="shared" ca="1" si="27"/>
        <v>0</v>
      </c>
      <c r="BD72" s="205">
        <v>1</v>
      </c>
      <c r="BF72" s="283" t="str">
        <f t="shared" ca="1" si="21"/>
        <v/>
      </c>
      <c r="BG72" s="284" t="str">
        <f t="shared" ca="1" si="22"/>
        <v/>
      </c>
    </row>
    <row r="73" spans="1:59" s="31" customFormat="1" ht="24" customHeight="1" thickTop="1" thickBot="1" x14ac:dyDescent="0.35">
      <c r="A73" s="252">
        <v>12</v>
      </c>
      <c r="B73" s="575" t="str">
        <f t="shared" ca="1" si="6"/>
        <v/>
      </c>
      <c r="C73" s="576"/>
      <c r="D73" s="576"/>
      <c r="E73" s="574" t="str">
        <f t="shared" ca="1" si="7"/>
        <v/>
      </c>
      <c r="F73" s="574"/>
      <c r="G73" s="365">
        <f t="shared" ca="1" si="8"/>
        <v>0</v>
      </c>
      <c r="H73" s="365">
        <f t="shared" ca="1" si="9"/>
        <v>0</v>
      </c>
      <c r="I73" s="382">
        <f t="shared" si="10"/>
        <v>0</v>
      </c>
      <c r="J73" s="365">
        <f t="shared" ca="1" si="11"/>
        <v>0</v>
      </c>
      <c r="K73" s="439">
        <f t="shared" ca="1" si="12"/>
        <v>0</v>
      </c>
      <c r="L73" s="211"/>
      <c r="M73" s="280" t="s">
        <v>221</v>
      </c>
      <c r="N73" s="290" t="str">
        <f t="shared" si="23"/>
        <v>Part12</v>
      </c>
      <c r="P73" s="151">
        <f t="shared" ca="1" si="24"/>
        <v>0</v>
      </c>
      <c r="Q73" s="152">
        <f t="shared" ca="1" si="24"/>
        <v>0</v>
      </c>
      <c r="R73" s="152">
        <f t="shared" ca="1" si="24"/>
        <v>0</v>
      </c>
      <c r="S73" s="152">
        <f t="shared" ca="1" si="24"/>
        <v>0</v>
      </c>
      <c r="T73" s="152">
        <f t="shared" ca="1" si="24"/>
        <v>0</v>
      </c>
      <c r="U73" s="152">
        <f t="shared" ca="1" si="24"/>
        <v>0</v>
      </c>
      <c r="V73" s="153">
        <f t="shared" ca="1" si="24"/>
        <v>0</v>
      </c>
      <c r="W73" s="378">
        <f>Part12!G79</f>
        <v>0</v>
      </c>
      <c r="X73" s="378">
        <f>Part12!G80</f>
        <v>0</v>
      </c>
      <c r="Y73" s="149">
        <f t="shared" ca="1" si="14"/>
        <v>0</v>
      </c>
      <c r="Z73" s="151">
        <f t="shared" ca="1" si="25"/>
        <v>0</v>
      </c>
      <c r="AA73" s="152">
        <f t="shared" ca="1" si="25"/>
        <v>0</v>
      </c>
      <c r="AB73" s="152">
        <f t="shared" ca="1" si="25"/>
        <v>0</v>
      </c>
      <c r="AC73" s="152">
        <f t="shared" ca="1" si="25"/>
        <v>0</v>
      </c>
      <c r="AD73" s="152">
        <f t="shared" ca="1" si="25"/>
        <v>0</v>
      </c>
      <c r="AE73" s="153">
        <f t="shared" ca="1" si="25"/>
        <v>0</v>
      </c>
      <c r="AF73" s="378">
        <f>Part12!H79</f>
        <v>0</v>
      </c>
      <c r="AG73" s="378">
        <f>Part12!H80</f>
        <v>0</v>
      </c>
      <c r="AH73" s="149">
        <f t="shared" ca="1" si="16"/>
        <v>0</v>
      </c>
      <c r="AI73" s="151">
        <f t="shared" ca="1" si="26"/>
        <v>0</v>
      </c>
      <c r="AJ73" s="152">
        <f t="shared" ca="1" si="26"/>
        <v>0</v>
      </c>
      <c r="AK73" s="152">
        <f t="shared" ca="1" si="26"/>
        <v>0</v>
      </c>
      <c r="AL73" s="152">
        <f t="shared" ca="1" si="26"/>
        <v>0</v>
      </c>
      <c r="AM73" s="152">
        <f t="shared" ca="1" si="26"/>
        <v>0</v>
      </c>
      <c r="AN73" s="153">
        <f t="shared" ca="1" si="26"/>
        <v>0</v>
      </c>
      <c r="AO73" s="153">
        <f t="shared" ca="1" si="18"/>
        <v>0</v>
      </c>
      <c r="AP73" s="153">
        <f t="shared" ca="1" si="27"/>
        <v>0</v>
      </c>
      <c r="AQ73" s="150" t="str">
        <f t="shared" ca="1" si="19"/>
        <v xml:space="preserve"> </v>
      </c>
      <c r="AR73" s="150" t="str">
        <f t="shared" ca="1" si="19"/>
        <v/>
      </c>
      <c r="AS73" s="153">
        <f t="shared" ca="1" si="27"/>
        <v>0</v>
      </c>
      <c r="AT73" s="153">
        <f t="shared" ca="1" si="27"/>
        <v>0</v>
      </c>
      <c r="AU73" s="151">
        <f t="shared" ca="1" si="27"/>
        <v>0</v>
      </c>
      <c r="AV73" s="153">
        <f t="shared" ca="1" si="27"/>
        <v>0</v>
      </c>
      <c r="AW73" s="151">
        <f t="shared" ca="1" si="27"/>
        <v>0</v>
      </c>
      <c r="AX73" s="153">
        <f t="shared" ca="1" si="27"/>
        <v>0</v>
      </c>
      <c r="AY73" s="369" t="str">
        <f>Part12!L10</f>
        <v>Part. non finançable</v>
      </c>
      <c r="AZ73" s="373">
        <f>Part12!D74</f>
        <v>0</v>
      </c>
      <c r="BA73" s="369">
        <f t="shared" ca="1" si="20"/>
        <v>0</v>
      </c>
      <c r="BB73" s="153"/>
      <c r="BC73" s="203">
        <f t="shared" ca="1" si="27"/>
        <v>0</v>
      </c>
      <c r="BD73" s="206">
        <v>1</v>
      </c>
      <c r="BF73" s="283" t="str">
        <f t="shared" ca="1" si="21"/>
        <v/>
      </c>
      <c r="BG73" s="284" t="str">
        <f t="shared" ca="1" si="22"/>
        <v/>
      </c>
    </row>
    <row r="74" spans="1:59" s="31" customFormat="1" ht="24" customHeight="1" thickTop="1" thickBot="1" x14ac:dyDescent="0.35">
      <c r="A74" s="252">
        <v>13</v>
      </c>
      <c r="B74" s="575" t="str">
        <f t="shared" ca="1" si="6"/>
        <v/>
      </c>
      <c r="C74" s="576"/>
      <c r="D74" s="576"/>
      <c r="E74" s="574" t="str">
        <f t="shared" ca="1" si="7"/>
        <v/>
      </c>
      <c r="F74" s="574"/>
      <c r="G74" s="365">
        <f t="shared" ca="1" si="8"/>
        <v>0</v>
      </c>
      <c r="H74" s="365">
        <f t="shared" ca="1" si="9"/>
        <v>0</v>
      </c>
      <c r="I74" s="382">
        <f t="shared" si="10"/>
        <v>0</v>
      </c>
      <c r="J74" s="365">
        <f t="shared" ca="1" si="11"/>
        <v>0</v>
      </c>
      <c r="K74" s="439">
        <f t="shared" ca="1" si="12"/>
        <v>0</v>
      </c>
      <c r="L74" s="211"/>
      <c r="M74" s="280" t="s">
        <v>221</v>
      </c>
      <c r="N74" s="290" t="str">
        <f t="shared" si="23"/>
        <v>Part13</v>
      </c>
      <c r="P74" s="151">
        <f t="shared" ca="1" si="24"/>
        <v>0</v>
      </c>
      <c r="Q74" s="152">
        <f t="shared" ca="1" si="24"/>
        <v>0</v>
      </c>
      <c r="R74" s="152">
        <f t="shared" ca="1" si="24"/>
        <v>0</v>
      </c>
      <c r="S74" s="152">
        <f t="shared" ca="1" si="24"/>
        <v>0</v>
      </c>
      <c r="T74" s="152">
        <f t="shared" ca="1" si="24"/>
        <v>0</v>
      </c>
      <c r="U74" s="152">
        <f t="shared" ca="1" si="24"/>
        <v>0</v>
      </c>
      <c r="V74" s="153">
        <f t="shared" ca="1" si="24"/>
        <v>0</v>
      </c>
      <c r="W74" s="378">
        <f>Part13!G79</f>
        <v>0</v>
      </c>
      <c r="X74" s="378">
        <f>Part13!G80</f>
        <v>0</v>
      </c>
      <c r="Y74" s="149">
        <f t="shared" ca="1" si="14"/>
        <v>0</v>
      </c>
      <c r="Z74" s="151">
        <f t="shared" ca="1" si="25"/>
        <v>0</v>
      </c>
      <c r="AA74" s="152">
        <f t="shared" ca="1" si="25"/>
        <v>0</v>
      </c>
      <c r="AB74" s="152">
        <f t="shared" ca="1" si="25"/>
        <v>0</v>
      </c>
      <c r="AC74" s="152">
        <f t="shared" ca="1" si="25"/>
        <v>0</v>
      </c>
      <c r="AD74" s="152">
        <f t="shared" ca="1" si="25"/>
        <v>0</v>
      </c>
      <c r="AE74" s="153">
        <f t="shared" ca="1" si="25"/>
        <v>0</v>
      </c>
      <c r="AF74" s="378">
        <f>Part13!H79</f>
        <v>0</v>
      </c>
      <c r="AG74" s="378">
        <f>Part13!H80</f>
        <v>0</v>
      </c>
      <c r="AH74" s="149">
        <f t="shared" ca="1" si="16"/>
        <v>0</v>
      </c>
      <c r="AI74" s="151">
        <f t="shared" ca="1" si="26"/>
        <v>0</v>
      </c>
      <c r="AJ74" s="152">
        <f t="shared" ca="1" si="26"/>
        <v>0</v>
      </c>
      <c r="AK74" s="152">
        <f t="shared" ca="1" si="26"/>
        <v>0</v>
      </c>
      <c r="AL74" s="152">
        <f t="shared" ca="1" si="26"/>
        <v>0</v>
      </c>
      <c r="AM74" s="152">
        <f t="shared" ca="1" si="26"/>
        <v>0</v>
      </c>
      <c r="AN74" s="153">
        <f t="shared" ca="1" si="26"/>
        <v>0</v>
      </c>
      <c r="AO74" s="153">
        <f t="shared" ca="1" si="18"/>
        <v>0</v>
      </c>
      <c r="AP74" s="153">
        <f t="shared" ca="1" si="27"/>
        <v>0</v>
      </c>
      <c r="AQ74" s="150" t="str">
        <f t="shared" ca="1" si="19"/>
        <v xml:space="preserve"> </v>
      </c>
      <c r="AR74" s="150" t="str">
        <f t="shared" ca="1" si="19"/>
        <v/>
      </c>
      <c r="AS74" s="153">
        <f t="shared" ca="1" si="27"/>
        <v>0</v>
      </c>
      <c r="AT74" s="153">
        <f t="shared" ca="1" si="27"/>
        <v>0</v>
      </c>
      <c r="AU74" s="151">
        <f t="shared" ca="1" si="27"/>
        <v>0</v>
      </c>
      <c r="AV74" s="153">
        <f t="shared" ca="1" si="27"/>
        <v>0</v>
      </c>
      <c r="AW74" s="151">
        <f t="shared" ca="1" si="27"/>
        <v>0</v>
      </c>
      <c r="AX74" s="153">
        <f t="shared" ca="1" si="27"/>
        <v>0</v>
      </c>
      <c r="AY74" s="369" t="str">
        <f>Part13!L10</f>
        <v>Part. non finançable</v>
      </c>
      <c r="AZ74" s="373">
        <f>Part13!D74</f>
        <v>0</v>
      </c>
      <c r="BA74" s="369">
        <f t="shared" ca="1" si="20"/>
        <v>0</v>
      </c>
      <c r="BB74" s="153"/>
      <c r="BC74" s="203">
        <f t="shared" ca="1" si="27"/>
        <v>0</v>
      </c>
      <c r="BD74" s="206">
        <v>1</v>
      </c>
      <c r="BF74" s="283" t="str">
        <f t="shared" ca="1" si="21"/>
        <v/>
      </c>
      <c r="BG74" s="284" t="str">
        <f t="shared" ca="1" si="22"/>
        <v/>
      </c>
    </row>
    <row r="75" spans="1:59" s="31" customFormat="1" ht="24" customHeight="1" thickTop="1" thickBot="1" x14ac:dyDescent="0.35">
      <c r="A75" s="252">
        <v>14</v>
      </c>
      <c r="B75" s="575" t="str">
        <f t="shared" ca="1" si="6"/>
        <v/>
      </c>
      <c r="C75" s="576"/>
      <c r="D75" s="576"/>
      <c r="E75" s="574" t="str">
        <f t="shared" ca="1" si="7"/>
        <v/>
      </c>
      <c r="F75" s="574"/>
      <c r="G75" s="365">
        <f t="shared" ca="1" si="8"/>
        <v>0</v>
      </c>
      <c r="H75" s="365">
        <f t="shared" ca="1" si="9"/>
        <v>0</v>
      </c>
      <c r="I75" s="382">
        <f t="shared" si="10"/>
        <v>0</v>
      </c>
      <c r="J75" s="365">
        <f t="shared" ca="1" si="11"/>
        <v>0</v>
      </c>
      <c r="K75" s="439">
        <f t="shared" ca="1" si="12"/>
        <v>0</v>
      </c>
      <c r="L75" s="211"/>
      <c r="M75" s="280" t="s">
        <v>221</v>
      </c>
      <c r="N75" s="290" t="str">
        <f t="shared" si="23"/>
        <v>Part14</v>
      </c>
      <c r="P75" s="151">
        <f t="shared" ca="1" si="24"/>
        <v>0</v>
      </c>
      <c r="Q75" s="152">
        <f t="shared" ca="1" si="24"/>
        <v>0</v>
      </c>
      <c r="R75" s="152">
        <f t="shared" ca="1" si="24"/>
        <v>0</v>
      </c>
      <c r="S75" s="152">
        <f t="shared" ca="1" si="24"/>
        <v>0</v>
      </c>
      <c r="T75" s="152">
        <f t="shared" ca="1" si="24"/>
        <v>0</v>
      </c>
      <c r="U75" s="152">
        <f t="shared" ca="1" si="24"/>
        <v>0</v>
      </c>
      <c r="V75" s="153">
        <f t="shared" ca="1" si="24"/>
        <v>0</v>
      </c>
      <c r="W75" s="378">
        <f>Part14!G79</f>
        <v>0</v>
      </c>
      <c r="X75" s="378">
        <f>Part14!G80</f>
        <v>0</v>
      </c>
      <c r="Y75" s="149">
        <f t="shared" ca="1" si="14"/>
        <v>0</v>
      </c>
      <c r="Z75" s="151">
        <f t="shared" ca="1" si="25"/>
        <v>0</v>
      </c>
      <c r="AA75" s="152">
        <f t="shared" ca="1" si="25"/>
        <v>0</v>
      </c>
      <c r="AB75" s="152">
        <f t="shared" ca="1" si="25"/>
        <v>0</v>
      </c>
      <c r="AC75" s="152">
        <f t="shared" ca="1" si="25"/>
        <v>0</v>
      </c>
      <c r="AD75" s="152">
        <f t="shared" ca="1" si="25"/>
        <v>0</v>
      </c>
      <c r="AE75" s="153">
        <f t="shared" ca="1" si="25"/>
        <v>0</v>
      </c>
      <c r="AF75" s="378">
        <f>Part14!H79</f>
        <v>0</v>
      </c>
      <c r="AG75" s="378">
        <f>Part14!H80</f>
        <v>0</v>
      </c>
      <c r="AH75" s="149">
        <f t="shared" ca="1" si="16"/>
        <v>0</v>
      </c>
      <c r="AI75" s="151">
        <f t="shared" ca="1" si="26"/>
        <v>0</v>
      </c>
      <c r="AJ75" s="152">
        <f t="shared" ca="1" si="26"/>
        <v>0</v>
      </c>
      <c r="AK75" s="152">
        <f t="shared" ca="1" si="26"/>
        <v>0</v>
      </c>
      <c r="AL75" s="152">
        <f t="shared" ca="1" si="26"/>
        <v>0</v>
      </c>
      <c r="AM75" s="152">
        <f t="shared" ca="1" si="26"/>
        <v>0</v>
      </c>
      <c r="AN75" s="153">
        <f t="shared" ca="1" si="26"/>
        <v>0</v>
      </c>
      <c r="AO75" s="153">
        <f t="shared" ca="1" si="18"/>
        <v>0</v>
      </c>
      <c r="AP75" s="153">
        <f t="shared" ca="1" si="27"/>
        <v>0</v>
      </c>
      <c r="AQ75" s="150" t="str">
        <f t="shared" ca="1" si="19"/>
        <v xml:space="preserve"> </v>
      </c>
      <c r="AR75" s="150" t="str">
        <f t="shared" ca="1" si="19"/>
        <v/>
      </c>
      <c r="AS75" s="153">
        <f t="shared" ca="1" si="27"/>
        <v>0</v>
      </c>
      <c r="AT75" s="153">
        <f t="shared" ca="1" si="27"/>
        <v>0</v>
      </c>
      <c r="AU75" s="151">
        <f t="shared" ca="1" si="27"/>
        <v>0</v>
      </c>
      <c r="AV75" s="153">
        <f t="shared" ca="1" si="27"/>
        <v>0</v>
      </c>
      <c r="AW75" s="151">
        <f t="shared" ca="1" si="27"/>
        <v>0</v>
      </c>
      <c r="AX75" s="153">
        <f t="shared" ca="1" si="27"/>
        <v>0</v>
      </c>
      <c r="AY75" s="369" t="str">
        <f>Part14!L10</f>
        <v>Part. non finançable</v>
      </c>
      <c r="AZ75" s="373">
        <f>Part14!D74</f>
        <v>0</v>
      </c>
      <c r="BA75" s="369">
        <f t="shared" ca="1" si="20"/>
        <v>0</v>
      </c>
      <c r="BB75" s="153"/>
      <c r="BC75" s="203">
        <f t="shared" ca="1" si="27"/>
        <v>0</v>
      </c>
      <c r="BD75" s="206">
        <v>1</v>
      </c>
      <c r="BF75" s="283" t="str">
        <f t="shared" ca="1" si="21"/>
        <v/>
      </c>
      <c r="BG75" s="284" t="str">
        <f t="shared" ca="1" si="22"/>
        <v/>
      </c>
    </row>
    <row r="76" spans="1:59" s="31" customFormat="1" ht="24" customHeight="1" thickTop="1" thickBot="1" x14ac:dyDescent="0.35">
      <c r="A76" s="252">
        <v>15</v>
      </c>
      <c r="B76" s="575" t="str">
        <f t="shared" ca="1" si="6"/>
        <v/>
      </c>
      <c r="C76" s="576"/>
      <c r="D76" s="576"/>
      <c r="E76" s="574" t="str">
        <f t="shared" ca="1" si="7"/>
        <v/>
      </c>
      <c r="F76" s="574"/>
      <c r="G76" s="365">
        <f t="shared" ca="1" si="8"/>
        <v>0</v>
      </c>
      <c r="H76" s="365">
        <f t="shared" ca="1" si="9"/>
        <v>0</v>
      </c>
      <c r="I76" s="382">
        <f t="shared" si="10"/>
        <v>0</v>
      </c>
      <c r="J76" s="365">
        <f t="shared" ca="1" si="11"/>
        <v>0</v>
      </c>
      <c r="K76" s="439">
        <f t="shared" ca="1" si="12"/>
        <v>0</v>
      </c>
      <c r="L76" s="211"/>
      <c r="M76" s="280" t="s">
        <v>221</v>
      </c>
      <c r="N76" s="291" t="str">
        <f t="shared" si="23"/>
        <v>Part15</v>
      </c>
      <c r="O76" s="115"/>
      <c r="P76" s="154">
        <f t="shared" ca="1" si="24"/>
        <v>0</v>
      </c>
      <c r="Q76" s="155">
        <f t="shared" ca="1" si="24"/>
        <v>0</v>
      </c>
      <c r="R76" s="155">
        <f t="shared" ca="1" si="24"/>
        <v>0</v>
      </c>
      <c r="S76" s="155">
        <f t="shared" ca="1" si="24"/>
        <v>0</v>
      </c>
      <c r="T76" s="155">
        <f t="shared" ca="1" si="24"/>
        <v>0</v>
      </c>
      <c r="U76" s="155">
        <f t="shared" ca="1" si="24"/>
        <v>0</v>
      </c>
      <c r="V76" s="156">
        <f t="shared" ca="1" si="24"/>
        <v>0</v>
      </c>
      <c r="W76" s="384">
        <f>Part15!G79</f>
        <v>0</v>
      </c>
      <c r="X76" s="384">
        <f>Part15!G80</f>
        <v>0</v>
      </c>
      <c r="Y76" s="149">
        <f t="shared" ca="1" si="14"/>
        <v>0</v>
      </c>
      <c r="Z76" s="154">
        <f t="shared" ca="1" si="25"/>
        <v>0</v>
      </c>
      <c r="AA76" s="155">
        <f t="shared" ca="1" si="25"/>
        <v>0</v>
      </c>
      <c r="AB76" s="155">
        <f t="shared" ca="1" si="25"/>
        <v>0</v>
      </c>
      <c r="AC76" s="155">
        <f t="shared" ca="1" si="25"/>
        <v>0</v>
      </c>
      <c r="AD76" s="155">
        <f t="shared" ca="1" si="25"/>
        <v>0</v>
      </c>
      <c r="AE76" s="156">
        <f t="shared" ca="1" si="25"/>
        <v>0</v>
      </c>
      <c r="AF76" s="384">
        <f>Part15!H79</f>
        <v>0</v>
      </c>
      <c r="AG76" s="384">
        <f>Part15!H80</f>
        <v>0</v>
      </c>
      <c r="AH76" s="149">
        <f t="shared" ca="1" si="16"/>
        <v>0</v>
      </c>
      <c r="AI76" s="154">
        <f t="shared" ca="1" si="26"/>
        <v>0</v>
      </c>
      <c r="AJ76" s="155">
        <f t="shared" ca="1" si="26"/>
        <v>0</v>
      </c>
      <c r="AK76" s="155">
        <f t="shared" ca="1" si="26"/>
        <v>0</v>
      </c>
      <c r="AL76" s="155">
        <f t="shared" ca="1" si="26"/>
        <v>0</v>
      </c>
      <c r="AM76" s="155">
        <f t="shared" ca="1" si="26"/>
        <v>0</v>
      </c>
      <c r="AN76" s="156">
        <f t="shared" ca="1" si="26"/>
        <v>0</v>
      </c>
      <c r="AO76" s="156">
        <f t="shared" ca="1" si="18"/>
        <v>0</v>
      </c>
      <c r="AP76" s="156">
        <f t="shared" ca="1" si="27"/>
        <v>0</v>
      </c>
      <c r="AQ76" s="150" t="str">
        <f t="shared" ca="1" si="19"/>
        <v xml:space="preserve"> </v>
      </c>
      <c r="AR76" s="150" t="str">
        <f t="shared" ca="1" si="19"/>
        <v/>
      </c>
      <c r="AS76" s="156">
        <f t="shared" ca="1" si="27"/>
        <v>0</v>
      </c>
      <c r="AT76" s="156">
        <f t="shared" ca="1" si="27"/>
        <v>0</v>
      </c>
      <c r="AU76" s="154">
        <f t="shared" ca="1" si="27"/>
        <v>0</v>
      </c>
      <c r="AV76" s="156">
        <f t="shared" ca="1" si="27"/>
        <v>0</v>
      </c>
      <c r="AW76" s="154">
        <f t="shared" ca="1" si="27"/>
        <v>0</v>
      </c>
      <c r="AX76" s="156">
        <f t="shared" ca="1" si="27"/>
        <v>0</v>
      </c>
      <c r="AY76" s="370" t="str">
        <f>Part15!L10</f>
        <v>Part. non finançable</v>
      </c>
      <c r="AZ76" s="374">
        <f>Part15!D74</f>
        <v>0</v>
      </c>
      <c r="BA76" s="370">
        <f t="shared" ca="1" si="20"/>
        <v>0</v>
      </c>
      <c r="BB76" s="156"/>
      <c r="BC76" s="204">
        <f t="shared" ca="1" si="27"/>
        <v>0</v>
      </c>
      <c r="BD76" s="207">
        <v>1</v>
      </c>
      <c r="BF76" s="283" t="str">
        <f t="shared" ca="1" si="21"/>
        <v/>
      </c>
      <c r="BG76" s="284" t="str">
        <f t="shared" ca="1" si="22"/>
        <v/>
      </c>
    </row>
    <row r="77" spans="1:59" s="31" customFormat="1" ht="24" customHeight="1" thickTop="1" thickBot="1" x14ac:dyDescent="0.35">
      <c r="A77" s="252">
        <v>16</v>
      </c>
      <c r="B77" s="575" t="str">
        <f t="shared" ca="1" si="6"/>
        <v/>
      </c>
      <c r="C77" s="576"/>
      <c r="D77" s="576"/>
      <c r="E77" s="574" t="str">
        <f t="shared" ca="1" si="7"/>
        <v/>
      </c>
      <c r="F77" s="574"/>
      <c r="G77" s="365">
        <f t="shared" ca="1" si="8"/>
        <v>0</v>
      </c>
      <c r="H77" s="365">
        <f t="shared" ca="1" si="9"/>
        <v>0</v>
      </c>
      <c r="I77" s="382">
        <f t="shared" si="10"/>
        <v>0</v>
      </c>
      <c r="J77" s="365">
        <f t="shared" ca="1" si="11"/>
        <v>0</v>
      </c>
      <c r="K77" s="439">
        <f t="shared" ca="1" si="12"/>
        <v>0</v>
      </c>
      <c r="L77" s="211"/>
      <c r="M77" s="280" t="s">
        <v>221</v>
      </c>
      <c r="N77" s="290" t="str">
        <f t="shared" si="23"/>
        <v>Part16</v>
      </c>
      <c r="P77" s="151">
        <f t="shared" ca="1" si="24"/>
        <v>0</v>
      </c>
      <c r="Q77" s="152">
        <f t="shared" ca="1" si="24"/>
        <v>0</v>
      </c>
      <c r="R77" s="152">
        <f t="shared" ca="1" si="24"/>
        <v>0</v>
      </c>
      <c r="S77" s="152">
        <f t="shared" ca="1" si="24"/>
        <v>0</v>
      </c>
      <c r="T77" s="152">
        <f t="shared" ca="1" si="24"/>
        <v>0</v>
      </c>
      <c r="U77" s="152">
        <f t="shared" ca="1" si="24"/>
        <v>0</v>
      </c>
      <c r="V77" s="153">
        <f t="shared" ca="1" si="24"/>
        <v>0</v>
      </c>
      <c r="W77" s="378">
        <f>Part16!G79</f>
        <v>0</v>
      </c>
      <c r="X77" s="378">
        <f>Part16!G80</f>
        <v>0</v>
      </c>
      <c r="Y77" s="149">
        <f t="shared" ca="1" si="14"/>
        <v>0</v>
      </c>
      <c r="Z77" s="151">
        <f t="shared" ca="1" si="25"/>
        <v>0</v>
      </c>
      <c r="AA77" s="152">
        <f t="shared" ca="1" si="25"/>
        <v>0</v>
      </c>
      <c r="AB77" s="152">
        <f t="shared" ca="1" si="25"/>
        <v>0</v>
      </c>
      <c r="AC77" s="152">
        <f t="shared" ca="1" si="25"/>
        <v>0</v>
      </c>
      <c r="AD77" s="152">
        <f t="shared" ca="1" si="25"/>
        <v>0</v>
      </c>
      <c r="AE77" s="153">
        <f t="shared" ca="1" si="25"/>
        <v>0</v>
      </c>
      <c r="AF77" s="378">
        <f>Part16!H79</f>
        <v>0</v>
      </c>
      <c r="AG77" s="378">
        <f>Part16!H80</f>
        <v>0</v>
      </c>
      <c r="AH77" s="149">
        <f t="shared" ca="1" si="16"/>
        <v>0</v>
      </c>
      <c r="AI77" s="151">
        <f t="shared" ca="1" si="26"/>
        <v>0</v>
      </c>
      <c r="AJ77" s="152">
        <f t="shared" ca="1" si="26"/>
        <v>0</v>
      </c>
      <c r="AK77" s="152">
        <f t="shared" ca="1" si="26"/>
        <v>0</v>
      </c>
      <c r="AL77" s="152">
        <f t="shared" ca="1" si="26"/>
        <v>0</v>
      </c>
      <c r="AM77" s="152">
        <f t="shared" ca="1" si="26"/>
        <v>0</v>
      </c>
      <c r="AN77" s="153">
        <f t="shared" ca="1" si="26"/>
        <v>0</v>
      </c>
      <c r="AO77" s="153">
        <f t="shared" ca="1" si="18"/>
        <v>0</v>
      </c>
      <c r="AP77" s="153">
        <f t="shared" ca="1" si="27"/>
        <v>0</v>
      </c>
      <c r="AQ77" s="150" t="str">
        <f t="shared" ca="1" si="19"/>
        <v xml:space="preserve"> </v>
      </c>
      <c r="AR77" s="150" t="str">
        <f t="shared" ca="1" si="19"/>
        <v/>
      </c>
      <c r="AS77" s="153">
        <f t="shared" ca="1" si="27"/>
        <v>0</v>
      </c>
      <c r="AT77" s="153">
        <f t="shared" ca="1" si="27"/>
        <v>0</v>
      </c>
      <c r="AU77" s="151">
        <f t="shared" ca="1" si="27"/>
        <v>0</v>
      </c>
      <c r="AV77" s="153">
        <f t="shared" ca="1" si="27"/>
        <v>0</v>
      </c>
      <c r="AW77" s="151">
        <f t="shared" ca="1" si="27"/>
        <v>0</v>
      </c>
      <c r="AX77" s="153">
        <f t="shared" ca="1" si="27"/>
        <v>0</v>
      </c>
      <c r="AY77" s="369" t="str">
        <f>Part16!L10</f>
        <v>Part. non finançable</v>
      </c>
      <c r="AZ77" s="373">
        <f>Part16!D74</f>
        <v>0</v>
      </c>
      <c r="BA77" s="369">
        <f t="shared" ca="1" si="20"/>
        <v>0</v>
      </c>
      <c r="BB77" s="153"/>
      <c r="BC77" s="203">
        <f t="shared" ca="1" si="27"/>
        <v>0</v>
      </c>
      <c r="BD77" s="206">
        <v>1</v>
      </c>
      <c r="BF77" s="283" t="str">
        <f t="shared" ca="1" si="21"/>
        <v/>
      </c>
      <c r="BG77" s="284" t="str">
        <f t="shared" ca="1" si="22"/>
        <v/>
      </c>
    </row>
    <row r="78" spans="1:59" s="31" customFormat="1" ht="24" customHeight="1" thickTop="1" thickBot="1" x14ac:dyDescent="0.35">
      <c r="A78" s="252">
        <v>17</v>
      </c>
      <c r="B78" s="575" t="str">
        <f t="shared" ca="1" si="6"/>
        <v/>
      </c>
      <c r="C78" s="576"/>
      <c r="D78" s="576"/>
      <c r="E78" s="574" t="str">
        <f t="shared" ca="1" si="7"/>
        <v/>
      </c>
      <c r="F78" s="574"/>
      <c r="G78" s="365">
        <f t="shared" ca="1" si="8"/>
        <v>0</v>
      </c>
      <c r="H78" s="365">
        <f t="shared" ca="1" si="9"/>
        <v>0</v>
      </c>
      <c r="I78" s="382">
        <f t="shared" si="10"/>
        <v>0</v>
      </c>
      <c r="J78" s="365">
        <f t="shared" ca="1" si="11"/>
        <v>0</v>
      </c>
      <c r="K78" s="439">
        <f t="shared" ca="1" si="12"/>
        <v>0</v>
      </c>
      <c r="L78" s="211"/>
      <c r="M78" s="280" t="s">
        <v>221</v>
      </c>
      <c r="N78" s="290" t="str">
        <f t="shared" si="23"/>
        <v>Part17</v>
      </c>
      <c r="P78" s="151">
        <f t="shared" ca="1" si="24"/>
        <v>0</v>
      </c>
      <c r="Q78" s="152">
        <f t="shared" ca="1" si="24"/>
        <v>0</v>
      </c>
      <c r="R78" s="152">
        <f t="shared" ca="1" si="24"/>
        <v>0</v>
      </c>
      <c r="S78" s="152">
        <f t="shared" ca="1" si="24"/>
        <v>0</v>
      </c>
      <c r="T78" s="152">
        <f t="shared" ca="1" si="24"/>
        <v>0</v>
      </c>
      <c r="U78" s="152">
        <f t="shared" ca="1" si="24"/>
        <v>0</v>
      </c>
      <c r="V78" s="153">
        <f t="shared" ca="1" si="24"/>
        <v>0</v>
      </c>
      <c r="W78" s="378">
        <f>Part17!G79</f>
        <v>0</v>
      </c>
      <c r="X78" s="378">
        <f>Part17!G80</f>
        <v>0</v>
      </c>
      <c r="Y78" s="149">
        <f t="shared" ca="1" si="14"/>
        <v>0</v>
      </c>
      <c r="Z78" s="151">
        <f t="shared" ca="1" si="25"/>
        <v>0</v>
      </c>
      <c r="AA78" s="152">
        <f t="shared" ca="1" si="25"/>
        <v>0</v>
      </c>
      <c r="AB78" s="152">
        <f t="shared" ca="1" si="25"/>
        <v>0</v>
      </c>
      <c r="AC78" s="152">
        <f t="shared" ca="1" si="25"/>
        <v>0</v>
      </c>
      <c r="AD78" s="152">
        <f t="shared" ca="1" si="25"/>
        <v>0</v>
      </c>
      <c r="AE78" s="153">
        <f t="shared" ca="1" si="25"/>
        <v>0</v>
      </c>
      <c r="AF78" s="378">
        <f>Part17!H79</f>
        <v>0</v>
      </c>
      <c r="AG78" s="378">
        <f>Part17!H80</f>
        <v>0</v>
      </c>
      <c r="AH78" s="149">
        <f t="shared" ca="1" si="16"/>
        <v>0</v>
      </c>
      <c r="AI78" s="151">
        <f t="shared" ca="1" si="26"/>
        <v>0</v>
      </c>
      <c r="AJ78" s="152">
        <f t="shared" ca="1" si="26"/>
        <v>0</v>
      </c>
      <c r="AK78" s="152">
        <f t="shared" ca="1" si="26"/>
        <v>0</v>
      </c>
      <c r="AL78" s="152">
        <f t="shared" ca="1" si="26"/>
        <v>0</v>
      </c>
      <c r="AM78" s="152">
        <f t="shared" ca="1" si="26"/>
        <v>0</v>
      </c>
      <c r="AN78" s="153">
        <f t="shared" ca="1" si="26"/>
        <v>0</v>
      </c>
      <c r="AO78" s="153">
        <f t="shared" ca="1" si="18"/>
        <v>0</v>
      </c>
      <c r="AP78" s="153">
        <f t="shared" ca="1" si="27"/>
        <v>0</v>
      </c>
      <c r="AQ78" s="150" t="str">
        <f t="shared" ca="1" si="27"/>
        <v xml:space="preserve"> </v>
      </c>
      <c r="AR78" s="150" t="str">
        <f t="shared" ca="1" si="27"/>
        <v/>
      </c>
      <c r="AS78" s="153">
        <f t="shared" ca="1" si="27"/>
        <v>0</v>
      </c>
      <c r="AT78" s="153">
        <f t="shared" ca="1" si="27"/>
        <v>0</v>
      </c>
      <c r="AU78" s="151">
        <f t="shared" ca="1" si="27"/>
        <v>0</v>
      </c>
      <c r="AV78" s="153">
        <f t="shared" ca="1" si="27"/>
        <v>0</v>
      </c>
      <c r="AW78" s="151">
        <f t="shared" ca="1" si="27"/>
        <v>0</v>
      </c>
      <c r="AX78" s="153">
        <f t="shared" ca="1" si="27"/>
        <v>0</v>
      </c>
      <c r="AY78" s="369" t="str">
        <f>Part17!L10</f>
        <v>Part. non finançable</v>
      </c>
      <c r="AZ78" s="373">
        <f>Part17!D74</f>
        <v>0</v>
      </c>
      <c r="BA78" s="369">
        <f t="shared" ca="1" si="20"/>
        <v>0</v>
      </c>
      <c r="BB78" s="153"/>
      <c r="BC78" s="203">
        <f t="shared" ca="1" si="27"/>
        <v>0</v>
      </c>
      <c r="BD78" s="206">
        <v>1</v>
      </c>
      <c r="BF78" s="283" t="str">
        <f t="shared" ca="1" si="21"/>
        <v/>
      </c>
      <c r="BG78" s="284" t="str">
        <f t="shared" ca="1" si="22"/>
        <v/>
      </c>
    </row>
    <row r="79" spans="1:59" s="31" customFormat="1" ht="24" customHeight="1" thickTop="1" thickBot="1" x14ac:dyDescent="0.35">
      <c r="A79" s="252">
        <v>18</v>
      </c>
      <c r="B79" s="575" t="str">
        <f t="shared" ca="1" si="6"/>
        <v/>
      </c>
      <c r="C79" s="576"/>
      <c r="D79" s="576"/>
      <c r="E79" s="574" t="str">
        <f t="shared" ca="1" si="7"/>
        <v/>
      </c>
      <c r="F79" s="574"/>
      <c r="G79" s="365">
        <f t="shared" ca="1" si="8"/>
        <v>0</v>
      </c>
      <c r="H79" s="365">
        <f t="shared" ca="1" si="9"/>
        <v>0</v>
      </c>
      <c r="I79" s="382">
        <f t="shared" si="10"/>
        <v>0</v>
      </c>
      <c r="J79" s="365">
        <f t="shared" ca="1" si="11"/>
        <v>0</v>
      </c>
      <c r="K79" s="439">
        <f t="shared" ca="1" si="12"/>
        <v>0</v>
      </c>
      <c r="L79" s="211"/>
      <c r="M79" s="280" t="s">
        <v>221</v>
      </c>
      <c r="N79" s="290" t="str">
        <f t="shared" si="23"/>
        <v>Part18</v>
      </c>
      <c r="P79" s="151">
        <f t="shared" ca="1" si="24"/>
        <v>0</v>
      </c>
      <c r="Q79" s="152">
        <f t="shared" ca="1" si="24"/>
        <v>0</v>
      </c>
      <c r="R79" s="152">
        <f t="shared" ca="1" si="24"/>
        <v>0</v>
      </c>
      <c r="S79" s="152">
        <f t="shared" ca="1" si="24"/>
        <v>0</v>
      </c>
      <c r="T79" s="152">
        <f t="shared" ca="1" si="24"/>
        <v>0</v>
      </c>
      <c r="U79" s="152">
        <f t="shared" ca="1" si="24"/>
        <v>0</v>
      </c>
      <c r="V79" s="153">
        <f t="shared" ca="1" si="24"/>
        <v>0</v>
      </c>
      <c r="W79" s="378">
        <f>Part18!G79</f>
        <v>0</v>
      </c>
      <c r="X79" s="378">
        <f>Part18!G80</f>
        <v>0</v>
      </c>
      <c r="Y79" s="149">
        <f t="shared" ca="1" si="14"/>
        <v>0</v>
      </c>
      <c r="Z79" s="151">
        <f t="shared" ca="1" si="25"/>
        <v>0</v>
      </c>
      <c r="AA79" s="152">
        <f t="shared" ca="1" si="25"/>
        <v>0</v>
      </c>
      <c r="AB79" s="152">
        <f t="shared" ca="1" si="25"/>
        <v>0</v>
      </c>
      <c r="AC79" s="152">
        <f t="shared" ca="1" si="25"/>
        <v>0</v>
      </c>
      <c r="AD79" s="152">
        <f t="shared" ca="1" si="25"/>
        <v>0</v>
      </c>
      <c r="AE79" s="153">
        <f t="shared" ca="1" si="25"/>
        <v>0</v>
      </c>
      <c r="AF79" s="378">
        <f>Part18!H79</f>
        <v>0</v>
      </c>
      <c r="AG79" s="378">
        <f>Part18!H80</f>
        <v>0</v>
      </c>
      <c r="AH79" s="149">
        <f t="shared" ca="1" si="16"/>
        <v>0</v>
      </c>
      <c r="AI79" s="151">
        <f t="shared" ca="1" si="26"/>
        <v>0</v>
      </c>
      <c r="AJ79" s="152">
        <f t="shared" ca="1" si="26"/>
        <v>0</v>
      </c>
      <c r="AK79" s="152">
        <f t="shared" ca="1" si="26"/>
        <v>0</v>
      </c>
      <c r="AL79" s="152">
        <f t="shared" ca="1" si="26"/>
        <v>0</v>
      </c>
      <c r="AM79" s="152">
        <f t="shared" ca="1" si="26"/>
        <v>0</v>
      </c>
      <c r="AN79" s="153">
        <f t="shared" ca="1" si="26"/>
        <v>0</v>
      </c>
      <c r="AO79" s="153">
        <f t="shared" ca="1" si="18"/>
        <v>0</v>
      </c>
      <c r="AP79" s="153">
        <f t="shared" ca="1" si="27"/>
        <v>0</v>
      </c>
      <c r="AQ79" s="150" t="str">
        <f t="shared" ca="1" si="27"/>
        <v xml:space="preserve"> </v>
      </c>
      <c r="AR79" s="150" t="str">
        <f t="shared" ca="1" si="27"/>
        <v/>
      </c>
      <c r="AS79" s="153">
        <f t="shared" ca="1" si="27"/>
        <v>0</v>
      </c>
      <c r="AT79" s="153">
        <f t="shared" ca="1" si="27"/>
        <v>0</v>
      </c>
      <c r="AU79" s="151">
        <f t="shared" ca="1" si="27"/>
        <v>0</v>
      </c>
      <c r="AV79" s="153">
        <f t="shared" ca="1" si="27"/>
        <v>0</v>
      </c>
      <c r="AW79" s="151">
        <f t="shared" ca="1" si="27"/>
        <v>0</v>
      </c>
      <c r="AX79" s="153">
        <f t="shared" ca="1" si="27"/>
        <v>0</v>
      </c>
      <c r="AY79" s="369" t="str">
        <f>Part18!L10</f>
        <v>Part. non finançable</v>
      </c>
      <c r="AZ79" s="373">
        <f>Part18!D74</f>
        <v>0</v>
      </c>
      <c r="BA79" s="369">
        <f t="shared" ca="1" si="20"/>
        <v>0</v>
      </c>
      <c r="BB79" s="153"/>
      <c r="BC79" s="203">
        <f t="shared" ca="1" si="27"/>
        <v>0</v>
      </c>
      <c r="BD79" s="206">
        <v>1</v>
      </c>
      <c r="BF79" s="283" t="str">
        <f t="shared" ca="1" si="21"/>
        <v/>
      </c>
      <c r="BG79" s="284" t="str">
        <f t="shared" ca="1" si="22"/>
        <v/>
      </c>
    </row>
    <row r="80" spans="1:59" s="31" customFormat="1" ht="24" customHeight="1" thickTop="1" thickBot="1" x14ac:dyDescent="0.35">
      <c r="A80" s="252">
        <v>19</v>
      </c>
      <c r="B80" s="575" t="str">
        <f t="shared" ca="1" si="6"/>
        <v/>
      </c>
      <c r="C80" s="576"/>
      <c r="D80" s="576"/>
      <c r="E80" s="574" t="str">
        <f t="shared" ca="1" si="7"/>
        <v/>
      </c>
      <c r="F80" s="574"/>
      <c r="G80" s="365">
        <f t="shared" ca="1" si="8"/>
        <v>0</v>
      </c>
      <c r="H80" s="365">
        <f t="shared" ca="1" si="9"/>
        <v>0</v>
      </c>
      <c r="I80" s="382">
        <f t="shared" si="10"/>
        <v>0</v>
      </c>
      <c r="J80" s="365">
        <f t="shared" ca="1" si="11"/>
        <v>0</v>
      </c>
      <c r="K80" s="439">
        <f t="shared" ca="1" si="12"/>
        <v>0</v>
      </c>
      <c r="L80" s="211"/>
      <c r="M80" s="280" t="s">
        <v>221</v>
      </c>
      <c r="N80" s="290" t="str">
        <f t="shared" si="23"/>
        <v>Part19</v>
      </c>
      <c r="P80" s="151">
        <f t="shared" ca="1" si="24"/>
        <v>0</v>
      </c>
      <c r="Q80" s="152">
        <f t="shared" ca="1" si="24"/>
        <v>0</v>
      </c>
      <c r="R80" s="152">
        <f t="shared" ca="1" si="24"/>
        <v>0</v>
      </c>
      <c r="S80" s="152">
        <f t="shared" ca="1" si="24"/>
        <v>0</v>
      </c>
      <c r="T80" s="152">
        <f t="shared" ca="1" si="24"/>
        <v>0</v>
      </c>
      <c r="U80" s="152">
        <f t="shared" ca="1" si="24"/>
        <v>0</v>
      </c>
      <c r="V80" s="153">
        <f t="shared" ca="1" si="24"/>
        <v>0</v>
      </c>
      <c r="W80" s="378">
        <f>Part19!G79</f>
        <v>0</v>
      </c>
      <c r="X80" s="378">
        <f>Part19!G80</f>
        <v>0</v>
      </c>
      <c r="Y80" s="149">
        <f t="shared" ca="1" si="14"/>
        <v>0</v>
      </c>
      <c r="Z80" s="151">
        <f t="shared" ca="1" si="25"/>
        <v>0</v>
      </c>
      <c r="AA80" s="152">
        <f t="shared" ca="1" si="25"/>
        <v>0</v>
      </c>
      <c r="AB80" s="152">
        <f t="shared" ca="1" si="25"/>
        <v>0</v>
      </c>
      <c r="AC80" s="152">
        <f t="shared" ca="1" si="25"/>
        <v>0</v>
      </c>
      <c r="AD80" s="152">
        <f t="shared" ca="1" si="25"/>
        <v>0</v>
      </c>
      <c r="AE80" s="153">
        <f t="shared" ca="1" si="25"/>
        <v>0</v>
      </c>
      <c r="AF80" s="378">
        <f>Part19!H79</f>
        <v>0</v>
      </c>
      <c r="AG80" s="378">
        <f>Part19!H80</f>
        <v>0</v>
      </c>
      <c r="AH80" s="149">
        <f t="shared" ca="1" si="16"/>
        <v>0</v>
      </c>
      <c r="AI80" s="151">
        <f t="shared" ca="1" si="26"/>
        <v>0</v>
      </c>
      <c r="AJ80" s="152">
        <f t="shared" ca="1" si="26"/>
        <v>0</v>
      </c>
      <c r="AK80" s="152">
        <f t="shared" ca="1" si="26"/>
        <v>0</v>
      </c>
      <c r="AL80" s="152">
        <f t="shared" ca="1" si="26"/>
        <v>0</v>
      </c>
      <c r="AM80" s="152">
        <f t="shared" ca="1" si="26"/>
        <v>0</v>
      </c>
      <c r="AN80" s="153">
        <f t="shared" ca="1" si="26"/>
        <v>0</v>
      </c>
      <c r="AO80" s="153">
        <f t="shared" ca="1" si="18"/>
        <v>0</v>
      </c>
      <c r="AP80" s="153">
        <f t="shared" ca="1" si="27"/>
        <v>0</v>
      </c>
      <c r="AQ80" s="150" t="str">
        <f t="shared" ca="1" si="27"/>
        <v xml:space="preserve"> </v>
      </c>
      <c r="AR80" s="150" t="str">
        <f t="shared" ca="1" si="27"/>
        <v/>
      </c>
      <c r="AS80" s="153">
        <f t="shared" ca="1" si="27"/>
        <v>0</v>
      </c>
      <c r="AT80" s="153">
        <f t="shared" ca="1" si="27"/>
        <v>0</v>
      </c>
      <c r="AU80" s="151">
        <f t="shared" ca="1" si="27"/>
        <v>0</v>
      </c>
      <c r="AV80" s="153">
        <f t="shared" ca="1" si="27"/>
        <v>0</v>
      </c>
      <c r="AW80" s="151">
        <f t="shared" ca="1" si="27"/>
        <v>0</v>
      </c>
      <c r="AX80" s="153">
        <f t="shared" ca="1" si="27"/>
        <v>0</v>
      </c>
      <c r="AY80" s="369" t="str">
        <f>Part19!L10</f>
        <v>Part. non finançable</v>
      </c>
      <c r="AZ80" s="373">
        <f>Part19!D74</f>
        <v>0</v>
      </c>
      <c r="BA80" s="369">
        <f t="shared" ca="1" si="20"/>
        <v>0</v>
      </c>
      <c r="BB80" s="153"/>
      <c r="BC80" s="203">
        <f t="shared" ca="1" si="27"/>
        <v>0</v>
      </c>
      <c r="BD80" s="206">
        <v>1</v>
      </c>
      <c r="BF80" s="283" t="str">
        <f t="shared" ca="1" si="21"/>
        <v/>
      </c>
      <c r="BG80" s="284" t="str">
        <f t="shared" ca="1" si="22"/>
        <v/>
      </c>
    </row>
    <row r="81" spans="1:59" s="31" customFormat="1" ht="24" customHeight="1" thickTop="1" thickBot="1" x14ac:dyDescent="0.35">
      <c r="A81" s="252">
        <v>20</v>
      </c>
      <c r="B81" s="575" t="str">
        <f t="shared" ca="1" si="6"/>
        <v/>
      </c>
      <c r="C81" s="576"/>
      <c r="D81" s="576"/>
      <c r="E81" s="574" t="str">
        <f t="shared" ca="1" si="7"/>
        <v/>
      </c>
      <c r="F81" s="574"/>
      <c r="G81" s="365">
        <f t="shared" ca="1" si="8"/>
        <v>0</v>
      </c>
      <c r="H81" s="365">
        <f t="shared" ca="1" si="9"/>
        <v>0</v>
      </c>
      <c r="I81" s="382">
        <f t="shared" si="10"/>
        <v>0</v>
      </c>
      <c r="J81" s="365">
        <f t="shared" ca="1" si="11"/>
        <v>0</v>
      </c>
      <c r="K81" s="439">
        <f t="shared" ca="1" si="12"/>
        <v>0</v>
      </c>
      <c r="L81" s="211"/>
      <c r="M81" s="280" t="s">
        <v>221</v>
      </c>
      <c r="N81" s="291" t="str">
        <f t="shared" si="23"/>
        <v>Part20</v>
      </c>
      <c r="P81" s="154">
        <f t="shared" ca="1" si="24"/>
        <v>0</v>
      </c>
      <c r="Q81" s="155">
        <f t="shared" ca="1" si="24"/>
        <v>0</v>
      </c>
      <c r="R81" s="155">
        <f t="shared" ca="1" si="24"/>
        <v>0</v>
      </c>
      <c r="S81" s="155">
        <f t="shared" ca="1" si="24"/>
        <v>0</v>
      </c>
      <c r="T81" s="155">
        <f t="shared" ca="1" si="24"/>
        <v>0</v>
      </c>
      <c r="U81" s="155">
        <f t="shared" ca="1" si="24"/>
        <v>0</v>
      </c>
      <c r="V81" s="156">
        <f t="shared" ca="1" si="24"/>
        <v>0</v>
      </c>
      <c r="W81" s="384">
        <f>Part20!G79</f>
        <v>0</v>
      </c>
      <c r="X81" s="384">
        <f>Part20!G80</f>
        <v>0</v>
      </c>
      <c r="Y81" s="149">
        <f t="shared" ca="1" si="14"/>
        <v>0</v>
      </c>
      <c r="Z81" s="154">
        <f t="shared" ca="1" si="25"/>
        <v>0</v>
      </c>
      <c r="AA81" s="155">
        <f t="shared" ca="1" si="25"/>
        <v>0</v>
      </c>
      <c r="AB81" s="155">
        <f t="shared" ca="1" si="25"/>
        <v>0</v>
      </c>
      <c r="AC81" s="155">
        <f t="shared" ca="1" si="25"/>
        <v>0</v>
      </c>
      <c r="AD81" s="155">
        <f t="shared" ca="1" si="25"/>
        <v>0</v>
      </c>
      <c r="AE81" s="156">
        <f t="shared" ca="1" si="25"/>
        <v>0</v>
      </c>
      <c r="AF81" s="384">
        <f>Part20!H79</f>
        <v>0</v>
      </c>
      <c r="AG81" s="384">
        <f>Part20!H80</f>
        <v>0</v>
      </c>
      <c r="AH81" s="149">
        <f t="shared" ca="1" si="16"/>
        <v>0</v>
      </c>
      <c r="AI81" s="154">
        <f t="shared" ca="1" si="26"/>
        <v>0</v>
      </c>
      <c r="AJ81" s="155">
        <f t="shared" ca="1" si="26"/>
        <v>0</v>
      </c>
      <c r="AK81" s="155">
        <f t="shared" ca="1" si="26"/>
        <v>0</v>
      </c>
      <c r="AL81" s="155">
        <f t="shared" ca="1" si="26"/>
        <v>0</v>
      </c>
      <c r="AM81" s="155">
        <f t="shared" ca="1" si="26"/>
        <v>0</v>
      </c>
      <c r="AN81" s="156">
        <f t="shared" ca="1" si="26"/>
        <v>0</v>
      </c>
      <c r="AO81" s="156">
        <f t="shared" ca="1" si="18"/>
        <v>0</v>
      </c>
      <c r="AP81" s="156">
        <f t="shared" ca="1" si="27"/>
        <v>0</v>
      </c>
      <c r="AQ81" s="150" t="str">
        <f t="shared" ca="1" si="27"/>
        <v xml:space="preserve"> </v>
      </c>
      <c r="AR81" s="150" t="str">
        <f t="shared" ca="1" si="27"/>
        <v/>
      </c>
      <c r="AS81" s="156">
        <f t="shared" ca="1" si="27"/>
        <v>0</v>
      </c>
      <c r="AT81" s="156">
        <f t="shared" ca="1" si="27"/>
        <v>0</v>
      </c>
      <c r="AU81" s="154">
        <f t="shared" ca="1" si="27"/>
        <v>0</v>
      </c>
      <c r="AV81" s="156">
        <f t="shared" ca="1" si="27"/>
        <v>0</v>
      </c>
      <c r="AW81" s="154">
        <f t="shared" ca="1" si="27"/>
        <v>0</v>
      </c>
      <c r="AX81" s="156">
        <f t="shared" ca="1" si="27"/>
        <v>0</v>
      </c>
      <c r="AY81" s="370" t="str">
        <f>Part20!L10</f>
        <v>Part. non finançable</v>
      </c>
      <c r="AZ81" s="374">
        <f>Part20!D74</f>
        <v>0</v>
      </c>
      <c r="BA81" s="370">
        <f t="shared" ca="1" si="20"/>
        <v>0</v>
      </c>
      <c r="BB81" s="156"/>
      <c r="BC81" s="204">
        <f t="shared" ca="1" si="27"/>
        <v>0</v>
      </c>
      <c r="BD81" s="207">
        <v>1</v>
      </c>
      <c r="BF81" s="285" t="str">
        <f t="shared" ca="1" si="21"/>
        <v/>
      </c>
      <c r="BG81" s="286" t="str">
        <f t="shared" ca="1" si="22"/>
        <v/>
      </c>
    </row>
    <row r="82" spans="1:59" s="31" customFormat="1" ht="15.75" customHeight="1" thickTop="1" thickBot="1" x14ac:dyDescent="0.4">
      <c r="A82" s="249"/>
      <c r="B82" s="634" t="s">
        <v>229</v>
      </c>
      <c r="C82" s="635"/>
      <c r="D82" s="635"/>
      <c r="E82" s="635"/>
      <c r="F82" s="635"/>
      <c r="G82" s="366">
        <f ca="1">SUM(J82:K82)</f>
        <v>100</v>
      </c>
      <c r="H82" s="366">
        <f ca="1">SUM(H62:H81)</f>
        <v>100</v>
      </c>
      <c r="I82" s="366"/>
      <c r="J82" s="366">
        <f ca="1">ROUNDUP((SUM(J62:J81)),0)</f>
        <v>0</v>
      </c>
      <c r="K82" s="440">
        <f ca="1">ROUNDUP((SUM(K62:K81)),0)</f>
        <v>100</v>
      </c>
      <c r="L82" s="211"/>
      <c r="M82" s="98"/>
      <c r="N82" s="110"/>
      <c r="P82" s="119" t="s">
        <v>103</v>
      </c>
      <c r="Q82" s="120" t="s">
        <v>104</v>
      </c>
      <c r="R82" s="120" t="s">
        <v>105</v>
      </c>
      <c r="S82" s="120" t="s">
        <v>106</v>
      </c>
      <c r="T82" s="120" t="s">
        <v>107</v>
      </c>
      <c r="U82" s="120" t="s">
        <v>108</v>
      </c>
      <c r="V82" s="121" t="s">
        <v>109</v>
      </c>
      <c r="W82" s="120"/>
      <c r="X82" s="120"/>
      <c r="Y82" s="120"/>
      <c r="Z82" s="111" t="s">
        <v>103</v>
      </c>
      <c r="AA82" s="112" t="s">
        <v>104</v>
      </c>
      <c r="AB82" s="112" t="s">
        <v>105</v>
      </c>
      <c r="AC82" s="112" t="s">
        <v>152</v>
      </c>
      <c r="AD82" s="112" t="s">
        <v>106</v>
      </c>
      <c r="AE82" s="180" t="s">
        <v>159</v>
      </c>
      <c r="AF82" s="112" t="s">
        <v>329</v>
      </c>
      <c r="AG82" s="112" t="s">
        <v>330</v>
      </c>
      <c r="AH82" s="112" t="s">
        <v>127</v>
      </c>
      <c r="AI82" s="111" t="s">
        <v>103</v>
      </c>
      <c r="AJ82" s="112" t="s">
        <v>104</v>
      </c>
      <c r="AK82" s="112" t="s">
        <v>105</v>
      </c>
      <c r="AL82" s="112" t="s">
        <v>106</v>
      </c>
      <c r="AM82" s="112" t="s">
        <v>107</v>
      </c>
      <c r="AN82" s="113" t="s">
        <v>109</v>
      </c>
      <c r="AO82" s="113"/>
      <c r="AP82" s="131"/>
      <c r="AQ82" s="131"/>
      <c r="AR82" s="150"/>
      <c r="AS82" s="136"/>
      <c r="AT82" s="223"/>
      <c r="AU82" s="170"/>
      <c r="AV82" s="171"/>
      <c r="AW82" s="170"/>
      <c r="AX82" s="171"/>
      <c r="AY82" s="371"/>
      <c r="AZ82" s="375"/>
      <c r="BA82" s="377"/>
      <c r="BB82" s="367"/>
    </row>
    <row r="83" spans="1:59" ht="15.4" customHeight="1" thickTop="1" x14ac:dyDescent="0.35">
      <c r="A83" s="419"/>
      <c r="B83" s="590"/>
      <c r="C83" s="590"/>
      <c r="D83" s="590"/>
      <c r="E83" s="590"/>
      <c r="F83" s="590"/>
      <c r="G83" s="590"/>
      <c r="H83" s="590"/>
      <c r="I83" s="590"/>
      <c r="J83" s="590"/>
      <c r="K83" s="590"/>
      <c r="L83" s="420"/>
      <c r="M83" s="98"/>
      <c r="N83" s="91"/>
    </row>
    <row r="84" spans="1:59" ht="18.399999999999999" customHeight="1" x14ac:dyDescent="0.35">
      <c r="B84" s="605" t="s">
        <v>63</v>
      </c>
      <c r="C84" s="605"/>
      <c r="D84" s="605"/>
      <c r="E84" s="605"/>
      <c r="F84" s="605"/>
      <c r="G84" s="605"/>
      <c r="H84" s="605"/>
      <c r="I84" s="605"/>
      <c r="J84" s="605"/>
      <c r="K84" s="605"/>
      <c r="L84" s="420"/>
      <c r="M84" s="98"/>
      <c r="N84" s="91"/>
      <c r="Y84" t="s">
        <v>328</v>
      </c>
      <c r="Z84">
        <f t="shared" ref="Z84:AH84" ca="1" si="28">SUMPRODUCT(Z62:Z81,$AZ$62:$AZ$81)</f>
        <v>0</v>
      </c>
      <c r="AA84">
        <f t="shared" ca="1" si="28"/>
        <v>0</v>
      </c>
      <c r="AB84">
        <f t="shared" ca="1" si="28"/>
        <v>0</v>
      </c>
      <c r="AC84">
        <f t="shared" ca="1" si="28"/>
        <v>0</v>
      </c>
      <c r="AD84">
        <f t="shared" ca="1" si="28"/>
        <v>0</v>
      </c>
      <c r="AE84">
        <f t="shared" ca="1" si="28"/>
        <v>0</v>
      </c>
      <c r="AF84">
        <f t="shared" si="28"/>
        <v>0</v>
      </c>
      <c r="AG84">
        <f t="shared" si="28"/>
        <v>0</v>
      </c>
      <c r="AH84">
        <f t="shared" ca="1" si="28"/>
        <v>0</v>
      </c>
    </row>
    <row r="85" spans="1:59" ht="9.4" customHeight="1" thickBot="1" x14ac:dyDescent="0.4">
      <c r="A85" s="414"/>
      <c r="B85" s="414"/>
      <c r="C85" s="414"/>
      <c r="D85" s="414"/>
      <c r="E85" s="414"/>
      <c r="F85" s="599"/>
      <c r="G85" s="599"/>
      <c r="H85" s="599"/>
      <c r="I85" s="599"/>
      <c r="J85" s="599"/>
      <c r="K85" s="599"/>
      <c r="L85" s="420"/>
      <c r="M85" s="98"/>
      <c r="N85" s="91"/>
    </row>
    <row r="86" spans="1:59" s="8" customFormat="1" ht="12.75" customHeight="1" thickTop="1" x14ac:dyDescent="0.25">
      <c r="A86" s="59"/>
      <c r="B86" s="780" t="s">
        <v>29</v>
      </c>
      <c r="C86" s="781"/>
      <c r="D86" s="784" t="s">
        <v>26</v>
      </c>
      <c r="E86" s="771" t="s">
        <v>12</v>
      </c>
      <c r="F86" s="771" t="s">
        <v>36</v>
      </c>
      <c r="G86" s="771" t="s">
        <v>13</v>
      </c>
      <c r="H86" s="771" t="s">
        <v>168</v>
      </c>
      <c r="I86" s="771" t="s">
        <v>14</v>
      </c>
      <c r="J86" s="771" t="s">
        <v>158</v>
      </c>
      <c r="K86" s="778" t="s">
        <v>350</v>
      </c>
      <c r="L86" s="214"/>
      <c r="N86" s="91"/>
    </row>
    <row r="87" spans="1:59" s="8" customFormat="1" ht="12.75" customHeight="1" thickBot="1" x14ac:dyDescent="0.3">
      <c r="A87" s="59"/>
      <c r="B87" s="782"/>
      <c r="C87" s="783"/>
      <c r="D87" s="785"/>
      <c r="E87" s="772"/>
      <c r="F87" s="772"/>
      <c r="G87" s="772"/>
      <c r="H87" s="772"/>
      <c r="I87" s="772"/>
      <c r="J87" s="772"/>
      <c r="K87" s="779"/>
      <c r="L87" s="214"/>
      <c r="N87" s="91"/>
    </row>
    <row r="88" spans="1:59" s="8" customFormat="1" ht="24" customHeight="1" thickTop="1" thickBot="1" x14ac:dyDescent="0.3">
      <c r="A88" s="252">
        <v>1</v>
      </c>
      <c r="B88" s="626" t="str">
        <f t="shared" ref="B88:B107" ca="1" si="29">IF(INDIRECT("'"&amp;N62&amp;"'!D$9")="","",INDIRECT("'"&amp;N62&amp;"'!D$9"))</f>
        <v/>
      </c>
      <c r="C88" s="627"/>
      <c r="D88" s="394" t="str">
        <f ca="1">IF(INDIRECT("'"&amp;N62&amp;"'!D$7")="","",INDIRECT("'"&amp;N62&amp;"'!D$7"))</f>
        <v/>
      </c>
      <c r="E88" s="66">
        <f t="shared" ref="E88:E107" ca="1" si="30">Z62*AZ62</f>
        <v>0</v>
      </c>
      <c r="F88" s="66">
        <f t="shared" ref="F88:F107" ca="1" si="31">AA62*AZ62</f>
        <v>0</v>
      </c>
      <c r="G88" s="66">
        <f t="shared" ref="G88:G107" ca="1" si="32">AB62*AZ62</f>
        <v>0</v>
      </c>
      <c r="H88" s="66">
        <f t="shared" ref="H88:H107" ca="1" si="33">AC62*AZ62</f>
        <v>0</v>
      </c>
      <c r="I88" s="66">
        <f t="shared" ref="I88:I107" ca="1" si="34">AD62*AZ62</f>
        <v>0</v>
      </c>
      <c r="J88" s="66">
        <f t="shared" ref="J88:J107" ca="1" si="35">AE62*AZ62</f>
        <v>0</v>
      </c>
      <c r="K88" s="224">
        <f t="shared" ref="K88:K107" si="36">(AF62+AG62)*AZ62</f>
        <v>0</v>
      </c>
      <c r="L88" s="214"/>
    </row>
    <row r="89" spans="1:59" s="8" customFormat="1" ht="24" customHeight="1" thickTop="1" thickBot="1" x14ac:dyDescent="0.3">
      <c r="A89" s="252">
        <v>2</v>
      </c>
      <c r="B89" s="626" t="str">
        <f t="shared" ca="1" si="29"/>
        <v/>
      </c>
      <c r="C89" s="627"/>
      <c r="D89" s="394" t="str">
        <f t="shared" ref="D89:D107" ca="1" si="37">IF(INDIRECT("'"&amp;N63&amp;"'!D$7")="","",INDIRECT(N63&amp;"!D$7"))</f>
        <v/>
      </c>
      <c r="E89" s="66">
        <f t="shared" ca="1" si="30"/>
        <v>0</v>
      </c>
      <c r="F89" s="66">
        <f t="shared" ca="1" si="31"/>
        <v>0</v>
      </c>
      <c r="G89" s="66">
        <f t="shared" ca="1" si="32"/>
        <v>0</v>
      </c>
      <c r="H89" s="66">
        <f t="shared" ca="1" si="33"/>
        <v>0</v>
      </c>
      <c r="I89" s="66">
        <f t="shared" ca="1" si="34"/>
        <v>0</v>
      </c>
      <c r="J89" s="66">
        <f t="shared" ca="1" si="35"/>
        <v>0</v>
      </c>
      <c r="K89" s="224">
        <f t="shared" si="36"/>
        <v>0</v>
      </c>
      <c r="L89" s="214"/>
    </row>
    <row r="90" spans="1:59" s="8" customFormat="1" ht="24" customHeight="1" thickTop="1" thickBot="1" x14ac:dyDescent="0.3">
      <c r="A90" s="252">
        <v>3</v>
      </c>
      <c r="B90" s="626" t="str">
        <f t="shared" ca="1" si="29"/>
        <v/>
      </c>
      <c r="C90" s="627"/>
      <c r="D90" s="394" t="str">
        <f t="shared" ca="1" si="37"/>
        <v/>
      </c>
      <c r="E90" s="66">
        <f t="shared" ca="1" si="30"/>
        <v>0</v>
      </c>
      <c r="F90" s="66">
        <f t="shared" ca="1" si="31"/>
        <v>0</v>
      </c>
      <c r="G90" s="66">
        <f t="shared" ca="1" si="32"/>
        <v>0</v>
      </c>
      <c r="H90" s="66">
        <f t="shared" ca="1" si="33"/>
        <v>0</v>
      </c>
      <c r="I90" s="66">
        <f t="shared" ca="1" si="34"/>
        <v>0</v>
      </c>
      <c r="J90" s="66">
        <f t="shared" ca="1" si="35"/>
        <v>0</v>
      </c>
      <c r="K90" s="224">
        <f t="shared" si="36"/>
        <v>0</v>
      </c>
      <c r="L90" s="214"/>
    </row>
    <row r="91" spans="1:59" s="8" customFormat="1" ht="24" customHeight="1" thickTop="1" thickBot="1" x14ac:dyDescent="0.3">
      <c r="A91" s="252">
        <v>4</v>
      </c>
      <c r="B91" s="626" t="str">
        <f t="shared" ca="1" si="29"/>
        <v/>
      </c>
      <c r="C91" s="627"/>
      <c r="D91" s="394" t="str">
        <f t="shared" ca="1" si="37"/>
        <v/>
      </c>
      <c r="E91" s="66">
        <f t="shared" ca="1" si="30"/>
        <v>0</v>
      </c>
      <c r="F91" s="66">
        <f t="shared" ca="1" si="31"/>
        <v>0</v>
      </c>
      <c r="G91" s="66">
        <f t="shared" ca="1" si="32"/>
        <v>0</v>
      </c>
      <c r="H91" s="66">
        <f t="shared" ca="1" si="33"/>
        <v>0</v>
      </c>
      <c r="I91" s="66">
        <f t="shared" ca="1" si="34"/>
        <v>0</v>
      </c>
      <c r="J91" s="66">
        <f t="shared" ca="1" si="35"/>
        <v>0</v>
      </c>
      <c r="K91" s="224">
        <f t="shared" si="36"/>
        <v>0</v>
      </c>
      <c r="L91" s="214"/>
    </row>
    <row r="92" spans="1:59" s="8" customFormat="1" ht="24" customHeight="1" thickTop="1" thickBot="1" x14ac:dyDescent="0.3">
      <c r="A92" s="252">
        <v>5</v>
      </c>
      <c r="B92" s="626" t="str">
        <f t="shared" ca="1" si="29"/>
        <v/>
      </c>
      <c r="C92" s="627"/>
      <c r="D92" s="394" t="str">
        <f t="shared" ca="1" si="37"/>
        <v/>
      </c>
      <c r="E92" s="66">
        <f t="shared" ca="1" si="30"/>
        <v>0</v>
      </c>
      <c r="F92" s="66">
        <f t="shared" ca="1" si="31"/>
        <v>0</v>
      </c>
      <c r="G92" s="66">
        <f t="shared" ca="1" si="32"/>
        <v>0</v>
      </c>
      <c r="H92" s="66">
        <f t="shared" ca="1" si="33"/>
        <v>0</v>
      </c>
      <c r="I92" s="66">
        <f t="shared" ca="1" si="34"/>
        <v>0</v>
      </c>
      <c r="J92" s="66">
        <f t="shared" ca="1" si="35"/>
        <v>0</v>
      </c>
      <c r="K92" s="224">
        <f t="shared" si="36"/>
        <v>0</v>
      </c>
      <c r="L92" s="214"/>
    </row>
    <row r="93" spans="1:59" s="8" customFormat="1" ht="24" customHeight="1" thickTop="1" thickBot="1" x14ac:dyDescent="0.3">
      <c r="A93" s="252">
        <v>6</v>
      </c>
      <c r="B93" s="626" t="str">
        <f t="shared" ca="1" si="29"/>
        <v/>
      </c>
      <c r="C93" s="627"/>
      <c r="D93" s="394" t="str">
        <f t="shared" ca="1" si="37"/>
        <v/>
      </c>
      <c r="E93" s="66">
        <f t="shared" ca="1" si="30"/>
        <v>0</v>
      </c>
      <c r="F93" s="66">
        <f t="shared" ca="1" si="31"/>
        <v>0</v>
      </c>
      <c r="G93" s="66">
        <f t="shared" ca="1" si="32"/>
        <v>0</v>
      </c>
      <c r="H93" s="66">
        <f t="shared" ca="1" si="33"/>
        <v>0</v>
      </c>
      <c r="I93" s="66">
        <f t="shared" ca="1" si="34"/>
        <v>0</v>
      </c>
      <c r="J93" s="66">
        <f t="shared" ca="1" si="35"/>
        <v>0</v>
      </c>
      <c r="K93" s="224">
        <f t="shared" si="36"/>
        <v>0</v>
      </c>
      <c r="L93" s="214"/>
      <c r="M93" s="107"/>
    </row>
    <row r="94" spans="1:59" s="8" customFormat="1" ht="24" customHeight="1" thickTop="1" thickBot="1" x14ac:dyDescent="0.3">
      <c r="A94" s="252">
        <v>7</v>
      </c>
      <c r="B94" s="626" t="str">
        <f t="shared" ca="1" si="29"/>
        <v/>
      </c>
      <c r="C94" s="627"/>
      <c r="D94" s="394" t="str">
        <f t="shared" ca="1" si="37"/>
        <v/>
      </c>
      <c r="E94" s="66">
        <f t="shared" ca="1" si="30"/>
        <v>0</v>
      </c>
      <c r="F94" s="66">
        <f t="shared" ca="1" si="31"/>
        <v>0</v>
      </c>
      <c r="G94" s="66">
        <f t="shared" ca="1" si="32"/>
        <v>0</v>
      </c>
      <c r="H94" s="66">
        <f t="shared" ca="1" si="33"/>
        <v>0</v>
      </c>
      <c r="I94" s="66">
        <f t="shared" ca="1" si="34"/>
        <v>0</v>
      </c>
      <c r="J94" s="66">
        <f t="shared" ca="1" si="35"/>
        <v>0</v>
      </c>
      <c r="K94" s="224">
        <f t="shared" si="36"/>
        <v>0</v>
      </c>
      <c r="L94" s="214"/>
      <c r="M94" s="107"/>
    </row>
    <row r="95" spans="1:59" s="8" customFormat="1" ht="24" customHeight="1" thickTop="1" thickBot="1" x14ac:dyDescent="0.3">
      <c r="A95" s="252">
        <v>8</v>
      </c>
      <c r="B95" s="626" t="str">
        <f t="shared" ca="1" si="29"/>
        <v/>
      </c>
      <c r="C95" s="627"/>
      <c r="D95" s="394" t="str">
        <f t="shared" ca="1" si="37"/>
        <v/>
      </c>
      <c r="E95" s="66">
        <f t="shared" ca="1" si="30"/>
        <v>0</v>
      </c>
      <c r="F95" s="66">
        <f t="shared" ca="1" si="31"/>
        <v>0</v>
      </c>
      <c r="G95" s="66">
        <f t="shared" ca="1" si="32"/>
        <v>0</v>
      </c>
      <c r="H95" s="66">
        <f t="shared" ca="1" si="33"/>
        <v>0</v>
      </c>
      <c r="I95" s="66">
        <f t="shared" ca="1" si="34"/>
        <v>0</v>
      </c>
      <c r="J95" s="66">
        <f t="shared" ca="1" si="35"/>
        <v>0</v>
      </c>
      <c r="K95" s="224">
        <f t="shared" si="36"/>
        <v>0</v>
      </c>
      <c r="L95" s="214"/>
      <c r="M95" s="107"/>
    </row>
    <row r="96" spans="1:59" s="8" customFormat="1" ht="24" customHeight="1" thickTop="1" thickBot="1" x14ac:dyDescent="0.3">
      <c r="A96" s="252">
        <v>9</v>
      </c>
      <c r="B96" s="626" t="str">
        <f t="shared" ca="1" si="29"/>
        <v/>
      </c>
      <c r="C96" s="627"/>
      <c r="D96" s="394" t="str">
        <f t="shared" ca="1" si="37"/>
        <v/>
      </c>
      <c r="E96" s="66">
        <f t="shared" ca="1" si="30"/>
        <v>0</v>
      </c>
      <c r="F96" s="66">
        <f t="shared" ca="1" si="31"/>
        <v>0</v>
      </c>
      <c r="G96" s="66">
        <f t="shared" ca="1" si="32"/>
        <v>0</v>
      </c>
      <c r="H96" s="66">
        <f t="shared" ca="1" si="33"/>
        <v>0</v>
      </c>
      <c r="I96" s="66">
        <f t="shared" ca="1" si="34"/>
        <v>0</v>
      </c>
      <c r="J96" s="66">
        <f t="shared" ca="1" si="35"/>
        <v>0</v>
      </c>
      <c r="K96" s="224">
        <f t="shared" si="36"/>
        <v>0</v>
      </c>
      <c r="L96" s="214"/>
    </row>
    <row r="97" spans="1:13" s="8" customFormat="1" ht="24" customHeight="1" thickTop="1" thickBot="1" x14ac:dyDescent="0.3">
      <c r="A97" s="252">
        <v>10</v>
      </c>
      <c r="B97" s="626" t="str">
        <f t="shared" ca="1" si="29"/>
        <v/>
      </c>
      <c r="C97" s="627"/>
      <c r="D97" s="394" t="str">
        <f t="shared" ca="1" si="37"/>
        <v/>
      </c>
      <c r="E97" s="66">
        <f t="shared" ca="1" si="30"/>
        <v>0</v>
      </c>
      <c r="F97" s="66">
        <f t="shared" ca="1" si="31"/>
        <v>0</v>
      </c>
      <c r="G97" s="66">
        <f t="shared" ca="1" si="32"/>
        <v>0</v>
      </c>
      <c r="H97" s="66">
        <f t="shared" ca="1" si="33"/>
        <v>0</v>
      </c>
      <c r="I97" s="66">
        <f t="shared" ca="1" si="34"/>
        <v>0</v>
      </c>
      <c r="J97" s="66">
        <f t="shared" ca="1" si="35"/>
        <v>0</v>
      </c>
      <c r="K97" s="224">
        <f t="shared" si="36"/>
        <v>0</v>
      </c>
      <c r="L97" s="214"/>
    </row>
    <row r="98" spans="1:13" s="8" customFormat="1" ht="24" customHeight="1" thickTop="1" thickBot="1" x14ac:dyDescent="0.3">
      <c r="A98" s="252">
        <v>11</v>
      </c>
      <c r="B98" s="626" t="str">
        <f t="shared" ca="1" si="29"/>
        <v/>
      </c>
      <c r="C98" s="627"/>
      <c r="D98" s="394" t="str">
        <f t="shared" ca="1" si="37"/>
        <v/>
      </c>
      <c r="E98" s="66">
        <f t="shared" ca="1" si="30"/>
        <v>0</v>
      </c>
      <c r="F98" s="66">
        <f t="shared" ca="1" si="31"/>
        <v>0</v>
      </c>
      <c r="G98" s="66">
        <f t="shared" ca="1" si="32"/>
        <v>0</v>
      </c>
      <c r="H98" s="66">
        <f t="shared" ca="1" si="33"/>
        <v>0</v>
      </c>
      <c r="I98" s="66">
        <f t="shared" ca="1" si="34"/>
        <v>0</v>
      </c>
      <c r="J98" s="66">
        <f t="shared" ca="1" si="35"/>
        <v>0</v>
      </c>
      <c r="K98" s="224">
        <f t="shared" si="36"/>
        <v>0</v>
      </c>
      <c r="L98" s="214"/>
      <c r="M98" s="98"/>
    </row>
    <row r="99" spans="1:13" s="8" customFormat="1" ht="24" customHeight="1" thickTop="1" thickBot="1" x14ac:dyDescent="0.3">
      <c r="A99" s="252">
        <v>12</v>
      </c>
      <c r="B99" s="626" t="str">
        <f t="shared" ca="1" si="29"/>
        <v/>
      </c>
      <c r="C99" s="627"/>
      <c r="D99" s="394" t="str">
        <f t="shared" ca="1" si="37"/>
        <v/>
      </c>
      <c r="E99" s="66">
        <f t="shared" ca="1" si="30"/>
        <v>0</v>
      </c>
      <c r="F99" s="66">
        <f t="shared" ca="1" si="31"/>
        <v>0</v>
      </c>
      <c r="G99" s="66">
        <f t="shared" ca="1" si="32"/>
        <v>0</v>
      </c>
      <c r="H99" s="66">
        <f t="shared" ca="1" si="33"/>
        <v>0</v>
      </c>
      <c r="I99" s="66">
        <f t="shared" ca="1" si="34"/>
        <v>0</v>
      </c>
      <c r="J99" s="66">
        <f t="shared" ca="1" si="35"/>
        <v>0</v>
      </c>
      <c r="K99" s="224">
        <f t="shared" si="36"/>
        <v>0</v>
      </c>
      <c r="L99" s="214"/>
      <c r="M99" s="98"/>
    </row>
    <row r="100" spans="1:13" s="8" customFormat="1" ht="24" customHeight="1" thickTop="1" thickBot="1" x14ac:dyDescent="0.3">
      <c r="A100" s="252">
        <v>13</v>
      </c>
      <c r="B100" s="626" t="str">
        <f t="shared" ca="1" si="29"/>
        <v/>
      </c>
      <c r="C100" s="627"/>
      <c r="D100" s="394" t="str">
        <f t="shared" ca="1" si="37"/>
        <v/>
      </c>
      <c r="E100" s="66">
        <f t="shared" ca="1" si="30"/>
        <v>0</v>
      </c>
      <c r="F100" s="66">
        <f t="shared" ca="1" si="31"/>
        <v>0</v>
      </c>
      <c r="G100" s="66">
        <f t="shared" ca="1" si="32"/>
        <v>0</v>
      </c>
      <c r="H100" s="66">
        <f t="shared" ca="1" si="33"/>
        <v>0</v>
      </c>
      <c r="I100" s="66">
        <f t="shared" ca="1" si="34"/>
        <v>0</v>
      </c>
      <c r="J100" s="66">
        <f t="shared" ca="1" si="35"/>
        <v>0</v>
      </c>
      <c r="K100" s="224">
        <f t="shared" si="36"/>
        <v>0</v>
      </c>
      <c r="L100" s="214"/>
      <c r="M100" s="98"/>
    </row>
    <row r="101" spans="1:13" s="8" customFormat="1" ht="24" customHeight="1" thickTop="1" thickBot="1" x14ac:dyDescent="0.3">
      <c r="A101" s="252">
        <v>14</v>
      </c>
      <c r="B101" s="626" t="str">
        <f t="shared" ca="1" si="29"/>
        <v/>
      </c>
      <c r="C101" s="627"/>
      <c r="D101" s="394" t="str">
        <f t="shared" ca="1" si="37"/>
        <v/>
      </c>
      <c r="E101" s="66">
        <f t="shared" ca="1" si="30"/>
        <v>0</v>
      </c>
      <c r="F101" s="66">
        <f t="shared" ca="1" si="31"/>
        <v>0</v>
      </c>
      <c r="G101" s="66">
        <f t="shared" ca="1" si="32"/>
        <v>0</v>
      </c>
      <c r="H101" s="66">
        <f t="shared" ca="1" si="33"/>
        <v>0</v>
      </c>
      <c r="I101" s="66">
        <f t="shared" ca="1" si="34"/>
        <v>0</v>
      </c>
      <c r="J101" s="66">
        <f t="shared" ca="1" si="35"/>
        <v>0</v>
      </c>
      <c r="K101" s="224">
        <f t="shared" si="36"/>
        <v>0</v>
      </c>
      <c r="L101" s="214"/>
      <c r="M101" s="98"/>
    </row>
    <row r="102" spans="1:13" s="8" customFormat="1" ht="24" customHeight="1" thickTop="1" thickBot="1" x14ac:dyDescent="0.3">
      <c r="A102" s="252">
        <v>15</v>
      </c>
      <c r="B102" s="626" t="str">
        <f t="shared" ca="1" si="29"/>
        <v/>
      </c>
      <c r="C102" s="627"/>
      <c r="D102" s="394" t="str">
        <f t="shared" ca="1" si="37"/>
        <v/>
      </c>
      <c r="E102" s="66">
        <f t="shared" ca="1" si="30"/>
        <v>0</v>
      </c>
      <c r="F102" s="66">
        <f t="shared" ca="1" si="31"/>
        <v>0</v>
      </c>
      <c r="G102" s="66">
        <f t="shared" ca="1" si="32"/>
        <v>0</v>
      </c>
      <c r="H102" s="66">
        <f t="shared" ca="1" si="33"/>
        <v>0</v>
      </c>
      <c r="I102" s="66">
        <f t="shared" ca="1" si="34"/>
        <v>0</v>
      </c>
      <c r="J102" s="66">
        <f t="shared" ca="1" si="35"/>
        <v>0</v>
      </c>
      <c r="K102" s="224">
        <f t="shared" si="36"/>
        <v>0</v>
      </c>
      <c r="L102" s="214"/>
      <c r="M102" s="98"/>
    </row>
    <row r="103" spans="1:13" s="8" customFormat="1" ht="24" customHeight="1" thickTop="1" thickBot="1" x14ac:dyDescent="0.3">
      <c r="A103" s="252">
        <v>16</v>
      </c>
      <c r="B103" s="626" t="str">
        <f t="shared" ca="1" si="29"/>
        <v/>
      </c>
      <c r="C103" s="627"/>
      <c r="D103" s="394" t="str">
        <f t="shared" ca="1" si="37"/>
        <v/>
      </c>
      <c r="E103" s="66">
        <f t="shared" ca="1" si="30"/>
        <v>0</v>
      </c>
      <c r="F103" s="66">
        <f t="shared" ca="1" si="31"/>
        <v>0</v>
      </c>
      <c r="G103" s="66">
        <f t="shared" ca="1" si="32"/>
        <v>0</v>
      </c>
      <c r="H103" s="66">
        <f t="shared" ca="1" si="33"/>
        <v>0</v>
      </c>
      <c r="I103" s="66">
        <f t="shared" ca="1" si="34"/>
        <v>0</v>
      </c>
      <c r="J103" s="66">
        <f t="shared" ca="1" si="35"/>
        <v>0</v>
      </c>
      <c r="K103" s="224">
        <f t="shared" si="36"/>
        <v>0</v>
      </c>
      <c r="L103" s="214"/>
      <c r="M103" s="98"/>
    </row>
    <row r="104" spans="1:13" s="8" customFormat="1" ht="24" customHeight="1" thickTop="1" thickBot="1" x14ac:dyDescent="0.3">
      <c r="A104" s="252">
        <v>17</v>
      </c>
      <c r="B104" s="626" t="str">
        <f t="shared" ca="1" si="29"/>
        <v/>
      </c>
      <c r="C104" s="627"/>
      <c r="D104" s="394" t="str">
        <f t="shared" ca="1" si="37"/>
        <v/>
      </c>
      <c r="E104" s="66">
        <f t="shared" ca="1" si="30"/>
        <v>0</v>
      </c>
      <c r="F104" s="66">
        <f t="shared" ca="1" si="31"/>
        <v>0</v>
      </c>
      <c r="G104" s="66">
        <f t="shared" ca="1" si="32"/>
        <v>0</v>
      </c>
      <c r="H104" s="66">
        <f t="shared" ca="1" si="33"/>
        <v>0</v>
      </c>
      <c r="I104" s="66">
        <f t="shared" ca="1" si="34"/>
        <v>0</v>
      </c>
      <c r="J104" s="66">
        <f t="shared" ca="1" si="35"/>
        <v>0</v>
      </c>
      <c r="K104" s="224">
        <f t="shared" si="36"/>
        <v>0</v>
      </c>
      <c r="L104" s="214"/>
      <c r="M104" s="98"/>
    </row>
    <row r="105" spans="1:13" s="8" customFormat="1" ht="24" customHeight="1" thickTop="1" thickBot="1" x14ac:dyDescent="0.3">
      <c r="A105" s="252">
        <v>18</v>
      </c>
      <c r="B105" s="626" t="str">
        <f t="shared" ca="1" si="29"/>
        <v/>
      </c>
      <c r="C105" s="627"/>
      <c r="D105" s="394" t="str">
        <f t="shared" ca="1" si="37"/>
        <v/>
      </c>
      <c r="E105" s="66">
        <f t="shared" ca="1" si="30"/>
        <v>0</v>
      </c>
      <c r="F105" s="66">
        <f t="shared" ca="1" si="31"/>
        <v>0</v>
      </c>
      <c r="G105" s="66">
        <f t="shared" ca="1" si="32"/>
        <v>0</v>
      </c>
      <c r="H105" s="66">
        <f t="shared" ca="1" si="33"/>
        <v>0</v>
      </c>
      <c r="I105" s="66">
        <f t="shared" ca="1" si="34"/>
        <v>0</v>
      </c>
      <c r="J105" s="66">
        <f t="shared" ca="1" si="35"/>
        <v>0</v>
      </c>
      <c r="K105" s="224">
        <f t="shared" si="36"/>
        <v>0</v>
      </c>
      <c r="L105" s="214"/>
      <c r="M105" s="98"/>
    </row>
    <row r="106" spans="1:13" s="8" customFormat="1" ht="24" customHeight="1" thickTop="1" thickBot="1" x14ac:dyDescent="0.3">
      <c r="A106" s="252">
        <v>19</v>
      </c>
      <c r="B106" s="626" t="str">
        <f t="shared" ca="1" si="29"/>
        <v/>
      </c>
      <c r="C106" s="627"/>
      <c r="D106" s="394" t="str">
        <f t="shared" ca="1" si="37"/>
        <v/>
      </c>
      <c r="E106" s="66">
        <f t="shared" ca="1" si="30"/>
        <v>0</v>
      </c>
      <c r="F106" s="66">
        <f t="shared" ca="1" si="31"/>
        <v>0</v>
      </c>
      <c r="G106" s="66">
        <f t="shared" ca="1" si="32"/>
        <v>0</v>
      </c>
      <c r="H106" s="66">
        <f t="shared" ca="1" si="33"/>
        <v>0</v>
      </c>
      <c r="I106" s="66">
        <f t="shared" ca="1" si="34"/>
        <v>0</v>
      </c>
      <c r="J106" s="66">
        <f t="shared" ca="1" si="35"/>
        <v>0</v>
      </c>
      <c r="K106" s="224">
        <f t="shared" si="36"/>
        <v>0</v>
      </c>
      <c r="L106" s="214"/>
      <c r="M106" s="98"/>
    </row>
    <row r="107" spans="1:13" s="8" customFormat="1" ht="24" customHeight="1" thickTop="1" thickBot="1" x14ac:dyDescent="0.3">
      <c r="A107" s="252">
        <v>20</v>
      </c>
      <c r="B107" s="626" t="str">
        <f t="shared" ca="1" si="29"/>
        <v/>
      </c>
      <c r="C107" s="627"/>
      <c r="D107" s="394" t="str">
        <f t="shared" ca="1" si="37"/>
        <v/>
      </c>
      <c r="E107" s="66">
        <f t="shared" ca="1" si="30"/>
        <v>0</v>
      </c>
      <c r="F107" s="66">
        <f t="shared" ca="1" si="31"/>
        <v>0</v>
      </c>
      <c r="G107" s="66">
        <f t="shared" ca="1" si="32"/>
        <v>0</v>
      </c>
      <c r="H107" s="66">
        <f t="shared" ca="1" si="33"/>
        <v>0</v>
      </c>
      <c r="I107" s="66">
        <f t="shared" ca="1" si="34"/>
        <v>0</v>
      </c>
      <c r="J107" s="66">
        <f t="shared" ca="1" si="35"/>
        <v>0</v>
      </c>
      <c r="K107" s="224">
        <f t="shared" si="36"/>
        <v>0</v>
      </c>
      <c r="L107" s="214"/>
      <c r="M107" s="98"/>
    </row>
    <row r="108" spans="1:13" s="8" customFormat="1" ht="15.75" customHeight="1" thickTop="1" thickBot="1" x14ac:dyDescent="0.35">
      <c r="A108" s="59"/>
      <c r="B108" s="634" t="s">
        <v>8</v>
      </c>
      <c r="C108" s="774"/>
      <c r="D108" s="774"/>
      <c r="E108" s="67">
        <f ca="1">SUM(E88:E107)</f>
        <v>0</v>
      </c>
      <c r="F108" s="67">
        <f t="shared" ref="F108:K108" ca="1" si="38">SUM(F88:F107)</f>
        <v>0</v>
      </c>
      <c r="G108" s="67">
        <f t="shared" ca="1" si="38"/>
        <v>0</v>
      </c>
      <c r="H108" s="67">
        <f t="shared" ca="1" si="38"/>
        <v>0</v>
      </c>
      <c r="I108" s="67">
        <f t="shared" ca="1" si="38"/>
        <v>0</v>
      </c>
      <c r="J108" s="67">
        <f ca="1">SUM(J88:J107)</f>
        <v>0</v>
      </c>
      <c r="K108" s="68">
        <f t="shared" si="38"/>
        <v>0</v>
      </c>
      <c r="L108" s="214"/>
      <c r="M108" s="98"/>
    </row>
    <row r="109" spans="1:13" s="8" customFormat="1" ht="10.15" customHeight="1" thickTop="1" thickBot="1" x14ac:dyDescent="0.35">
      <c r="A109" s="59"/>
      <c r="B109" s="447"/>
      <c r="C109" s="448"/>
      <c r="D109" s="448"/>
      <c r="E109" s="433"/>
      <c r="F109" s="433"/>
      <c r="G109" s="433"/>
      <c r="H109" s="433"/>
      <c r="I109" s="433"/>
      <c r="J109" s="433"/>
      <c r="K109" s="433"/>
      <c r="L109" s="214"/>
      <c r="M109" s="98"/>
    </row>
    <row r="110" spans="1:13" s="8" customFormat="1" ht="15.75" customHeight="1" thickTop="1" thickBot="1" x14ac:dyDescent="0.3">
      <c r="A110" s="59"/>
      <c r="B110" s="763" t="s">
        <v>362</v>
      </c>
      <c r="C110" s="764"/>
      <c r="D110" s="764"/>
      <c r="E110" s="89">
        <f ca="1">IF(ISNUMBER((G56/(E56-E55))*100),((G56/(E56-E55))*100),"")</f>
        <v>0</v>
      </c>
      <c r="F110" s="433" t="s">
        <v>88</v>
      </c>
      <c r="G110" s="433"/>
      <c r="H110" s="433"/>
      <c r="I110" s="433"/>
      <c r="J110" s="433"/>
      <c r="K110" s="433"/>
      <c r="L110" s="214"/>
      <c r="M110" s="98"/>
    </row>
    <row r="111" spans="1:13" s="8" customFormat="1" ht="15.4" customHeight="1" thickTop="1" thickBot="1" x14ac:dyDescent="0.3">
      <c r="A111" s="62"/>
      <c r="B111" s="763" t="s">
        <v>379</v>
      </c>
      <c r="C111" s="764"/>
      <c r="D111" s="764"/>
      <c r="E111" s="89">
        <f ca="1">E108/(J82+0.01-J108)*100</f>
        <v>0</v>
      </c>
      <c r="F111" s="63" t="s">
        <v>88</v>
      </c>
      <c r="G111" s="63"/>
      <c r="H111" s="63"/>
      <c r="I111" s="63"/>
      <c r="J111" s="63"/>
      <c r="K111" s="63"/>
      <c r="L111" s="215"/>
      <c r="M111" s="98"/>
    </row>
    <row r="112" spans="1:13" s="8" customFormat="1" ht="22" customHeight="1" thickTop="1" thickBot="1" x14ac:dyDescent="0.3">
      <c r="A112" s="59"/>
      <c r="B112" s="763" t="s">
        <v>380</v>
      </c>
      <c r="C112" s="764"/>
      <c r="D112" s="764"/>
      <c r="E112" s="89">
        <f ca="1">H108/(J82+0.01-J108)*100</f>
        <v>0</v>
      </c>
      <c r="F112" s="88" t="s">
        <v>88</v>
      </c>
      <c r="G112" s="88"/>
      <c r="H112" s="88"/>
      <c r="I112" s="88"/>
      <c r="J112" s="88"/>
      <c r="K112" s="88"/>
      <c r="L112" s="214"/>
      <c r="M112" s="231"/>
    </row>
    <row r="113" spans="1:16" s="8" customFormat="1" ht="15.75" hidden="1" customHeight="1" thickTop="1" thickBot="1" x14ac:dyDescent="0.4">
      <c r="A113" s="59"/>
      <c r="B113" s="763" t="s">
        <v>169</v>
      </c>
      <c r="C113" s="764"/>
      <c r="D113" s="764"/>
      <c r="E113" s="182">
        <f ca="1">AP60</f>
        <v>0</v>
      </c>
      <c r="F113" s="88" t="s">
        <v>125</v>
      </c>
      <c r="G113" s="88"/>
      <c r="H113" s="88"/>
      <c r="I113" s="88"/>
      <c r="J113" s="88"/>
      <c r="K113" s="88"/>
      <c r="L113" s="214"/>
      <c r="M113" s="98"/>
      <c r="N113" s="91"/>
      <c r="O113"/>
      <c r="P113"/>
    </row>
    <row r="114" spans="1:16" s="8" customFormat="1" ht="15.75" hidden="1" customHeight="1" thickTop="1" thickBot="1" x14ac:dyDescent="0.4">
      <c r="A114" s="59"/>
      <c r="B114" s="763" t="str">
        <f>"Aide demandée pers statutaires / Aide demandée tot* (max "&amp;Réglages!M19&amp;"%)"</f>
        <v>Aide demandée pers statutaires / Aide demandée tot* (max 0%)</v>
      </c>
      <c r="C114" s="764"/>
      <c r="D114" s="764"/>
      <c r="E114" s="89">
        <f ca="1">E113/(I82+0.1-K108)*100</f>
        <v>0</v>
      </c>
      <c r="F114" s="88" t="s">
        <v>88</v>
      </c>
      <c r="G114" s="134" t="str">
        <f ca="1">IF(E114&gt;Réglages!M19,"Attention : taux d’aide des personnels statutaires dépassé","")</f>
        <v/>
      </c>
      <c r="H114" s="88"/>
      <c r="I114" s="88"/>
      <c r="J114" s="88"/>
      <c r="K114" s="88"/>
      <c r="L114" s="214"/>
      <c r="M114" s="98"/>
      <c r="N114" s="91"/>
      <c r="O114"/>
      <c r="P114"/>
    </row>
    <row r="115" spans="1:16" s="8" customFormat="1" ht="15.4" customHeight="1" thickTop="1" thickBot="1" x14ac:dyDescent="0.4">
      <c r="A115" s="59"/>
      <c r="B115" s="763" t="str">
        <f>"Frais généraux demandés / Aide demandée totale* (max "&amp;Réglages!M16&amp;"%)"</f>
        <v>Frais généraux demandés / Aide demandée totale* (max 20%)</v>
      </c>
      <c r="C115" s="764"/>
      <c r="D115" s="764"/>
      <c r="E115" s="89">
        <f ca="1">J108/(J82+0.01-J108)*100</f>
        <v>0</v>
      </c>
      <c r="F115" s="88" t="s">
        <v>88</v>
      </c>
      <c r="G115" s="88" t="str">
        <f ca="1">IF(E115&gt;Réglages!M16,"Attention : maximum de frais généraux dépassé","")</f>
        <v/>
      </c>
      <c r="H115" s="88"/>
      <c r="I115" s="88"/>
      <c r="J115" s="88"/>
      <c r="K115" s="88"/>
      <c r="L115" s="214"/>
      <c r="M115" s="98"/>
      <c r="N115" s="91"/>
      <c r="O115"/>
      <c r="P115"/>
    </row>
    <row r="116" spans="1:16" s="8" customFormat="1" ht="24" hidden="1" customHeight="1" thickTop="1" thickBot="1" x14ac:dyDescent="0.3">
      <c r="A116" s="59"/>
      <c r="B116" s="763" t="str">
        <f>"Total des demandes de Décharges d’enseignement (max "&amp;Réglages!M22&amp;"k€/an)"</f>
        <v>Total des demandes de Décharges d’enseignement (max 0k€/an)</v>
      </c>
      <c r="C116" s="764"/>
      <c r="D116" s="764"/>
      <c r="E116" s="220">
        <f ca="1">AT60</f>
        <v>0</v>
      </c>
      <c r="F116" s="219" t="s">
        <v>204</v>
      </c>
      <c r="G116" s="220" t="e">
        <f>IF(#REF!&lt;&gt;"",E116/#REF!*12,"")</f>
        <v>#REF!</v>
      </c>
      <c r="H116" s="88" t="s">
        <v>205</v>
      </c>
      <c r="I116" s="134" t="e">
        <f>IF(AND(G116&gt;Réglages!M22*1000,G116&lt;&gt;""),"Attention : maximum dépassé","")</f>
        <v>#REF!</v>
      </c>
      <c r="J116" s="134"/>
      <c r="K116" s="88"/>
      <c r="L116" s="214"/>
      <c r="M116" s="98"/>
      <c r="N116" s="232"/>
      <c r="O116" s="232"/>
      <c r="P116" s="232"/>
    </row>
    <row r="117" spans="1:16" s="8" customFormat="1" ht="15.75" customHeight="1" thickTop="1" x14ac:dyDescent="0.25">
      <c r="A117" s="59"/>
      <c r="B117" s="403" t="s">
        <v>334</v>
      </c>
      <c r="C117" s="534" t="s">
        <v>361</v>
      </c>
      <c r="D117" s="403"/>
      <c r="E117" s="189"/>
      <c r="F117" s="189"/>
      <c r="G117" s="189"/>
      <c r="H117" s="189"/>
      <c r="I117" s="189"/>
      <c r="J117" s="189"/>
      <c r="K117" s="189"/>
      <c r="L117" s="214"/>
      <c r="M117" s="98"/>
    </row>
    <row r="118" spans="1:16" ht="15.4" customHeight="1" x14ac:dyDescent="0.35">
      <c r="A118" s="419"/>
      <c r="B118" s="590"/>
      <c r="C118" s="590"/>
      <c r="D118" s="590"/>
      <c r="E118" s="590"/>
      <c r="F118" s="590"/>
      <c r="G118" s="590"/>
      <c r="H118" s="590"/>
      <c r="I118" s="590"/>
      <c r="J118" s="590"/>
      <c r="K118" s="590"/>
      <c r="L118" s="420"/>
      <c r="M118" s="98"/>
      <c r="N118" s="8"/>
      <c r="O118" s="8"/>
      <c r="P118" s="8"/>
    </row>
    <row r="119" spans="1:16" ht="18.399999999999999" customHeight="1" x14ac:dyDescent="0.35">
      <c r="B119" s="605" t="s">
        <v>211</v>
      </c>
      <c r="C119" s="605"/>
      <c r="D119" s="605"/>
      <c r="E119" s="605"/>
      <c r="F119" s="605"/>
      <c r="G119" s="605"/>
      <c r="H119" s="605"/>
      <c r="I119" s="605"/>
      <c r="J119" s="605"/>
      <c r="K119" s="605"/>
      <c r="L119" s="420"/>
      <c r="M119" s="98"/>
      <c r="N119" s="8"/>
      <c r="O119" s="8"/>
      <c r="P119" s="8"/>
    </row>
    <row r="120" spans="1:16" ht="9.4" customHeight="1" thickBot="1" x14ac:dyDescent="0.4">
      <c r="A120" s="414"/>
      <c r="B120" s="414"/>
      <c r="C120" s="414"/>
      <c r="D120" s="414"/>
      <c r="E120" s="414"/>
      <c r="F120" s="599"/>
      <c r="G120" s="599"/>
      <c r="H120" s="599"/>
      <c r="I120" s="599"/>
      <c r="J120" s="599"/>
      <c r="K120" s="599"/>
      <c r="L120" s="420"/>
      <c r="M120" s="98"/>
      <c r="N120" s="8"/>
      <c r="O120" s="8"/>
      <c r="P120" s="8"/>
    </row>
    <row r="121" spans="1:16" s="232" customFormat="1" ht="30.75" customHeight="1" thickTop="1" x14ac:dyDescent="0.25">
      <c r="A121" s="253"/>
      <c r="B121" s="767" t="s">
        <v>181</v>
      </c>
      <c r="C121" s="768"/>
      <c r="D121" s="401" t="s">
        <v>182</v>
      </c>
      <c r="F121" s="773" t="s">
        <v>351</v>
      </c>
      <c r="G121" s="773"/>
      <c r="H121" s="773"/>
      <c r="I121" s="773"/>
      <c r="J121" s="773"/>
      <c r="K121" s="773"/>
      <c r="L121" s="331"/>
      <c r="M121" s="98"/>
      <c r="N121" s="8"/>
      <c r="O121" s="8"/>
      <c r="P121" s="8"/>
    </row>
    <row r="122" spans="1:16" s="8" customFormat="1" ht="15.75" customHeight="1" x14ac:dyDescent="0.25">
      <c r="A122" s="254">
        <v>1</v>
      </c>
      <c r="B122" s="734" t="str">
        <f t="shared" ref="B122:B136" ca="1" si="39">LOOKUP($A122,$N$186:$N$360,$F$186:$F$360)</f>
        <v xml:space="preserve"> </v>
      </c>
      <c r="C122" s="735"/>
      <c r="D122" s="443" t="str">
        <f t="shared" ref="D122:D136" ca="1" si="40">LOOKUP($A122,$N$186:$N$360,$G$186:$G$360)</f>
        <v xml:space="preserve"> </v>
      </c>
      <c r="E122" s="442"/>
      <c r="F122" s="773"/>
      <c r="G122" s="773"/>
      <c r="H122" s="773"/>
      <c r="I122" s="773"/>
      <c r="J122" s="773"/>
      <c r="K122" s="773"/>
      <c r="L122" s="331"/>
      <c r="M122" s="98"/>
    </row>
    <row r="123" spans="1:16" s="8" customFormat="1" ht="15.75" customHeight="1" x14ac:dyDescent="0.25">
      <c r="A123" s="254">
        <v>2</v>
      </c>
      <c r="B123" s="734" t="str">
        <f t="shared" ca="1" si="39"/>
        <v xml:space="preserve"> </v>
      </c>
      <c r="C123" s="735"/>
      <c r="D123" s="443" t="str">
        <f t="shared" ca="1" si="40"/>
        <v xml:space="preserve"> </v>
      </c>
      <c r="E123" s="442"/>
      <c r="F123" s="773"/>
      <c r="G123" s="773"/>
      <c r="H123" s="773"/>
      <c r="I123" s="773"/>
      <c r="J123" s="773"/>
      <c r="K123" s="773"/>
      <c r="L123" s="331"/>
      <c r="M123" s="98"/>
    </row>
    <row r="124" spans="1:16" s="8" customFormat="1" ht="15.75" customHeight="1" x14ac:dyDescent="0.25">
      <c r="A124" s="254">
        <v>3</v>
      </c>
      <c r="B124" s="734" t="str">
        <f t="shared" ca="1" si="39"/>
        <v xml:space="preserve"> </v>
      </c>
      <c r="C124" s="735"/>
      <c r="D124" s="443" t="str">
        <f t="shared" ca="1" si="40"/>
        <v xml:space="preserve"> </v>
      </c>
      <c r="E124" s="442"/>
      <c r="F124" s="773"/>
      <c r="G124" s="773"/>
      <c r="H124" s="773"/>
      <c r="I124" s="773"/>
      <c r="J124" s="773"/>
      <c r="K124" s="773"/>
      <c r="L124" s="331"/>
      <c r="M124" s="98"/>
    </row>
    <row r="125" spans="1:16" s="8" customFormat="1" ht="15.75" customHeight="1" x14ac:dyDescent="0.25">
      <c r="A125" s="254">
        <v>4</v>
      </c>
      <c r="B125" s="734" t="str">
        <f t="shared" ca="1" si="39"/>
        <v xml:space="preserve"> </v>
      </c>
      <c r="C125" s="735"/>
      <c r="D125" s="443" t="str">
        <f t="shared" ca="1" si="40"/>
        <v xml:space="preserve"> </v>
      </c>
      <c r="E125" s="442"/>
      <c r="F125" s="773"/>
      <c r="G125" s="773"/>
      <c r="H125" s="773"/>
      <c r="I125" s="773"/>
      <c r="J125" s="773"/>
      <c r="K125" s="773"/>
      <c r="L125" s="331"/>
      <c r="M125" s="244"/>
    </row>
    <row r="126" spans="1:16" s="8" customFormat="1" ht="15.75" customHeight="1" x14ac:dyDescent="0.25">
      <c r="A126" s="254">
        <v>5</v>
      </c>
      <c r="B126" s="734" t="str">
        <f t="shared" ca="1" si="39"/>
        <v xml:space="preserve"> </v>
      </c>
      <c r="C126" s="735"/>
      <c r="D126" s="443" t="str">
        <f t="shared" ca="1" si="40"/>
        <v xml:space="preserve"> </v>
      </c>
      <c r="E126" s="442"/>
      <c r="F126" s="773"/>
      <c r="G126" s="773"/>
      <c r="H126" s="773"/>
      <c r="I126" s="773"/>
      <c r="J126" s="773"/>
      <c r="K126" s="773"/>
      <c r="L126" s="331"/>
      <c r="M126" s="98"/>
    </row>
    <row r="127" spans="1:16" s="8" customFormat="1" ht="15.75" customHeight="1" x14ac:dyDescent="0.25">
      <c r="A127" s="254">
        <v>6</v>
      </c>
      <c r="B127" s="734" t="str">
        <f t="shared" ca="1" si="39"/>
        <v xml:space="preserve"> </v>
      </c>
      <c r="C127" s="735"/>
      <c r="D127" s="443" t="str">
        <f t="shared" ca="1" si="40"/>
        <v xml:space="preserve"> </v>
      </c>
      <c r="E127" s="441"/>
      <c r="F127" s="441"/>
      <c r="G127" s="441"/>
      <c r="H127" s="441"/>
      <c r="I127" s="331"/>
      <c r="J127" s="331"/>
      <c r="K127" s="331"/>
      <c r="L127" s="331"/>
      <c r="M127" s="98"/>
    </row>
    <row r="128" spans="1:16" s="8" customFormat="1" ht="15.75" customHeight="1" x14ac:dyDescent="0.25">
      <c r="A128" s="254">
        <v>7</v>
      </c>
      <c r="B128" s="734" t="str">
        <f t="shared" ca="1" si="39"/>
        <v xml:space="preserve"> </v>
      </c>
      <c r="C128" s="735"/>
      <c r="D128" s="443" t="str">
        <f t="shared" ca="1" si="40"/>
        <v xml:space="preserve"> </v>
      </c>
      <c r="E128" s="441"/>
      <c r="F128" s="441"/>
      <c r="G128" s="441"/>
      <c r="H128" s="441"/>
      <c r="I128" s="331"/>
      <c r="J128" s="331"/>
      <c r="K128" s="331"/>
      <c r="L128" s="331"/>
      <c r="M128" s="98"/>
    </row>
    <row r="129" spans="1:16" s="8" customFormat="1" ht="15.75" customHeight="1" x14ac:dyDescent="0.25">
      <c r="A129" s="254">
        <v>8</v>
      </c>
      <c r="B129" s="734" t="str">
        <f t="shared" ca="1" si="39"/>
        <v xml:space="preserve"> </v>
      </c>
      <c r="C129" s="735"/>
      <c r="D129" s="443" t="str">
        <f t="shared" ca="1" si="40"/>
        <v xml:space="preserve"> </v>
      </c>
      <c r="E129" s="441"/>
      <c r="F129" s="441"/>
      <c r="G129" s="441"/>
      <c r="H129" s="441"/>
      <c r="I129" s="331"/>
      <c r="J129" s="331"/>
      <c r="K129" s="331"/>
      <c r="L129" s="331"/>
      <c r="M129" s="100"/>
    </row>
    <row r="130" spans="1:16" s="8" customFormat="1" ht="15.75" customHeight="1" x14ac:dyDescent="0.25">
      <c r="A130" s="254">
        <v>9</v>
      </c>
      <c r="B130" s="734" t="str">
        <f t="shared" ca="1" si="39"/>
        <v xml:space="preserve"> </v>
      </c>
      <c r="C130" s="735"/>
      <c r="D130" s="443" t="str">
        <f t="shared" ca="1" si="40"/>
        <v xml:space="preserve"> </v>
      </c>
      <c r="E130" s="441"/>
      <c r="F130" s="441"/>
      <c r="G130" s="441"/>
      <c r="H130" s="441"/>
      <c r="I130" s="331"/>
      <c r="J130" s="331"/>
      <c r="K130" s="331"/>
      <c r="L130" s="331"/>
      <c r="M130" s="100"/>
    </row>
    <row r="131" spans="1:16" s="8" customFormat="1" ht="15.75" customHeight="1" x14ac:dyDescent="0.35">
      <c r="A131" s="254">
        <v>10</v>
      </c>
      <c r="B131" s="734" t="str">
        <f t="shared" ca="1" si="39"/>
        <v xml:space="preserve"> </v>
      </c>
      <c r="C131" s="735"/>
      <c r="D131" s="443" t="str">
        <f t="shared" ca="1" si="40"/>
        <v xml:space="preserve"> </v>
      </c>
      <c r="E131" s="441"/>
      <c r="F131" s="441"/>
      <c r="G131" s="441"/>
      <c r="H131" s="441"/>
      <c r="I131" s="331"/>
      <c r="J131" s="331"/>
      <c r="K131" s="331"/>
      <c r="L131" s="331"/>
      <c r="M131"/>
      <c r="N131" s="59"/>
      <c r="O131" s="59"/>
      <c r="P131" s="59"/>
    </row>
    <row r="132" spans="1:16" s="8" customFormat="1" ht="15.75" customHeight="1" x14ac:dyDescent="0.35">
      <c r="A132" s="254">
        <v>11</v>
      </c>
      <c r="B132" s="734" t="str">
        <f t="shared" ca="1" si="39"/>
        <v xml:space="preserve"> </v>
      </c>
      <c r="C132" s="735"/>
      <c r="D132" s="443" t="str">
        <f t="shared" ca="1" si="40"/>
        <v xml:space="preserve"> </v>
      </c>
      <c r="E132" s="441"/>
      <c r="F132" s="441"/>
      <c r="G132" s="441"/>
      <c r="H132" s="441"/>
      <c r="I132" s="331"/>
      <c r="J132" s="331"/>
      <c r="K132" s="331"/>
      <c r="L132" s="331"/>
      <c r="M132"/>
    </row>
    <row r="133" spans="1:16" s="8" customFormat="1" ht="15.75" customHeight="1" x14ac:dyDescent="0.35">
      <c r="A133" s="254">
        <v>12</v>
      </c>
      <c r="B133" s="734" t="str">
        <f t="shared" ca="1" si="39"/>
        <v xml:space="preserve"> </v>
      </c>
      <c r="C133" s="735"/>
      <c r="D133" s="443" t="str">
        <f t="shared" ca="1" si="40"/>
        <v xml:space="preserve"> </v>
      </c>
      <c r="E133" s="441"/>
      <c r="F133" s="441"/>
      <c r="G133" s="441"/>
      <c r="H133" s="441"/>
      <c r="I133" s="331"/>
      <c r="J133" s="331"/>
      <c r="K133" s="331"/>
      <c r="L133" s="331"/>
      <c r="M133" s="98"/>
      <c r="N133" s="91"/>
      <c r="O133"/>
      <c r="P133"/>
    </row>
    <row r="134" spans="1:16" s="8" customFormat="1" ht="15.75" customHeight="1" x14ac:dyDescent="0.35">
      <c r="A134" s="254">
        <v>13</v>
      </c>
      <c r="B134" s="734" t="str">
        <f t="shared" ca="1" si="39"/>
        <v xml:space="preserve"> </v>
      </c>
      <c r="C134" s="735"/>
      <c r="D134" s="443" t="str">
        <f t="shared" ca="1" si="40"/>
        <v xml:space="preserve"> </v>
      </c>
      <c r="E134" s="441"/>
      <c r="F134" s="441"/>
      <c r="G134" s="441"/>
      <c r="H134" s="441"/>
      <c r="I134" s="331"/>
      <c r="J134" s="331"/>
      <c r="K134" s="331"/>
      <c r="L134" s="331"/>
      <c r="M134" s="98"/>
      <c r="N134" s="91"/>
      <c r="O134"/>
      <c r="P134"/>
    </row>
    <row r="135" spans="1:16" s="8" customFormat="1" ht="15.75" customHeight="1" x14ac:dyDescent="0.35">
      <c r="A135" s="254">
        <v>14</v>
      </c>
      <c r="B135" s="734" t="str">
        <f t="shared" ca="1" si="39"/>
        <v xml:space="preserve"> </v>
      </c>
      <c r="C135" s="735"/>
      <c r="D135" s="443" t="str">
        <f t="shared" ca="1" si="40"/>
        <v xml:space="preserve"> </v>
      </c>
      <c r="E135" s="441"/>
      <c r="F135" s="441"/>
      <c r="G135" s="441"/>
      <c r="H135" s="441"/>
      <c r="I135" s="331"/>
      <c r="J135" s="331"/>
      <c r="K135" s="331"/>
      <c r="L135" s="331"/>
      <c r="M135" s="98"/>
      <c r="N135" s="91"/>
      <c r="O135"/>
      <c r="P135"/>
    </row>
    <row r="136" spans="1:16" s="8" customFormat="1" ht="15.75" customHeight="1" thickBot="1" x14ac:dyDescent="0.4">
      <c r="A136" s="254">
        <v>15</v>
      </c>
      <c r="B136" s="769" t="str">
        <f t="shared" ca="1" si="39"/>
        <v xml:space="preserve"> </v>
      </c>
      <c r="C136" s="770"/>
      <c r="D136" s="444" t="str">
        <f t="shared" ca="1" si="40"/>
        <v xml:space="preserve"> </v>
      </c>
      <c r="E136" s="441"/>
      <c r="F136" s="441"/>
      <c r="G136" s="441"/>
      <c r="H136" s="441"/>
      <c r="I136" s="331"/>
      <c r="J136" s="331"/>
      <c r="K136" s="331"/>
      <c r="L136" s="331"/>
      <c r="M136"/>
      <c r="N136" s="100"/>
      <c r="O136" s="31"/>
      <c r="P136" s="31"/>
    </row>
    <row r="137" spans="1:16" s="59" customFormat="1" ht="8.25" customHeight="1" thickTop="1" thickBot="1" x14ac:dyDescent="0.4">
      <c r="B137" s="257"/>
      <c r="C137" s="257"/>
      <c r="D137" s="257"/>
      <c r="E137" s="258"/>
      <c r="F137" s="259"/>
      <c r="G137" s="258"/>
      <c r="H137" s="259"/>
      <c r="I137" s="331"/>
      <c r="J137" s="331"/>
      <c r="K137" s="331"/>
      <c r="L137" s="331"/>
      <c r="M137"/>
      <c r="N137" s="100"/>
      <c r="O137" s="31"/>
      <c r="P137" s="31"/>
    </row>
    <row r="138" spans="1:16" s="8" customFormat="1" ht="32.15" customHeight="1" thickTop="1" thickBot="1" x14ac:dyDescent="0.4">
      <c r="A138" s="59"/>
      <c r="B138" s="445" t="s">
        <v>344</v>
      </c>
      <c r="C138" s="446"/>
      <c r="D138" s="446"/>
      <c r="E138" s="395"/>
      <c r="F138" s="591" t="s">
        <v>345</v>
      </c>
      <c r="G138" s="592"/>
      <c r="H138" s="592"/>
      <c r="I138" s="649">
        <f>AL61+AM61</f>
        <v>0</v>
      </c>
      <c r="J138" s="649"/>
      <c r="K138" s="650"/>
      <c r="L138" s="331"/>
      <c r="M138"/>
      <c r="N138" s="100"/>
      <c r="O138" s="31"/>
      <c r="P138" s="31"/>
    </row>
    <row r="139" spans="1:16" ht="15.4" customHeight="1" thickTop="1" x14ac:dyDescent="0.35">
      <c r="A139" s="419"/>
      <c r="B139" s="590"/>
      <c r="C139" s="590"/>
      <c r="D139" s="590"/>
      <c r="E139" s="590"/>
      <c r="F139" s="590"/>
      <c r="G139" s="590"/>
      <c r="H139" s="590"/>
      <c r="I139" s="590"/>
      <c r="J139" s="590"/>
      <c r="K139" s="590"/>
      <c r="L139" s="420"/>
      <c r="N139" s="100"/>
      <c r="O139" s="31"/>
      <c r="P139" s="31"/>
    </row>
    <row r="140" spans="1:16" ht="18.399999999999999" customHeight="1" x14ac:dyDescent="0.35">
      <c r="B140" s="605" t="s">
        <v>78</v>
      </c>
      <c r="C140" s="605"/>
      <c r="D140" s="605"/>
      <c r="E140" s="605"/>
      <c r="F140" s="605"/>
      <c r="G140" s="605"/>
      <c r="H140" s="605"/>
      <c r="I140" s="605"/>
      <c r="J140" s="605"/>
      <c r="K140" s="605"/>
      <c r="L140" s="420"/>
    </row>
    <row r="141" spans="1:16" ht="9.4" customHeight="1" thickBot="1" x14ac:dyDescent="0.4">
      <c r="A141" s="414"/>
      <c r="B141" s="414"/>
      <c r="C141" s="414"/>
      <c r="D141" s="414"/>
      <c r="E141" s="414"/>
      <c r="F141" s="599"/>
      <c r="G141" s="599"/>
      <c r="H141" s="599"/>
      <c r="I141" s="599"/>
      <c r="J141" s="599"/>
      <c r="K141" s="599"/>
      <c r="L141" s="420"/>
    </row>
    <row r="142" spans="1:16" s="31" customFormat="1" ht="15.75" customHeight="1" thickTop="1" thickBot="1" x14ac:dyDescent="0.4">
      <c r="A142" s="249"/>
      <c r="B142" s="397"/>
      <c r="C142" s="58"/>
      <c r="D142" s="58"/>
      <c r="E142" s="760" t="s">
        <v>77</v>
      </c>
      <c r="F142" s="757"/>
      <c r="G142" s="757"/>
      <c r="H142" s="756" t="s">
        <v>9</v>
      </c>
      <c r="I142" s="757"/>
      <c r="J142" s="758"/>
      <c r="K142" s="759"/>
      <c r="L142" s="211"/>
      <c r="M142"/>
      <c r="N142"/>
      <c r="O142"/>
      <c r="P142"/>
    </row>
    <row r="143" spans="1:16" s="31" customFormat="1" ht="15.75" customHeight="1" thickTop="1" thickBot="1" x14ac:dyDescent="0.4">
      <c r="A143" s="249"/>
      <c r="B143" s="749" t="s">
        <v>146</v>
      </c>
      <c r="C143" s="750"/>
      <c r="D143" s="750"/>
      <c r="E143" s="754">
        <f ca="1">AU60</f>
        <v>0</v>
      </c>
      <c r="F143" s="755"/>
      <c r="G143" s="755"/>
      <c r="H143" s="751">
        <f ca="1">AV60</f>
        <v>0</v>
      </c>
      <c r="I143" s="752"/>
      <c r="J143" s="752"/>
      <c r="K143" s="753"/>
      <c r="L143" s="211"/>
      <c r="M143"/>
      <c r="N143"/>
      <c r="O143"/>
      <c r="P143"/>
    </row>
    <row r="144" spans="1:16" s="31" customFormat="1" ht="15.75" customHeight="1" thickTop="1" thickBot="1" x14ac:dyDescent="0.4">
      <c r="A144" s="249"/>
      <c r="B144" s="736" t="s">
        <v>148</v>
      </c>
      <c r="C144" s="737"/>
      <c r="D144" s="737"/>
      <c r="E144" s="738">
        <f ca="1">AW60</f>
        <v>0</v>
      </c>
      <c r="F144" s="739"/>
      <c r="G144" s="739"/>
      <c r="H144" s="740">
        <f ca="1">AX60</f>
        <v>0</v>
      </c>
      <c r="I144" s="741"/>
      <c r="J144" s="741"/>
      <c r="K144" s="742"/>
      <c r="L144" s="211"/>
      <c r="M144"/>
      <c r="N144"/>
      <c r="O144"/>
      <c r="P144"/>
    </row>
    <row r="145" spans="1:16" s="31" customFormat="1" ht="15.75" customHeight="1" thickTop="1" thickBot="1" x14ac:dyDescent="0.4">
      <c r="A145" s="249"/>
      <c r="B145" s="743" t="s">
        <v>147</v>
      </c>
      <c r="C145" s="744"/>
      <c r="D145" s="744"/>
      <c r="E145" s="745">
        <f ca="1">SUM(E143:G144)</f>
        <v>0</v>
      </c>
      <c r="F145" s="746"/>
      <c r="G145" s="747"/>
      <c r="H145" s="745">
        <f ca="1">SUM(H143:K144)</f>
        <v>0</v>
      </c>
      <c r="I145" s="746"/>
      <c r="J145" s="746"/>
      <c r="K145" s="748"/>
      <c r="L145" s="211"/>
      <c r="M145"/>
      <c r="N145"/>
      <c r="O145"/>
      <c r="P145"/>
    </row>
    <row r="146" spans="1:16" ht="12" customHeight="1" thickTop="1" x14ac:dyDescent="0.35"/>
    <row r="157" spans="1:16" ht="14.15" hidden="1" customHeight="1" x14ac:dyDescent="0.35"/>
    <row r="158" spans="1:16" ht="14.65" hidden="1" customHeight="1" x14ac:dyDescent="0.35"/>
    <row r="159" spans="1:16" ht="10.5" customHeight="1" thickBot="1" x14ac:dyDescent="0.4"/>
    <row r="160" spans="1:16" ht="21" customHeight="1" thickTop="1" thickBot="1" x14ac:dyDescent="0.4">
      <c r="A160" s="255"/>
      <c r="B160" s="651" t="s">
        <v>86</v>
      </c>
      <c r="C160" s="652"/>
      <c r="D160" s="652"/>
      <c r="E160" s="653"/>
      <c r="G160" s="693" t="s">
        <v>170</v>
      </c>
      <c r="H160" s="694"/>
      <c r="I160" s="694"/>
      <c r="J160" s="694"/>
      <c r="K160" s="695"/>
    </row>
    <row r="161" spans="1:16" ht="16.5" customHeight="1" thickTop="1" thickBot="1" x14ac:dyDescent="0.4">
      <c r="A161" s="255"/>
      <c r="B161" s="696" t="s">
        <v>2</v>
      </c>
      <c r="C161" s="654"/>
      <c r="D161" s="654" t="s">
        <v>1</v>
      </c>
      <c r="E161" s="655"/>
      <c r="G161" s="697" t="s">
        <v>2</v>
      </c>
      <c r="H161" s="698"/>
      <c r="I161" s="699" t="s">
        <v>1</v>
      </c>
      <c r="J161" s="700"/>
      <c r="K161" s="701"/>
    </row>
    <row r="162" spans="1:16" ht="24.75" customHeight="1" thickTop="1" thickBot="1" x14ac:dyDescent="0.4">
      <c r="A162" s="255"/>
      <c r="B162" s="662" t="str">
        <f>IF(D17="","",D17)</f>
        <v/>
      </c>
      <c r="C162" s="663"/>
      <c r="D162" s="724" t="str">
        <f>IF(D16="","",D16)</f>
        <v/>
      </c>
      <c r="E162" s="725"/>
      <c r="G162" s="702" t="str">
        <f>IF(D40="","",D40)</f>
        <v/>
      </c>
      <c r="H162" s="703"/>
      <c r="I162" s="704" t="str">
        <f>IF(D39="","",D39)</f>
        <v/>
      </c>
      <c r="J162" s="705"/>
      <c r="K162" s="706"/>
    </row>
    <row r="163" spans="1:16" ht="15.5" thickTop="1" thickBot="1" x14ac:dyDescent="0.4">
      <c r="A163" s="255"/>
      <c r="B163" s="664"/>
      <c r="C163" s="665"/>
      <c r="D163" s="726"/>
      <c r="E163" s="727"/>
      <c r="G163" s="707" t="s">
        <v>28</v>
      </c>
      <c r="H163" s="708"/>
      <c r="I163" s="708"/>
      <c r="J163" s="708"/>
      <c r="K163" s="709"/>
    </row>
    <row r="164" spans="1:16" ht="16.5" customHeight="1" thickTop="1" thickBot="1" x14ac:dyDescent="0.4">
      <c r="A164" s="255"/>
      <c r="B164" s="666"/>
      <c r="C164" s="667"/>
      <c r="D164" s="728"/>
      <c r="E164" s="729"/>
      <c r="G164" s="710" t="str">
        <f>IF(D41="","",D41)</f>
        <v/>
      </c>
      <c r="H164" s="711"/>
      <c r="I164" s="711"/>
      <c r="J164" s="711"/>
      <c r="K164" s="712"/>
      <c r="M164" s="7"/>
    </row>
    <row r="165" spans="1:16" ht="15.5" thickTop="1" thickBot="1" x14ac:dyDescent="0.4">
      <c r="A165" s="255"/>
      <c r="G165" s="29"/>
      <c r="H165" s="29"/>
      <c r="I165" s="29"/>
      <c r="J165" s="29"/>
      <c r="K165" s="29"/>
    </row>
    <row r="166" spans="1:16" ht="16.5" customHeight="1" thickTop="1" thickBot="1" x14ac:dyDescent="0.4">
      <c r="A166" s="255"/>
      <c r="B166" s="656" t="s">
        <v>27</v>
      </c>
      <c r="C166" s="657"/>
      <c r="D166" s="657"/>
      <c r="E166" s="658"/>
      <c r="G166" s="656" t="s">
        <v>225</v>
      </c>
      <c r="H166" s="657"/>
      <c r="I166" s="657"/>
      <c r="J166" s="657"/>
      <c r="K166" s="658"/>
    </row>
    <row r="167" spans="1:16" ht="15.5" thickTop="1" thickBot="1" x14ac:dyDescent="0.4">
      <c r="A167" s="255"/>
      <c r="B167" s="659"/>
      <c r="C167" s="660"/>
      <c r="D167" s="660"/>
      <c r="E167" s="661"/>
      <c r="G167" s="713"/>
      <c r="H167" s="714"/>
      <c r="I167" s="714"/>
      <c r="J167" s="714"/>
      <c r="K167" s="715"/>
    </row>
    <row r="168" spans="1:16" ht="15.5" thickTop="1" thickBot="1" x14ac:dyDescent="0.4">
      <c r="A168" s="255"/>
      <c r="B168" s="659"/>
      <c r="C168" s="660"/>
      <c r="D168" s="660"/>
      <c r="E168" s="661"/>
      <c r="G168" s="716"/>
      <c r="H168" s="717"/>
      <c r="I168" s="717"/>
      <c r="J168" s="717"/>
      <c r="K168" s="718"/>
    </row>
    <row r="169" spans="1:16" ht="15.5" thickTop="1" thickBot="1" x14ac:dyDescent="0.4">
      <c r="A169" s="255"/>
      <c r="B169" s="659"/>
      <c r="C169" s="660"/>
      <c r="D169" s="660"/>
      <c r="E169" s="661"/>
      <c r="G169" s="716"/>
      <c r="H169" s="717"/>
      <c r="I169" s="717"/>
      <c r="J169" s="717"/>
      <c r="K169" s="718"/>
    </row>
    <row r="170" spans="1:16" ht="15.5" thickTop="1" thickBot="1" x14ac:dyDescent="0.4">
      <c r="A170" s="255"/>
      <c r="B170" s="659"/>
      <c r="C170" s="660"/>
      <c r="D170" s="660"/>
      <c r="E170" s="661"/>
      <c r="G170" s="716"/>
      <c r="H170" s="717"/>
      <c r="I170" s="717"/>
      <c r="J170" s="717"/>
      <c r="K170" s="718"/>
      <c r="N170" s="7"/>
      <c r="O170" s="7"/>
      <c r="P170" s="7"/>
    </row>
    <row r="171" spans="1:16" ht="15.5" thickTop="1" thickBot="1" x14ac:dyDescent="0.4">
      <c r="A171" s="255"/>
      <c r="B171" s="659"/>
      <c r="C171" s="660"/>
      <c r="D171" s="660"/>
      <c r="E171" s="661"/>
      <c r="G171" s="716"/>
      <c r="H171" s="717"/>
      <c r="I171" s="717"/>
      <c r="J171" s="717"/>
      <c r="K171" s="718"/>
    </row>
    <row r="172" spans="1:16" ht="15.5" thickTop="1" thickBot="1" x14ac:dyDescent="0.4">
      <c r="A172" s="255"/>
      <c r="B172" s="659"/>
      <c r="C172" s="660"/>
      <c r="D172" s="660"/>
      <c r="E172" s="661"/>
      <c r="G172" s="719"/>
      <c r="H172" s="720"/>
      <c r="I172" s="720"/>
      <c r="J172" s="720"/>
      <c r="K172" s="721"/>
    </row>
    <row r="173" spans="1:16" ht="15" thickTop="1" x14ac:dyDescent="0.35">
      <c r="A173" s="256"/>
      <c r="B173" s="722" t="str">
        <f>"Projet : "&amp;I3</f>
        <v xml:space="preserve">Projet :  </v>
      </c>
      <c r="C173" s="723"/>
      <c r="D173" s="723"/>
      <c r="E173" s="723"/>
      <c r="F173" s="723"/>
      <c r="G173" s="723"/>
      <c r="H173" s="723"/>
      <c r="I173" s="723"/>
      <c r="J173" s="723"/>
      <c r="K173" s="723"/>
    </row>
    <row r="174" spans="1:16" ht="31.5" customHeight="1" x14ac:dyDescent="0.35">
      <c r="B174" s="692" t="s">
        <v>80</v>
      </c>
      <c r="C174" s="692"/>
      <c r="D174" s="692"/>
      <c r="E174" s="692"/>
      <c r="F174" s="692"/>
      <c r="G174" s="692"/>
      <c r="H174" s="692"/>
      <c r="I174" s="692"/>
      <c r="J174" s="692"/>
      <c r="K174" s="692"/>
    </row>
    <row r="175" spans="1:16" ht="14.5" x14ac:dyDescent="0.35">
      <c r="B175" s="692"/>
      <c r="C175" s="692"/>
      <c r="D175" s="692"/>
      <c r="E175" s="692"/>
      <c r="F175" s="692"/>
      <c r="G175" s="692"/>
      <c r="H175" s="692"/>
      <c r="I175" s="692"/>
      <c r="J175" s="692"/>
      <c r="K175" s="692"/>
    </row>
    <row r="176" spans="1:16" s="7" customFormat="1" ht="10.15" customHeight="1" x14ac:dyDescent="0.35">
      <c r="L176" s="213"/>
      <c r="M176"/>
      <c r="N176"/>
      <c r="O176"/>
      <c r="P176"/>
    </row>
    <row r="177" spans="1:16" ht="10.15" hidden="1" customHeight="1" x14ac:dyDescent="0.35">
      <c r="B177"/>
      <c r="C177"/>
      <c r="D177"/>
      <c r="E177"/>
      <c r="F177"/>
      <c r="G177"/>
      <c r="H177"/>
      <c r="I177"/>
      <c r="J177"/>
      <c r="K177"/>
      <c r="L177" s="165"/>
    </row>
    <row r="178" spans="1:16" ht="49.5" hidden="1" customHeight="1" x14ac:dyDescent="0.35">
      <c r="B178"/>
      <c r="C178"/>
      <c r="D178"/>
      <c r="E178"/>
      <c r="F178"/>
      <c r="G178"/>
      <c r="H178"/>
      <c r="I178"/>
      <c r="J178"/>
      <c r="K178"/>
      <c r="L178" s="165"/>
    </row>
    <row r="179" spans="1:16" ht="10.15" hidden="1" customHeight="1" x14ac:dyDescent="0.35">
      <c r="B179"/>
      <c r="C179"/>
      <c r="D179"/>
      <c r="E179"/>
      <c r="F179"/>
      <c r="G179"/>
      <c r="H179"/>
      <c r="I179"/>
      <c r="J179"/>
      <c r="K179"/>
      <c r="L179" s="165"/>
    </row>
    <row r="180" spans="1:16" s="127" customFormat="1" ht="10.15" hidden="1" customHeight="1" x14ac:dyDescent="0.35">
      <c r="A180" s="7"/>
      <c r="B180" s="199" t="s">
        <v>184</v>
      </c>
      <c r="M180" s="181"/>
    </row>
    <row r="181" spans="1:16" ht="10.15" hidden="1" customHeight="1" x14ac:dyDescent="0.35">
      <c r="B181"/>
      <c r="C181"/>
      <c r="D181"/>
      <c r="E181"/>
      <c r="F181"/>
      <c r="G181"/>
      <c r="H181"/>
      <c r="I181"/>
      <c r="J181"/>
      <c r="K181"/>
      <c r="L181"/>
      <c r="M181" s="165"/>
    </row>
    <row r="182" spans="1:16" ht="10.15" hidden="1" customHeight="1" x14ac:dyDescent="0.35">
      <c r="B182" s="179" t="s">
        <v>185</v>
      </c>
      <c r="C182"/>
      <c r="D182"/>
      <c r="E182"/>
      <c r="F182"/>
      <c r="G182"/>
      <c r="H182"/>
      <c r="I182"/>
      <c r="J182"/>
      <c r="K182"/>
      <c r="L182"/>
      <c r="M182" s="165"/>
    </row>
    <row r="183" spans="1:16" ht="10.15" hidden="1" customHeight="1" x14ac:dyDescent="0.35">
      <c r="B183"/>
      <c r="C183"/>
      <c r="D183"/>
      <c r="E183"/>
      <c r="F183"/>
      <c r="G183"/>
      <c r="H183"/>
      <c r="I183"/>
      <c r="J183"/>
      <c r="K183"/>
      <c r="L183"/>
      <c r="M183" s="165"/>
    </row>
    <row r="184" spans="1:16" ht="10.15" hidden="1" customHeight="1" x14ac:dyDescent="0.35">
      <c r="B184"/>
      <c r="C184"/>
      <c r="D184"/>
      <c r="E184" s="200" t="s">
        <v>196</v>
      </c>
      <c r="F184" s="200" t="s">
        <v>197</v>
      </c>
      <c r="G184" s="200" t="s">
        <v>198</v>
      </c>
      <c r="H184" s="200" t="s">
        <v>112</v>
      </c>
      <c r="I184" s="200" t="s">
        <v>113</v>
      </c>
      <c r="J184" s="385"/>
      <c r="K184"/>
      <c r="L184"/>
      <c r="M184" s="165"/>
      <c r="N184" s="227" t="s">
        <v>206</v>
      </c>
      <c r="O184" s="228">
        <f ca="1">SUM(O186:O345)</f>
        <v>0</v>
      </c>
      <c r="P184" s="228">
        <f ca="1">SUM(P186:P345)</f>
        <v>0</v>
      </c>
    </row>
    <row r="185" spans="1:16" ht="10.15" hidden="1" customHeight="1" x14ac:dyDescent="0.35">
      <c r="B185" s="398" t="s">
        <v>194</v>
      </c>
      <c r="C185" s="730" t="s">
        <v>195</v>
      </c>
      <c r="D185" s="731"/>
      <c r="E185" s="201" t="s">
        <v>183</v>
      </c>
      <c r="F185" s="201" t="s">
        <v>181</v>
      </c>
      <c r="G185" s="201" t="s">
        <v>182</v>
      </c>
      <c r="H185" s="201" t="s">
        <v>214</v>
      </c>
      <c r="I185" s="201" t="s">
        <v>233</v>
      </c>
      <c r="J185" s="210"/>
      <c r="K185" s="210" t="s">
        <v>202</v>
      </c>
      <c r="L185" s="209" t="s">
        <v>201</v>
      </c>
      <c r="M185" s="218">
        <v>0</v>
      </c>
      <c r="O185" s="225" t="s">
        <v>234</v>
      </c>
      <c r="P185" s="225" t="s">
        <v>235</v>
      </c>
    </row>
    <row r="186" spans="1:16" ht="10.15" hidden="1" customHeight="1" x14ac:dyDescent="0.35">
      <c r="A186" s="59"/>
      <c r="B186" s="399" t="s">
        <v>100</v>
      </c>
      <c r="C186" s="732" t="s">
        <v>186</v>
      </c>
      <c r="D186" s="732"/>
      <c r="E186">
        <f t="shared" ref="E186:I195" ca="1" si="41">INDIRECT("'"&amp;$B186&amp;"'!"&amp;E$184&amp;ROW(INDIRECT("'"&amp;$B186&amp;"'!"&amp;$C186)))</f>
        <v>0</v>
      </c>
      <c r="F186" t="str">
        <f t="shared" ca="1" si="41"/>
        <v>Étab de la fiche</v>
      </c>
      <c r="G186" s="216" t="str">
        <f t="shared" ca="1" si="41"/>
        <v/>
      </c>
      <c r="H186">
        <f t="shared" ca="1" si="41"/>
        <v>0</v>
      </c>
      <c r="I186">
        <f t="shared" ca="1" si="41"/>
        <v>0</v>
      </c>
      <c r="J186"/>
      <c r="K186" t="b">
        <f t="shared" ref="K186:K217" si="42">IF(C186="autre_étab_1",TRUE,FALSE)</f>
        <v>1</v>
      </c>
      <c r="L186" t="b">
        <f ca="1">AND(IF(COUNTIF($G$186:G186,G186)&gt;1,FALSE,TRUE),G186&lt;&gt;0,NOT(K186))</f>
        <v>0</v>
      </c>
      <c r="M186" s="165">
        <f t="shared" ref="M186:M217" ca="1" si="43">M185+L186</f>
        <v>0</v>
      </c>
      <c r="N186" s="92" t="str">
        <f t="shared" ref="N186:N217" ca="1" si="44">IF(L186,M186,"x")</f>
        <v>x</v>
      </c>
      <c r="O186" s="226">
        <f t="shared" ref="O186:O217" ca="1" si="45">IF(K186,H186,0)</f>
        <v>0</v>
      </c>
      <c r="P186" s="226">
        <f t="shared" ref="P186:P217" ca="1" si="46">IF(K186,I186,0)</f>
        <v>0</v>
      </c>
    </row>
    <row r="187" spans="1:16" ht="10.15" hidden="1" customHeight="1" x14ac:dyDescent="0.35">
      <c r="A187" s="59"/>
      <c r="B187" s="400" t="s">
        <v>100</v>
      </c>
      <c r="C187" s="733" t="s">
        <v>187</v>
      </c>
      <c r="D187" s="733"/>
      <c r="E187">
        <f t="shared" ca="1" si="41"/>
        <v>0</v>
      </c>
      <c r="F187">
        <f t="shared" ca="1" si="41"/>
        <v>0</v>
      </c>
      <c r="G187" s="216">
        <f t="shared" ca="1" si="41"/>
        <v>0</v>
      </c>
      <c r="H187" t="str">
        <f t="shared" ca="1" si="41"/>
        <v>Prénom, nom, fonction de la personne habilitée puis Signature et cachet :</v>
      </c>
      <c r="I187">
        <f t="shared" ca="1" si="41"/>
        <v>0</v>
      </c>
      <c r="J187"/>
      <c r="K187" t="b">
        <f t="shared" si="42"/>
        <v>0</v>
      </c>
      <c r="L187" t="b">
        <f ca="1">AND(IF(COUNTIF($G$186:G187,G187)&gt;1,FALSE,TRUE),G187&lt;&gt;0,NOT(K187))</f>
        <v>0</v>
      </c>
      <c r="M187" s="165">
        <f t="shared" ca="1" si="43"/>
        <v>0</v>
      </c>
      <c r="N187" s="92" t="str">
        <f t="shared" ca="1" si="44"/>
        <v>x</v>
      </c>
      <c r="O187" s="226">
        <f t="shared" si="45"/>
        <v>0</v>
      </c>
      <c r="P187" s="226">
        <f t="shared" si="46"/>
        <v>0</v>
      </c>
    </row>
    <row r="188" spans="1:16" ht="10.15" hidden="1" customHeight="1" x14ac:dyDescent="0.35">
      <c r="A188" s="59"/>
      <c r="B188" s="400" t="s">
        <v>100</v>
      </c>
      <c r="C188" s="733" t="s">
        <v>188</v>
      </c>
      <c r="D188" s="733"/>
      <c r="E188">
        <f t="shared" ca="1" si="41"/>
        <v>0</v>
      </c>
      <c r="F188">
        <f t="shared" ca="1" si="41"/>
        <v>0</v>
      </c>
      <c r="G188" s="216">
        <f t="shared" ca="1" si="41"/>
        <v>0</v>
      </c>
      <c r="H188" t="str">
        <f t="shared" ca="1" si="41"/>
        <v>Prénom, nom, fonction de la personne habilitée puis Signature et cachet :</v>
      </c>
      <c r="I188">
        <f t="shared" ca="1" si="41"/>
        <v>0</v>
      </c>
      <c r="J188"/>
      <c r="K188" t="b">
        <f t="shared" si="42"/>
        <v>0</v>
      </c>
      <c r="L188" t="b">
        <f ca="1">AND(IF(COUNTIF($G$186:G188,G188)&gt;1,FALSE,TRUE),G188&lt;&gt;0,NOT(K188))</f>
        <v>0</v>
      </c>
      <c r="M188" s="165">
        <f t="shared" ca="1" si="43"/>
        <v>0</v>
      </c>
      <c r="N188" s="92" t="str">
        <f t="shared" ca="1" si="44"/>
        <v>x</v>
      </c>
      <c r="O188" s="226">
        <f t="shared" si="45"/>
        <v>0</v>
      </c>
      <c r="P188" s="226">
        <f t="shared" si="46"/>
        <v>0</v>
      </c>
    </row>
    <row r="189" spans="1:16" ht="10.15" hidden="1" customHeight="1" x14ac:dyDescent="0.35">
      <c r="A189" s="59"/>
      <c r="B189" s="400" t="s">
        <v>100</v>
      </c>
      <c r="C189" s="733" t="s">
        <v>189</v>
      </c>
      <c r="D189" s="733"/>
      <c r="E189">
        <f t="shared" ca="1" si="41"/>
        <v>0</v>
      </c>
      <c r="F189">
        <f t="shared" ca="1" si="41"/>
        <v>0</v>
      </c>
      <c r="G189" s="216">
        <f t="shared" ca="1" si="41"/>
        <v>0</v>
      </c>
      <c r="H189" t="str">
        <f t="shared" ca="1" si="41"/>
        <v>Prénom, nom, fonction de la personne habilitée puis Signature et cachet :</v>
      </c>
      <c r="I189">
        <f t="shared" ca="1" si="41"/>
        <v>0</v>
      </c>
      <c r="J189"/>
      <c r="K189" t="b">
        <f t="shared" si="42"/>
        <v>0</v>
      </c>
      <c r="L189" t="b">
        <f ca="1">AND(IF(COUNTIF($G$186:G189,G189)&gt;1,FALSE,TRUE),G189&lt;&gt;0,NOT(K189))</f>
        <v>0</v>
      </c>
      <c r="M189" s="165">
        <f t="shared" ca="1" si="43"/>
        <v>0</v>
      </c>
      <c r="N189" s="92" t="str">
        <f t="shared" ca="1" si="44"/>
        <v>x</v>
      </c>
      <c r="O189" s="226">
        <f t="shared" si="45"/>
        <v>0</v>
      </c>
      <c r="P189" s="226">
        <f t="shared" si="46"/>
        <v>0</v>
      </c>
    </row>
    <row r="190" spans="1:16" ht="10.15" hidden="1" customHeight="1" x14ac:dyDescent="0.35">
      <c r="A190" s="59"/>
      <c r="B190" s="400" t="s">
        <v>100</v>
      </c>
      <c r="C190" s="733" t="s">
        <v>190</v>
      </c>
      <c r="D190" s="733"/>
      <c r="E190">
        <f t="shared" ca="1" si="41"/>
        <v>0</v>
      </c>
      <c r="F190">
        <f t="shared" ca="1" si="41"/>
        <v>0</v>
      </c>
      <c r="G190" s="216">
        <f t="shared" ca="1" si="41"/>
        <v>0</v>
      </c>
      <c r="H190" t="str">
        <f t="shared" ca="1" si="41"/>
        <v>Prénom, nom, fonction de la personne habilitée puis Signature et cachet :</v>
      </c>
      <c r="I190">
        <f t="shared" ca="1" si="41"/>
        <v>0</v>
      </c>
      <c r="J190"/>
      <c r="K190" t="b">
        <f t="shared" si="42"/>
        <v>0</v>
      </c>
      <c r="L190" t="b">
        <f ca="1">AND(IF(COUNTIF($G$186:G190,G190)&gt;1,FALSE,TRUE),G190&lt;&gt;0,NOT(K190))</f>
        <v>0</v>
      </c>
      <c r="M190" s="165">
        <f t="shared" ca="1" si="43"/>
        <v>0</v>
      </c>
      <c r="N190" s="92" t="str">
        <f t="shared" ca="1" si="44"/>
        <v>x</v>
      </c>
      <c r="O190" s="226">
        <f t="shared" si="45"/>
        <v>0</v>
      </c>
      <c r="P190" s="226">
        <f t="shared" si="46"/>
        <v>0</v>
      </c>
    </row>
    <row r="191" spans="1:16" ht="10.15" hidden="1" customHeight="1" x14ac:dyDescent="0.35">
      <c r="A191" s="59"/>
      <c r="B191" s="400" t="s">
        <v>100</v>
      </c>
      <c r="C191" s="733" t="s">
        <v>191</v>
      </c>
      <c r="D191" s="733"/>
      <c r="E191">
        <f t="shared" ca="1" si="41"/>
        <v>0</v>
      </c>
      <c r="F191">
        <f t="shared" ca="1" si="41"/>
        <v>0</v>
      </c>
      <c r="G191" s="216">
        <f t="shared" ca="1" si="41"/>
        <v>0</v>
      </c>
      <c r="H191" t="str">
        <f t="shared" ca="1" si="41"/>
        <v>Prénom, nom, fonction de la personne habilitée puis Signature et cachet :</v>
      </c>
      <c r="I191">
        <f t="shared" ca="1" si="41"/>
        <v>0</v>
      </c>
      <c r="J191"/>
      <c r="K191" t="b">
        <f t="shared" si="42"/>
        <v>0</v>
      </c>
      <c r="L191" t="b">
        <f ca="1">AND(IF(COUNTIF($G$186:G191,G191)&gt;1,FALSE,TRUE),G191&lt;&gt;0,NOT(K191))</f>
        <v>0</v>
      </c>
      <c r="M191" s="165">
        <f t="shared" ca="1" si="43"/>
        <v>0</v>
      </c>
      <c r="N191" s="92" t="str">
        <f t="shared" ca="1" si="44"/>
        <v>x</v>
      </c>
      <c r="O191" s="226">
        <f t="shared" si="45"/>
        <v>0</v>
      </c>
      <c r="P191" s="226">
        <f t="shared" si="46"/>
        <v>0</v>
      </c>
    </row>
    <row r="192" spans="1:16" ht="10.15" hidden="1" customHeight="1" x14ac:dyDescent="0.35">
      <c r="A192" s="59"/>
      <c r="B192" s="400" t="s">
        <v>100</v>
      </c>
      <c r="C192" s="733" t="s">
        <v>192</v>
      </c>
      <c r="D192" s="733"/>
      <c r="E192">
        <f t="shared" ca="1" si="41"/>
        <v>0</v>
      </c>
      <c r="F192">
        <f t="shared" ca="1" si="41"/>
        <v>0</v>
      </c>
      <c r="G192" s="216">
        <f t="shared" ca="1" si="41"/>
        <v>0</v>
      </c>
      <c r="H192" t="str">
        <f t="shared" ca="1" si="41"/>
        <v>Prénom, nom, fonction de la personne habilitée puis Signature et cachet :</v>
      </c>
      <c r="I192">
        <f t="shared" ca="1" si="41"/>
        <v>0</v>
      </c>
      <c r="J192"/>
      <c r="K192" t="b">
        <f t="shared" si="42"/>
        <v>0</v>
      </c>
      <c r="L192" t="b">
        <f ca="1">AND(IF(COUNTIF($G$186:G192,G192)&gt;1,FALSE,TRUE),G192&lt;&gt;0,NOT(K192))</f>
        <v>0</v>
      </c>
      <c r="M192" s="165">
        <f t="shared" ca="1" si="43"/>
        <v>0</v>
      </c>
      <c r="N192" s="92" t="str">
        <f t="shared" ca="1" si="44"/>
        <v>x</v>
      </c>
      <c r="O192" s="226">
        <f t="shared" si="45"/>
        <v>0</v>
      </c>
      <c r="P192" s="226">
        <f t="shared" si="46"/>
        <v>0</v>
      </c>
    </row>
    <row r="193" spans="1:16" ht="10.15" hidden="1" customHeight="1" x14ac:dyDescent="0.35">
      <c r="A193" s="59"/>
      <c r="B193" s="400" t="s">
        <v>100</v>
      </c>
      <c r="C193" s="733" t="s">
        <v>193</v>
      </c>
      <c r="D193" s="733"/>
      <c r="E193">
        <f t="shared" ca="1" si="41"/>
        <v>0</v>
      </c>
      <c r="F193">
        <f t="shared" ca="1" si="41"/>
        <v>0</v>
      </c>
      <c r="G193" s="216">
        <f t="shared" ca="1" si="41"/>
        <v>0</v>
      </c>
      <c r="H193" t="str">
        <f t="shared" ca="1" si="41"/>
        <v>Prénom, nom, fonction de la personne habilitée puis Signature et cachet :</v>
      </c>
      <c r="I193">
        <f t="shared" ca="1" si="41"/>
        <v>0</v>
      </c>
      <c r="J193"/>
      <c r="K193" t="b">
        <f t="shared" si="42"/>
        <v>0</v>
      </c>
      <c r="L193" t="b">
        <f ca="1">AND(IF(COUNTIF($G$186:G193,G193)&gt;1,FALSE,TRUE),G193&lt;&gt;0,NOT(K193))</f>
        <v>0</v>
      </c>
      <c r="M193" s="165">
        <f t="shared" ca="1" si="43"/>
        <v>0</v>
      </c>
      <c r="N193" s="92" t="str">
        <f t="shared" ca="1" si="44"/>
        <v>x</v>
      </c>
      <c r="O193" s="226">
        <f t="shared" si="45"/>
        <v>0</v>
      </c>
      <c r="P193" s="226">
        <f t="shared" si="46"/>
        <v>0</v>
      </c>
    </row>
    <row r="194" spans="1:16" ht="10.15" hidden="1" customHeight="1" x14ac:dyDescent="0.35">
      <c r="A194" s="59">
        <v>17</v>
      </c>
      <c r="B194" s="276" t="str">
        <f t="shared" ref="B194:B225" si="47">"Part"&amp;QUOTIENT(A194-1,8)</f>
        <v>Part2</v>
      </c>
      <c r="C194" s="761" t="str">
        <f t="shared" ref="C194:C225" si="48">"autre_étab_"&amp;A194-8*QUOTIENT(A194-1,8)</f>
        <v>autre_étab_1</v>
      </c>
      <c r="D194" s="761"/>
      <c r="E194" t="str">
        <f t="shared" ca="1" si="41"/>
        <v xml:space="preserve"> 
()</v>
      </c>
      <c r="F194" t="str">
        <f t="shared" ca="1" si="41"/>
        <v>Étab de la fiche</v>
      </c>
      <c r="G194" s="216" t="str">
        <f t="shared" ca="1" si="41"/>
        <v/>
      </c>
      <c r="H194">
        <f t="shared" ca="1" si="41"/>
        <v>0</v>
      </c>
      <c r="I194">
        <f t="shared" ca="1" si="41"/>
        <v>0</v>
      </c>
      <c r="J194"/>
      <c r="K194" t="b">
        <f t="shared" si="42"/>
        <v>1</v>
      </c>
      <c r="L194" t="b">
        <f ca="1">AND(IF(COUNTIF($G$186:G194,G194)&gt;1,FALSE,TRUE),G194&lt;&gt;0,NOT(K194))</f>
        <v>0</v>
      </c>
      <c r="M194" s="165">
        <f t="shared" ca="1" si="43"/>
        <v>0</v>
      </c>
      <c r="N194" s="92" t="str">
        <f t="shared" ca="1" si="44"/>
        <v>x</v>
      </c>
      <c r="O194" s="226">
        <f t="shared" ca="1" si="45"/>
        <v>0</v>
      </c>
      <c r="P194" s="226">
        <f t="shared" ca="1" si="46"/>
        <v>0</v>
      </c>
    </row>
    <row r="195" spans="1:16" ht="10.15" hidden="1" customHeight="1" x14ac:dyDescent="0.35">
      <c r="A195" s="59">
        <v>18</v>
      </c>
      <c r="B195" s="276" t="str">
        <f t="shared" si="47"/>
        <v>Part2</v>
      </c>
      <c r="C195" s="761" t="str">
        <f t="shared" si="48"/>
        <v>autre_étab_2</v>
      </c>
      <c r="D195" s="761"/>
      <c r="E195">
        <f t="shared" ca="1" si="41"/>
        <v>0</v>
      </c>
      <c r="F195">
        <f t="shared" ca="1" si="41"/>
        <v>0</v>
      </c>
      <c r="G195" s="216">
        <f t="shared" ca="1" si="41"/>
        <v>0</v>
      </c>
      <c r="H195" t="str">
        <f t="shared" ca="1" si="41"/>
        <v>Prénom, nom, fonction de la personne habilitée puis Signature et cachet :</v>
      </c>
      <c r="I195">
        <f t="shared" ca="1" si="41"/>
        <v>0</v>
      </c>
      <c r="J195"/>
      <c r="K195" t="b">
        <f t="shared" si="42"/>
        <v>0</v>
      </c>
      <c r="L195" t="b">
        <f ca="1">AND(IF(COUNTIF($G$186:G195,G195)&gt;1,FALSE,TRUE),G195&lt;&gt;0,NOT(K195))</f>
        <v>0</v>
      </c>
      <c r="M195" s="165">
        <f t="shared" ca="1" si="43"/>
        <v>0</v>
      </c>
      <c r="N195" s="92" t="str">
        <f t="shared" ca="1" si="44"/>
        <v>x</v>
      </c>
      <c r="O195" s="226">
        <f t="shared" si="45"/>
        <v>0</v>
      </c>
      <c r="P195" s="226">
        <f t="shared" si="46"/>
        <v>0</v>
      </c>
    </row>
    <row r="196" spans="1:16" ht="10.15" hidden="1" customHeight="1" x14ac:dyDescent="0.35">
      <c r="A196" s="59">
        <v>19</v>
      </c>
      <c r="B196" s="276" t="str">
        <f t="shared" si="47"/>
        <v>Part2</v>
      </c>
      <c r="C196" s="761" t="str">
        <f t="shared" si="48"/>
        <v>autre_étab_3</v>
      </c>
      <c r="D196" s="761"/>
      <c r="E196">
        <f t="shared" ref="E196:I205" ca="1" si="49">INDIRECT("'"&amp;$B196&amp;"'!"&amp;E$184&amp;ROW(INDIRECT("'"&amp;$B196&amp;"'!"&amp;$C196)))</f>
        <v>0</v>
      </c>
      <c r="F196">
        <f t="shared" ca="1" si="49"/>
        <v>0</v>
      </c>
      <c r="G196" s="216">
        <f t="shared" ca="1" si="49"/>
        <v>0</v>
      </c>
      <c r="H196" t="str">
        <f t="shared" ca="1" si="49"/>
        <v>Prénom, nom, fonction de la personne habilitée puis Signature et cachet :</v>
      </c>
      <c r="I196">
        <f t="shared" ca="1" si="49"/>
        <v>0</v>
      </c>
      <c r="J196"/>
      <c r="K196" t="b">
        <f t="shared" si="42"/>
        <v>0</v>
      </c>
      <c r="L196" t="b">
        <f ca="1">AND(IF(COUNTIF($G$186:G196,G196)&gt;1,FALSE,TRUE),G196&lt;&gt;0,NOT(K196))</f>
        <v>0</v>
      </c>
      <c r="M196" s="165">
        <f t="shared" ca="1" si="43"/>
        <v>0</v>
      </c>
      <c r="N196" s="92" t="str">
        <f t="shared" ca="1" si="44"/>
        <v>x</v>
      </c>
      <c r="O196" s="226">
        <f t="shared" si="45"/>
        <v>0</v>
      </c>
      <c r="P196" s="226">
        <f t="shared" si="46"/>
        <v>0</v>
      </c>
    </row>
    <row r="197" spans="1:16" ht="10.15" hidden="1" customHeight="1" x14ac:dyDescent="0.35">
      <c r="A197" s="59">
        <v>20</v>
      </c>
      <c r="B197" s="276" t="str">
        <f t="shared" si="47"/>
        <v>Part2</v>
      </c>
      <c r="C197" s="761" t="str">
        <f t="shared" si="48"/>
        <v>autre_étab_4</v>
      </c>
      <c r="D197" s="761"/>
      <c r="E197">
        <f t="shared" ca="1" si="49"/>
        <v>0</v>
      </c>
      <c r="F197">
        <f t="shared" ca="1" si="49"/>
        <v>0</v>
      </c>
      <c r="G197" s="216">
        <f t="shared" ca="1" si="49"/>
        <v>0</v>
      </c>
      <c r="H197" t="str">
        <f t="shared" ca="1" si="49"/>
        <v>Prénom, nom, fonction de la personne habilitée puis Signature et cachet :</v>
      </c>
      <c r="I197">
        <f t="shared" ca="1" si="49"/>
        <v>0</v>
      </c>
      <c r="J197"/>
      <c r="K197" t="b">
        <f t="shared" si="42"/>
        <v>0</v>
      </c>
      <c r="L197" t="b">
        <f ca="1">AND(IF(COUNTIF($G$186:G197,G197)&gt;1,FALSE,TRUE),G197&lt;&gt;0,NOT(K197))</f>
        <v>0</v>
      </c>
      <c r="M197" s="165">
        <f t="shared" ca="1" si="43"/>
        <v>0</v>
      </c>
      <c r="N197" s="92" t="str">
        <f t="shared" ca="1" si="44"/>
        <v>x</v>
      </c>
      <c r="O197" s="226">
        <f t="shared" si="45"/>
        <v>0</v>
      </c>
      <c r="P197" s="226">
        <f t="shared" si="46"/>
        <v>0</v>
      </c>
    </row>
    <row r="198" spans="1:16" ht="10.15" hidden="1" customHeight="1" x14ac:dyDescent="0.35">
      <c r="A198" s="59">
        <v>21</v>
      </c>
      <c r="B198" s="276" t="str">
        <f t="shared" si="47"/>
        <v>Part2</v>
      </c>
      <c r="C198" s="761" t="str">
        <f t="shared" si="48"/>
        <v>autre_étab_5</v>
      </c>
      <c r="D198" s="761"/>
      <c r="E198">
        <f t="shared" ca="1" si="49"/>
        <v>0</v>
      </c>
      <c r="F198">
        <f t="shared" ca="1" si="49"/>
        <v>0</v>
      </c>
      <c r="G198" s="216">
        <f t="shared" ca="1" si="49"/>
        <v>0</v>
      </c>
      <c r="H198" t="str">
        <f t="shared" ca="1" si="49"/>
        <v>Prénom, nom, fonction de la personne habilitée puis Signature et cachet :</v>
      </c>
      <c r="I198">
        <f t="shared" ca="1" si="49"/>
        <v>0</v>
      </c>
      <c r="J198"/>
      <c r="K198" t="b">
        <f t="shared" si="42"/>
        <v>0</v>
      </c>
      <c r="L198" t="b">
        <f ca="1">AND(IF(COUNTIF($G$186:G198,G198)&gt;1,FALSE,TRUE),G198&lt;&gt;0,NOT(K198))</f>
        <v>0</v>
      </c>
      <c r="M198" s="165">
        <f t="shared" ca="1" si="43"/>
        <v>0</v>
      </c>
      <c r="N198" s="92" t="str">
        <f t="shared" ca="1" si="44"/>
        <v>x</v>
      </c>
      <c r="O198" s="226">
        <f t="shared" si="45"/>
        <v>0</v>
      </c>
      <c r="P198" s="226">
        <f t="shared" si="46"/>
        <v>0</v>
      </c>
    </row>
    <row r="199" spans="1:16" ht="10.15" hidden="1" customHeight="1" x14ac:dyDescent="0.35">
      <c r="A199" s="59">
        <v>22</v>
      </c>
      <c r="B199" s="276" t="str">
        <f t="shared" si="47"/>
        <v>Part2</v>
      </c>
      <c r="C199" s="761" t="str">
        <f t="shared" si="48"/>
        <v>autre_étab_6</v>
      </c>
      <c r="D199" s="761"/>
      <c r="E199">
        <f t="shared" ca="1" si="49"/>
        <v>0</v>
      </c>
      <c r="F199">
        <f t="shared" ca="1" si="49"/>
        <v>0</v>
      </c>
      <c r="G199" s="216">
        <f t="shared" ca="1" si="49"/>
        <v>0</v>
      </c>
      <c r="H199" t="str">
        <f t="shared" ca="1" si="49"/>
        <v>Prénom, nom, fonction de la personne habilitée puis Signature et cachet :</v>
      </c>
      <c r="I199">
        <f t="shared" ca="1" si="49"/>
        <v>0</v>
      </c>
      <c r="J199"/>
      <c r="K199" t="b">
        <f t="shared" si="42"/>
        <v>0</v>
      </c>
      <c r="L199" t="b">
        <f ca="1">AND(IF(COUNTIF($G$186:G199,G199)&gt;1,FALSE,TRUE),G199&lt;&gt;0,NOT(K199))</f>
        <v>0</v>
      </c>
      <c r="M199" s="165">
        <f t="shared" ca="1" si="43"/>
        <v>0</v>
      </c>
      <c r="N199" s="92" t="str">
        <f t="shared" ca="1" si="44"/>
        <v>x</v>
      </c>
      <c r="O199" s="226">
        <f t="shared" si="45"/>
        <v>0</v>
      </c>
      <c r="P199" s="226">
        <f t="shared" si="46"/>
        <v>0</v>
      </c>
    </row>
    <row r="200" spans="1:16" ht="10.15" hidden="1" customHeight="1" x14ac:dyDescent="0.35">
      <c r="A200" s="59">
        <v>23</v>
      </c>
      <c r="B200" s="276" t="str">
        <f t="shared" si="47"/>
        <v>Part2</v>
      </c>
      <c r="C200" s="761" t="str">
        <f t="shared" si="48"/>
        <v>autre_étab_7</v>
      </c>
      <c r="D200" s="761"/>
      <c r="E200">
        <f t="shared" ca="1" si="49"/>
        <v>0</v>
      </c>
      <c r="F200">
        <f t="shared" ca="1" si="49"/>
        <v>0</v>
      </c>
      <c r="G200" s="216">
        <f t="shared" ca="1" si="49"/>
        <v>0</v>
      </c>
      <c r="H200" t="str">
        <f t="shared" ca="1" si="49"/>
        <v>Prénom, nom, fonction de la personne habilitée puis Signature et cachet :</v>
      </c>
      <c r="I200">
        <f t="shared" ca="1" si="49"/>
        <v>0</v>
      </c>
      <c r="J200"/>
      <c r="K200" t="b">
        <f t="shared" si="42"/>
        <v>0</v>
      </c>
      <c r="L200" t="b">
        <f ca="1">AND(IF(COUNTIF($G$186:G200,G200)&gt;1,FALSE,TRUE),G200&lt;&gt;0,NOT(K200))</f>
        <v>0</v>
      </c>
      <c r="M200" s="165">
        <f t="shared" ca="1" si="43"/>
        <v>0</v>
      </c>
      <c r="N200" s="92" t="str">
        <f t="shared" ca="1" si="44"/>
        <v>x</v>
      </c>
      <c r="O200" s="226">
        <f t="shared" si="45"/>
        <v>0</v>
      </c>
      <c r="P200" s="226">
        <f t="shared" si="46"/>
        <v>0</v>
      </c>
    </row>
    <row r="201" spans="1:16" ht="10.15" hidden="1" customHeight="1" x14ac:dyDescent="0.35">
      <c r="A201" s="59">
        <v>24</v>
      </c>
      <c r="B201" s="276" t="str">
        <f t="shared" si="47"/>
        <v>Part2</v>
      </c>
      <c r="C201" s="761" t="str">
        <f t="shared" si="48"/>
        <v>autre_étab_8</v>
      </c>
      <c r="D201" s="761"/>
      <c r="E201">
        <f t="shared" ca="1" si="49"/>
        <v>0</v>
      </c>
      <c r="F201">
        <f t="shared" ca="1" si="49"/>
        <v>0</v>
      </c>
      <c r="G201" s="216">
        <f t="shared" ca="1" si="49"/>
        <v>0</v>
      </c>
      <c r="H201" t="str">
        <f t="shared" ca="1" si="49"/>
        <v>Prénom, nom, fonction de la personne habilitée puis Signature et cachet :</v>
      </c>
      <c r="I201">
        <f t="shared" ca="1" si="49"/>
        <v>0</v>
      </c>
      <c r="J201"/>
      <c r="K201" t="b">
        <f t="shared" si="42"/>
        <v>0</v>
      </c>
      <c r="L201" t="b">
        <f ca="1">AND(IF(COUNTIF($G$186:G201,G201)&gt;1,FALSE,TRUE),G201&lt;&gt;0,NOT(K201))</f>
        <v>0</v>
      </c>
      <c r="M201" s="165">
        <f t="shared" ca="1" si="43"/>
        <v>0</v>
      </c>
      <c r="N201" s="92" t="str">
        <f t="shared" ca="1" si="44"/>
        <v>x</v>
      </c>
      <c r="O201" s="226">
        <f t="shared" si="45"/>
        <v>0</v>
      </c>
      <c r="P201" s="226">
        <f t="shared" si="46"/>
        <v>0</v>
      </c>
    </row>
    <row r="202" spans="1:16" ht="10.15" hidden="1" customHeight="1" x14ac:dyDescent="0.35">
      <c r="A202" s="59">
        <v>25</v>
      </c>
      <c r="B202" s="276" t="str">
        <f t="shared" si="47"/>
        <v>Part3</v>
      </c>
      <c r="C202" s="761" t="str">
        <f t="shared" si="48"/>
        <v>autre_étab_1</v>
      </c>
      <c r="D202" s="761"/>
      <c r="E202" t="str">
        <f t="shared" ca="1" si="49"/>
        <v xml:space="preserve"> 
()</v>
      </c>
      <c r="F202" t="str">
        <f t="shared" ca="1" si="49"/>
        <v>Étab de la fiche</v>
      </c>
      <c r="G202" s="216" t="str">
        <f t="shared" ca="1" si="49"/>
        <v/>
      </c>
      <c r="H202">
        <f t="shared" ca="1" si="49"/>
        <v>0</v>
      </c>
      <c r="I202">
        <f t="shared" ca="1" si="49"/>
        <v>0</v>
      </c>
      <c r="J202"/>
      <c r="K202" t="b">
        <f t="shared" si="42"/>
        <v>1</v>
      </c>
      <c r="L202" t="b">
        <f ca="1">AND(IF(COUNTIF($G$186:G202,G202)&gt;1,FALSE,TRUE),G202&lt;&gt;0,NOT(K202))</f>
        <v>0</v>
      </c>
      <c r="M202" s="165">
        <f t="shared" ca="1" si="43"/>
        <v>0</v>
      </c>
      <c r="N202" s="92" t="str">
        <f t="shared" ca="1" si="44"/>
        <v>x</v>
      </c>
      <c r="O202" s="226">
        <f t="shared" ca="1" si="45"/>
        <v>0</v>
      </c>
      <c r="P202" s="226">
        <f t="shared" ca="1" si="46"/>
        <v>0</v>
      </c>
    </row>
    <row r="203" spans="1:16" ht="10.15" hidden="1" customHeight="1" x14ac:dyDescent="0.35">
      <c r="A203" s="59">
        <v>26</v>
      </c>
      <c r="B203" s="276" t="str">
        <f t="shared" si="47"/>
        <v>Part3</v>
      </c>
      <c r="C203" s="761" t="str">
        <f t="shared" si="48"/>
        <v>autre_étab_2</v>
      </c>
      <c r="D203" s="761"/>
      <c r="E203">
        <f t="shared" ca="1" si="49"/>
        <v>0</v>
      </c>
      <c r="F203">
        <f t="shared" ca="1" si="49"/>
        <v>0</v>
      </c>
      <c r="G203" s="216">
        <f t="shared" ca="1" si="49"/>
        <v>0</v>
      </c>
      <c r="H203" t="str">
        <f t="shared" ca="1" si="49"/>
        <v>Prénom, nom, fonction de la personne habilitée puis Signature et cachet :</v>
      </c>
      <c r="I203">
        <f t="shared" ca="1" si="49"/>
        <v>0</v>
      </c>
      <c r="J203"/>
      <c r="K203" t="b">
        <f t="shared" si="42"/>
        <v>0</v>
      </c>
      <c r="L203" t="b">
        <f ca="1">AND(IF(COUNTIF($G$186:G203,G203)&gt;1,FALSE,TRUE),G203&lt;&gt;0,NOT(K203))</f>
        <v>0</v>
      </c>
      <c r="M203" s="165">
        <f t="shared" ca="1" si="43"/>
        <v>0</v>
      </c>
      <c r="N203" s="92" t="str">
        <f t="shared" ca="1" si="44"/>
        <v>x</v>
      </c>
      <c r="O203" s="226">
        <f t="shared" si="45"/>
        <v>0</v>
      </c>
      <c r="P203" s="226">
        <f t="shared" si="46"/>
        <v>0</v>
      </c>
    </row>
    <row r="204" spans="1:16" ht="10.15" hidden="1" customHeight="1" x14ac:dyDescent="0.35">
      <c r="A204" s="59">
        <v>27</v>
      </c>
      <c r="B204" s="276" t="str">
        <f t="shared" si="47"/>
        <v>Part3</v>
      </c>
      <c r="C204" s="761" t="str">
        <f t="shared" si="48"/>
        <v>autre_étab_3</v>
      </c>
      <c r="D204" s="761"/>
      <c r="E204">
        <f t="shared" ca="1" si="49"/>
        <v>0</v>
      </c>
      <c r="F204">
        <f t="shared" ca="1" si="49"/>
        <v>0</v>
      </c>
      <c r="G204" s="216">
        <f t="shared" ca="1" si="49"/>
        <v>0</v>
      </c>
      <c r="H204" t="str">
        <f t="shared" ca="1" si="49"/>
        <v>Prénom, nom, fonction de la personne habilitée puis Signature et cachet :</v>
      </c>
      <c r="I204">
        <f t="shared" ca="1" si="49"/>
        <v>0</v>
      </c>
      <c r="J204"/>
      <c r="K204" t="b">
        <f t="shared" si="42"/>
        <v>0</v>
      </c>
      <c r="L204" t="b">
        <f ca="1">AND(IF(COUNTIF($G$186:G204,G204)&gt;1,FALSE,TRUE),G204&lt;&gt;0,NOT(K204))</f>
        <v>0</v>
      </c>
      <c r="M204" s="165">
        <f t="shared" ca="1" si="43"/>
        <v>0</v>
      </c>
      <c r="N204" s="92" t="str">
        <f t="shared" ca="1" si="44"/>
        <v>x</v>
      </c>
      <c r="O204" s="226">
        <f t="shared" si="45"/>
        <v>0</v>
      </c>
      <c r="P204" s="226">
        <f t="shared" si="46"/>
        <v>0</v>
      </c>
    </row>
    <row r="205" spans="1:16" ht="10.15" hidden="1" customHeight="1" x14ac:dyDescent="0.35">
      <c r="A205" s="59">
        <v>28</v>
      </c>
      <c r="B205" s="276" t="str">
        <f t="shared" si="47"/>
        <v>Part3</v>
      </c>
      <c r="C205" s="761" t="str">
        <f t="shared" si="48"/>
        <v>autre_étab_4</v>
      </c>
      <c r="D205" s="761"/>
      <c r="E205">
        <f t="shared" ca="1" si="49"/>
        <v>0</v>
      </c>
      <c r="F205">
        <f t="shared" ca="1" si="49"/>
        <v>0</v>
      </c>
      <c r="G205" s="216">
        <f t="shared" ca="1" si="49"/>
        <v>0</v>
      </c>
      <c r="H205" t="str">
        <f t="shared" ca="1" si="49"/>
        <v>Prénom, nom, fonction de la personne habilitée puis Signature et cachet :</v>
      </c>
      <c r="I205">
        <f t="shared" ca="1" si="49"/>
        <v>0</v>
      </c>
      <c r="J205"/>
      <c r="K205" t="b">
        <f t="shared" si="42"/>
        <v>0</v>
      </c>
      <c r="L205" t="b">
        <f ca="1">AND(IF(COUNTIF($G$186:G205,G205)&gt;1,FALSE,TRUE),G205&lt;&gt;0,NOT(K205))</f>
        <v>0</v>
      </c>
      <c r="M205" s="165">
        <f t="shared" ca="1" si="43"/>
        <v>0</v>
      </c>
      <c r="N205" s="92" t="str">
        <f t="shared" ca="1" si="44"/>
        <v>x</v>
      </c>
      <c r="O205" s="226">
        <f t="shared" si="45"/>
        <v>0</v>
      </c>
      <c r="P205" s="226">
        <f t="shared" si="46"/>
        <v>0</v>
      </c>
    </row>
    <row r="206" spans="1:16" ht="10.15" hidden="1" customHeight="1" x14ac:dyDescent="0.35">
      <c r="A206" s="59">
        <v>29</v>
      </c>
      <c r="B206" s="276" t="str">
        <f t="shared" si="47"/>
        <v>Part3</v>
      </c>
      <c r="C206" s="761" t="str">
        <f t="shared" si="48"/>
        <v>autre_étab_5</v>
      </c>
      <c r="D206" s="761"/>
      <c r="E206">
        <f t="shared" ref="E206:I215" ca="1" si="50">INDIRECT("'"&amp;$B206&amp;"'!"&amp;E$184&amp;ROW(INDIRECT("'"&amp;$B206&amp;"'!"&amp;$C206)))</f>
        <v>0</v>
      </c>
      <c r="F206">
        <f t="shared" ca="1" si="50"/>
        <v>0</v>
      </c>
      <c r="G206" s="216">
        <f t="shared" ca="1" si="50"/>
        <v>0</v>
      </c>
      <c r="H206" t="str">
        <f t="shared" ca="1" si="50"/>
        <v>Prénom, nom, fonction de la personne habilitée puis Signature et cachet :</v>
      </c>
      <c r="I206">
        <f t="shared" ca="1" si="50"/>
        <v>0</v>
      </c>
      <c r="J206"/>
      <c r="K206" t="b">
        <f t="shared" si="42"/>
        <v>0</v>
      </c>
      <c r="L206" t="b">
        <f ca="1">AND(IF(COUNTIF($G$186:G206,G206)&gt;1,FALSE,TRUE),G206&lt;&gt;0,NOT(K206))</f>
        <v>0</v>
      </c>
      <c r="M206" s="165">
        <f t="shared" ca="1" si="43"/>
        <v>0</v>
      </c>
      <c r="N206" s="92" t="str">
        <f t="shared" ca="1" si="44"/>
        <v>x</v>
      </c>
      <c r="O206" s="226">
        <f t="shared" si="45"/>
        <v>0</v>
      </c>
      <c r="P206" s="226">
        <f t="shared" si="46"/>
        <v>0</v>
      </c>
    </row>
    <row r="207" spans="1:16" ht="10.15" hidden="1" customHeight="1" x14ac:dyDescent="0.35">
      <c r="A207" s="59">
        <v>30</v>
      </c>
      <c r="B207" s="276" t="str">
        <f t="shared" si="47"/>
        <v>Part3</v>
      </c>
      <c r="C207" s="761" t="str">
        <f t="shared" si="48"/>
        <v>autre_étab_6</v>
      </c>
      <c r="D207" s="761"/>
      <c r="E207">
        <f t="shared" ca="1" si="50"/>
        <v>0</v>
      </c>
      <c r="F207">
        <f t="shared" ca="1" si="50"/>
        <v>0</v>
      </c>
      <c r="G207" s="216">
        <f t="shared" ca="1" si="50"/>
        <v>0</v>
      </c>
      <c r="H207" t="str">
        <f t="shared" ca="1" si="50"/>
        <v>Prénom, nom, fonction de la personne habilitée puis Signature et cachet :</v>
      </c>
      <c r="I207">
        <f t="shared" ca="1" si="50"/>
        <v>0</v>
      </c>
      <c r="J207"/>
      <c r="K207" t="b">
        <f t="shared" si="42"/>
        <v>0</v>
      </c>
      <c r="L207" t="b">
        <f ca="1">AND(IF(COUNTIF($G$186:G207,G207)&gt;1,FALSE,TRUE),G207&lt;&gt;0,NOT(K207))</f>
        <v>0</v>
      </c>
      <c r="M207" s="165">
        <f t="shared" ca="1" si="43"/>
        <v>0</v>
      </c>
      <c r="N207" s="92" t="str">
        <f t="shared" ca="1" si="44"/>
        <v>x</v>
      </c>
      <c r="O207" s="226">
        <f t="shared" si="45"/>
        <v>0</v>
      </c>
      <c r="P207" s="226">
        <f t="shared" si="46"/>
        <v>0</v>
      </c>
    </row>
    <row r="208" spans="1:16" ht="10.15" hidden="1" customHeight="1" x14ac:dyDescent="0.35">
      <c r="A208" s="59">
        <v>31</v>
      </c>
      <c r="B208" s="276" t="str">
        <f t="shared" si="47"/>
        <v>Part3</v>
      </c>
      <c r="C208" s="761" t="str">
        <f t="shared" si="48"/>
        <v>autre_étab_7</v>
      </c>
      <c r="D208" s="761"/>
      <c r="E208">
        <f t="shared" ca="1" si="50"/>
        <v>0</v>
      </c>
      <c r="F208">
        <f t="shared" ca="1" si="50"/>
        <v>0</v>
      </c>
      <c r="G208" s="216">
        <f t="shared" ca="1" si="50"/>
        <v>0</v>
      </c>
      <c r="H208" t="str">
        <f t="shared" ca="1" si="50"/>
        <v>Prénom, nom, fonction de la personne habilitée puis Signature et cachet :</v>
      </c>
      <c r="I208">
        <f t="shared" ca="1" si="50"/>
        <v>0</v>
      </c>
      <c r="J208"/>
      <c r="K208" t="b">
        <f t="shared" si="42"/>
        <v>0</v>
      </c>
      <c r="L208" t="b">
        <f ca="1">AND(IF(COUNTIF($G$186:G208,G208)&gt;1,FALSE,TRUE),G208&lt;&gt;0,NOT(K208))</f>
        <v>0</v>
      </c>
      <c r="M208" s="165">
        <f t="shared" ca="1" si="43"/>
        <v>0</v>
      </c>
      <c r="N208" s="92" t="str">
        <f t="shared" ca="1" si="44"/>
        <v>x</v>
      </c>
      <c r="O208" s="226">
        <f t="shared" si="45"/>
        <v>0</v>
      </c>
      <c r="P208" s="226">
        <f t="shared" si="46"/>
        <v>0</v>
      </c>
    </row>
    <row r="209" spans="1:16" ht="10.15" hidden="1" customHeight="1" x14ac:dyDescent="0.35">
      <c r="A209" s="59">
        <v>32</v>
      </c>
      <c r="B209" s="276" t="str">
        <f t="shared" si="47"/>
        <v>Part3</v>
      </c>
      <c r="C209" s="761" t="str">
        <f t="shared" si="48"/>
        <v>autre_étab_8</v>
      </c>
      <c r="D209" s="761"/>
      <c r="E209">
        <f t="shared" ca="1" si="50"/>
        <v>0</v>
      </c>
      <c r="F209">
        <f t="shared" ca="1" si="50"/>
        <v>0</v>
      </c>
      <c r="G209" s="216">
        <f t="shared" ca="1" si="50"/>
        <v>0</v>
      </c>
      <c r="H209" t="str">
        <f t="shared" ca="1" si="50"/>
        <v>Prénom, nom, fonction de la personne habilitée puis Signature et cachet :</v>
      </c>
      <c r="I209">
        <f t="shared" ca="1" si="50"/>
        <v>0</v>
      </c>
      <c r="J209"/>
      <c r="K209" t="b">
        <f t="shared" si="42"/>
        <v>0</v>
      </c>
      <c r="L209" t="b">
        <f ca="1">AND(IF(COUNTIF($G$186:G209,G209)&gt;1,FALSE,TRUE),G209&lt;&gt;0,NOT(K209))</f>
        <v>0</v>
      </c>
      <c r="M209" s="165">
        <f t="shared" ca="1" si="43"/>
        <v>0</v>
      </c>
      <c r="N209" s="92" t="str">
        <f t="shared" ca="1" si="44"/>
        <v>x</v>
      </c>
      <c r="O209" s="226">
        <f t="shared" si="45"/>
        <v>0</v>
      </c>
      <c r="P209" s="226">
        <f t="shared" si="46"/>
        <v>0</v>
      </c>
    </row>
    <row r="210" spans="1:16" ht="10.15" hidden="1" customHeight="1" x14ac:dyDescent="0.35">
      <c r="A210" s="59">
        <v>33</v>
      </c>
      <c r="B210" s="276" t="str">
        <f t="shared" si="47"/>
        <v>Part4</v>
      </c>
      <c r="C210" s="761" t="str">
        <f t="shared" si="48"/>
        <v>autre_étab_1</v>
      </c>
      <c r="D210" s="761"/>
      <c r="E210" t="str">
        <f t="shared" ca="1" si="50"/>
        <v xml:space="preserve"> 
()</v>
      </c>
      <c r="F210" t="str">
        <f t="shared" ca="1" si="50"/>
        <v>Étab de la fiche</v>
      </c>
      <c r="G210" s="216" t="str">
        <f t="shared" ca="1" si="50"/>
        <v/>
      </c>
      <c r="H210">
        <f t="shared" ca="1" si="50"/>
        <v>0</v>
      </c>
      <c r="I210">
        <f t="shared" ca="1" si="50"/>
        <v>0</v>
      </c>
      <c r="J210"/>
      <c r="K210" t="b">
        <f t="shared" si="42"/>
        <v>1</v>
      </c>
      <c r="L210" t="b">
        <f ca="1">AND(IF(COUNTIF($G$186:G210,G210)&gt;1,FALSE,TRUE),G210&lt;&gt;0,NOT(K210))</f>
        <v>0</v>
      </c>
      <c r="M210" s="165">
        <f t="shared" ca="1" si="43"/>
        <v>0</v>
      </c>
      <c r="N210" s="92" t="str">
        <f t="shared" ca="1" si="44"/>
        <v>x</v>
      </c>
      <c r="O210" s="226">
        <f t="shared" ca="1" si="45"/>
        <v>0</v>
      </c>
      <c r="P210" s="226">
        <f t="shared" ca="1" si="46"/>
        <v>0</v>
      </c>
    </row>
    <row r="211" spans="1:16" ht="10.15" hidden="1" customHeight="1" x14ac:dyDescent="0.35">
      <c r="A211" s="59">
        <v>34</v>
      </c>
      <c r="B211" s="276" t="str">
        <f t="shared" si="47"/>
        <v>Part4</v>
      </c>
      <c r="C211" s="761" t="str">
        <f t="shared" si="48"/>
        <v>autre_étab_2</v>
      </c>
      <c r="D211" s="761"/>
      <c r="E211">
        <f t="shared" ca="1" si="50"/>
        <v>0</v>
      </c>
      <c r="F211">
        <f t="shared" ca="1" si="50"/>
        <v>0</v>
      </c>
      <c r="G211" s="216">
        <f t="shared" ca="1" si="50"/>
        <v>0</v>
      </c>
      <c r="H211" t="str">
        <f t="shared" ca="1" si="50"/>
        <v>Prénom, nom, fonction de la personne habilitée puis Signature et cachet :</v>
      </c>
      <c r="I211">
        <f t="shared" ca="1" si="50"/>
        <v>0</v>
      </c>
      <c r="J211"/>
      <c r="K211" t="b">
        <f t="shared" si="42"/>
        <v>0</v>
      </c>
      <c r="L211" t="b">
        <f ca="1">AND(IF(COUNTIF($G$186:G211,G211)&gt;1,FALSE,TRUE),G211&lt;&gt;0,NOT(K211))</f>
        <v>0</v>
      </c>
      <c r="M211" s="165">
        <f t="shared" ca="1" si="43"/>
        <v>0</v>
      </c>
      <c r="N211" s="92" t="str">
        <f t="shared" ca="1" si="44"/>
        <v>x</v>
      </c>
      <c r="O211" s="226">
        <f t="shared" si="45"/>
        <v>0</v>
      </c>
      <c r="P211" s="226">
        <f t="shared" si="46"/>
        <v>0</v>
      </c>
    </row>
    <row r="212" spans="1:16" ht="10.15" hidden="1" customHeight="1" x14ac:dyDescent="0.35">
      <c r="A212" s="59">
        <v>35</v>
      </c>
      <c r="B212" s="276" t="str">
        <f t="shared" si="47"/>
        <v>Part4</v>
      </c>
      <c r="C212" s="761" t="str">
        <f t="shared" si="48"/>
        <v>autre_étab_3</v>
      </c>
      <c r="D212" s="761"/>
      <c r="E212">
        <f t="shared" ca="1" si="50"/>
        <v>0</v>
      </c>
      <c r="F212">
        <f t="shared" ca="1" si="50"/>
        <v>0</v>
      </c>
      <c r="G212" s="216">
        <f t="shared" ca="1" si="50"/>
        <v>0</v>
      </c>
      <c r="H212" t="str">
        <f t="shared" ca="1" si="50"/>
        <v>Prénom, nom, fonction de la personne habilitée puis Signature et cachet :</v>
      </c>
      <c r="I212">
        <f t="shared" ca="1" si="50"/>
        <v>0</v>
      </c>
      <c r="J212"/>
      <c r="K212" t="b">
        <f t="shared" si="42"/>
        <v>0</v>
      </c>
      <c r="L212" t="b">
        <f ca="1">AND(IF(COUNTIF($G$186:G212,G212)&gt;1,FALSE,TRUE),G212&lt;&gt;0,NOT(K212))</f>
        <v>0</v>
      </c>
      <c r="M212" s="165">
        <f t="shared" ca="1" si="43"/>
        <v>0</v>
      </c>
      <c r="N212" s="92" t="str">
        <f t="shared" ca="1" si="44"/>
        <v>x</v>
      </c>
      <c r="O212" s="226">
        <f t="shared" si="45"/>
        <v>0</v>
      </c>
      <c r="P212" s="226">
        <f t="shared" si="46"/>
        <v>0</v>
      </c>
    </row>
    <row r="213" spans="1:16" ht="10.15" hidden="1" customHeight="1" x14ac:dyDescent="0.35">
      <c r="A213" s="59">
        <v>36</v>
      </c>
      <c r="B213" s="276" t="str">
        <f t="shared" si="47"/>
        <v>Part4</v>
      </c>
      <c r="C213" s="761" t="str">
        <f t="shared" si="48"/>
        <v>autre_étab_4</v>
      </c>
      <c r="D213" s="761"/>
      <c r="E213">
        <f t="shared" ca="1" si="50"/>
        <v>0</v>
      </c>
      <c r="F213">
        <f t="shared" ca="1" si="50"/>
        <v>0</v>
      </c>
      <c r="G213" s="216">
        <f t="shared" ca="1" si="50"/>
        <v>0</v>
      </c>
      <c r="H213" t="str">
        <f t="shared" ca="1" si="50"/>
        <v>Prénom, nom, fonction de la personne habilitée puis Signature et cachet :</v>
      </c>
      <c r="I213">
        <f t="shared" ca="1" si="50"/>
        <v>0</v>
      </c>
      <c r="J213"/>
      <c r="K213" t="b">
        <f t="shared" si="42"/>
        <v>0</v>
      </c>
      <c r="L213" t="b">
        <f ca="1">AND(IF(COUNTIF($G$186:G213,G213)&gt;1,FALSE,TRUE),G213&lt;&gt;0,NOT(K213))</f>
        <v>0</v>
      </c>
      <c r="M213" s="165">
        <f t="shared" ca="1" si="43"/>
        <v>0</v>
      </c>
      <c r="N213" s="92" t="str">
        <f t="shared" ca="1" si="44"/>
        <v>x</v>
      </c>
      <c r="O213" s="226">
        <f t="shared" si="45"/>
        <v>0</v>
      </c>
      <c r="P213" s="226">
        <f t="shared" si="46"/>
        <v>0</v>
      </c>
    </row>
    <row r="214" spans="1:16" ht="10.15" hidden="1" customHeight="1" x14ac:dyDescent="0.35">
      <c r="A214" s="59">
        <v>37</v>
      </c>
      <c r="B214" s="276" t="str">
        <f t="shared" si="47"/>
        <v>Part4</v>
      </c>
      <c r="C214" s="761" t="str">
        <f t="shared" si="48"/>
        <v>autre_étab_5</v>
      </c>
      <c r="D214" s="761"/>
      <c r="E214">
        <f t="shared" ca="1" si="50"/>
        <v>0</v>
      </c>
      <c r="F214">
        <f t="shared" ca="1" si="50"/>
        <v>0</v>
      </c>
      <c r="G214" s="216">
        <f t="shared" ca="1" si="50"/>
        <v>0</v>
      </c>
      <c r="H214" t="str">
        <f t="shared" ca="1" si="50"/>
        <v>Prénom, nom, fonction de la personne habilitée puis Signature et cachet :</v>
      </c>
      <c r="I214">
        <f t="shared" ca="1" si="50"/>
        <v>0</v>
      </c>
      <c r="J214"/>
      <c r="K214" t="b">
        <f t="shared" si="42"/>
        <v>0</v>
      </c>
      <c r="L214" t="b">
        <f ca="1">AND(IF(COUNTIF($G$186:G214,G214)&gt;1,FALSE,TRUE),G214&lt;&gt;0,NOT(K214))</f>
        <v>0</v>
      </c>
      <c r="M214" s="165">
        <f t="shared" ca="1" si="43"/>
        <v>0</v>
      </c>
      <c r="N214" s="92" t="str">
        <f t="shared" ca="1" si="44"/>
        <v>x</v>
      </c>
      <c r="O214" s="226">
        <f t="shared" si="45"/>
        <v>0</v>
      </c>
      <c r="P214" s="226">
        <f t="shared" si="46"/>
        <v>0</v>
      </c>
    </row>
    <row r="215" spans="1:16" ht="10.15" hidden="1" customHeight="1" x14ac:dyDescent="0.35">
      <c r="A215" s="59">
        <v>38</v>
      </c>
      <c r="B215" s="276" t="str">
        <f t="shared" si="47"/>
        <v>Part4</v>
      </c>
      <c r="C215" s="761" t="str">
        <f t="shared" si="48"/>
        <v>autre_étab_6</v>
      </c>
      <c r="D215" s="761"/>
      <c r="E215">
        <f t="shared" ca="1" si="50"/>
        <v>0</v>
      </c>
      <c r="F215">
        <f t="shared" ca="1" si="50"/>
        <v>0</v>
      </c>
      <c r="G215" s="216">
        <f t="shared" ca="1" si="50"/>
        <v>0</v>
      </c>
      <c r="H215" t="str">
        <f t="shared" ca="1" si="50"/>
        <v>Prénom, nom, fonction de la personne habilitée puis Signature et cachet :</v>
      </c>
      <c r="I215">
        <f t="shared" ca="1" si="50"/>
        <v>0</v>
      </c>
      <c r="J215"/>
      <c r="K215" t="b">
        <f t="shared" si="42"/>
        <v>0</v>
      </c>
      <c r="L215" t="b">
        <f ca="1">AND(IF(COUNTIF($G$186:G215,G215)&gt;1,FALSE,TRUE),G215&lt;&gt;0,NOT(K215))</f>
        <v>0</v>
      </c>
      <c r="M215" s="165">
        <f t="shared" ca="1" si="43"/>
        <v>0</v>
      </c>
      <c r="N215" s="92" t="str">
        <f t="shared" ca="1" si="44"/>
        <v>x</v>
      </c>
      <c r="O215" s="226">
        <f t="shared" si="45"/>
        <v>0</v>
      </c>
      <c r="P215" s="226">
        <f t="shared" si="46"/>
        <v>0</v>
      </c>
    </row>
    <row r="216" spans="1:16" ht="10.15" hidden="1" customHeight="1" x14ac:dyDescent="0.35">
      <c r="A216" s="59">
        <v>39</v>
      </c>
      <c r="B216" s="276" t="str">
        <f t="shared" si="47"/>
        <v>Part4</v>
      </c>
      <c r="C216" s="761" t="str">
        <f t="shared" si="48"/>
        <v>autre_étab_7</v>
      </c>
      <c r="D216" s="761"/>
      <c r="E216">
        <f t="shared" ref="E216:I225" ca="1" si="51">INDIRECT("'"&amp;$B216&amp;"'!"&amp;E$184&amp;ROW(INDIRECT("'"&amp;$B216&amp;"'!"&amp;$C216)))</f>
        <v>0</v>
      </c>
      <c r="F216">
        <f t="shared" ca="1" si="51"/>
        <v>0</v>
      </c>
      <c r="G216" s="216">
        <f t="shared" ca="1" si="51"/>
        <v>0</v>
      </c>
      <c r="H216" t="str">
        <f t="shared" ca="1" si="51"/>
        <v>Prénom, nom, fonction de la personne habilitée puis Signature et cachet :</v>
      </c>
      <c r="I216">
        <f t="shared" ca="1" si="51"/>
        <v>0</v>
      </c>
      <c r="J216"/>
      <c r="K216" t="b">
        <f t="shared" si="42"/>
        <v>0</v>
      </c>
      <c r="L216" t="b">
        <f ca="1">AND(IF(COUNTIF($G$186:G216,G216)&gt;1,FALSE,TRUE),G216&lt;&gt;0,NOT(K216))</f>
        <v>0</v>
      </c>
      <c r="M216" s="165">
        <f t="shared" ca="1" si="43"/>
        <v>0</v>
      </c>
      <c r="N216" s="92" t="str">
        <f t="shared" ca="1" si="44"/>
        <v>x</v>
      </c>
      <c r="O216" s="226">
        <f t="shared" si="45"/>
        <v>0</v>
      </c>
      <c r="P216" s="226">
        <f t="shared" si="46"/>
        <v>0</v>
      </c>
    </row>
    <row r="217" spans="1:16" ht="10.15" hidden="1" customHeight="1" x14ac:dyDescent="0.35">
      <c r="A217" s="59">
        <v>40</v>
      </c>
      <c r="B217" s="276" t="str">
        <f t="shared" si="47"/>
        <v>Part4</v>
      </c>
      <c r="C217" s="761" t="str">
        <f t="shared" si="48"/>
        <v>autre_étab_8</v>
      </c>
      <c r="D217" s="761"/>
      <c r="E217">
        <f t="shared" ca="1" si="51"/>
        <v>0</v>
      </c>
      <c r="F217">
        <f t="shared" ca="1" si="51"/>
        <v>0</v>
      </c>
      <c r="G217" s="216">
        <f t="shared" ca="1" si="51"/>
        <v>0</v>
      </c>
      <c r="H217" t="str">
        <f t="shared" ca="1" si="51"/>
        <v>Prénom, nom, fonction de la personne habilitée puis Signature et cachet :</v>
      </c>
      <c r="I217">
        <f t="shared" ca="1" si="51"/>
        <v>0</v>
      </c>
      <c r="J217"/>
      <c r="K217" t="b">
        <f t="shared" si="42"/>
        <v>0</v>
      </c>
      <c r="L217" t="b">
        <f ca="1">AND(IF(COUNTIF($G$186:G217,G217)&gt;1,FALSE,TRUE),G217&lt;&gt;0,NOT(K217))</f>
        <v>0</v>
      </c>
      <c r="M217" s="165">
        <f t="shared" ca="1" si="43"/>
        <v>0</v>
      </c>
      <c r="N217" s="92" t="str">
        <f t="shared" ca="1" si="44"/>
        <v>x</v>
      </c>
      <c r="O217" s="226">
        <f t="shared" si="45"/>
        <v>0</v>
      </c>
      <c r="P217" s="226">
        <f t="shared" si="46"/>
        <v>0</v>
      </c>
    </row>
    <row r="218" spans="1:16" ht="10.15" hidden="1" customHeight="1" x14ac:dyDescent="0.35">
      <c r="A218" s="59">
        <v>41</v>
      </c>
      <c r="B218" s="276" t="str">
        <f t="shared" si="47"/>
        <v>Part5</v>
      </c>
      <c r="C218" s="761" t="str">
        <f t="shared" si="48"/>
        <v>autre_étab_1</v>
      </c>
      <c r="D218" s="761"/>
      <c r="E218" t="str">
        <f t="shared" ca="1" si="51"/>
        <v xml:space="preserve"> 
()</v>
      </c>
      <c r="F218" t="str">
        <f t="shared" ca="1" si="51"/>
        <v>Étab de la fiche</v>
      </c>
      <c r="G218" s="216" t="str">
        <f t="shared" ca="1" si="51"/>
        <v/>
      </c>
      <c r="H218">
        <f t="shared" ca="1" si="51"/>
        <v>0</v>
      </c>
      <c r="I218">
        <f t="shared" ca="1" si="51"/>
        <v>0</v>
      </c>
      <c r="J218"/>
      <c r="K218" t="b">
        <f t="shared" ref="K218:K249" si="52">IF(C218="autre_étab_1",TRUE,FALSE)</f>
        <v>1</v>
      </c>
      <c r="L218" t="b">
        <f ca="1">AND(IF(COUNTIF($G$186:G218,G218)&gt;1,FALSE,TRUE),G218&lt;&gt;0,NOT(K218))</f>
        <v>0</v>
      </c>
      <c r="M218" s="165">
        <f t="shared" ref="M218:M249" ca="1" si="53">M217+L218</f>
        <v>0</v>
      </c>
      <c r="N218" s="92" t="str">
        <f t="shared" ref="N218:N249" ca="1" si="54">IF(L218,M218,"x")</f>
        <v>x</v>
      </c>
      <c r="O218" s="226">
        <f t="shared" ref="O218:O249" ca="1" si="55">IF(K218,H218,0)</f>
        <v>0</v>
      </c>
      <c r="P218" s="226">
        <f t="shared" ref="P218:P249" ca="1" si="56">IF(K218,I218,0)</f>
        <v>0</v>
      </c>
    </row>
    <row r="219" spans="1:16" ht="10.15" hidden="1" customHeight="1" x14ac:dyDescent="0.35">
      <c r="A219" s="59">
        <v>42</v>
      </c>
      <c r="B219" s="276" t="str">
        <f t="shared" si="47"/>
        <v>Part5</v>
      </c>
      <c r="C219" s="761" t="str">
        <f t="shared" si="48"/>
        <v>autre_étab_2</v>
      </c>
      <c r="D219" s="761"/>
      <c r="E219">
        <f t="shared" ca="1" si="51"/>
        <v>0</v>
      </c>
      <c r="F219">
        <f t="shared" ca="1" si="51"/>
        <v>0</v>
      </c>
      <c r="G219" s="216">
        <f t="shared" ca="1" si="51"/>
        <v>0</v>
      </c>
      <c r="H219" t="str">
        <f t="shared" ca="1" si="51"/>
        <v>Prénom, nom, fonction de la personne habilitée puis Signature et cachet :</v>
      </c>
      <c r="I219">
        <f t="shared" ca="1" si="51"/>
        <v>0</v>
      </c>
      <c r="J219"/>
      <c r="K219" t="b">
        <f t="shared" si="52"/>
        <v>0</v>
      </c>
      <c r="L219" t="b">
        <f ca="1">AND(IF(COUNTIF($G$186:G219,G219)&gt;1,FALSE,TRUE),G219&lt;&gt;0,NOT(K219))</f>
        <v>0</v>
      </c>
      <c r="M219" s="165">
        <f t="shared" ca="1" si="53"/>
        <v>0</v>
      </c>
      <c r="N219" s="92" t="str">
        <f t="shared" ca="1" si="54"/>
        <v>x</v>
      </c>
      <c r="O219" s="226">
        <f t="shared" si="55"/>
        <v>0</v>
      </c>
      <c r="P219" s="226">
        <f t="shared" si="56"/>
        <v>0</v>
      </c>
    </row>
    <row r="220" spans="1:16" ht="10.15" hidden="1" customHeight="1" x14ac:dyDescent="0.35">
      <c r="A220" s="59">
        <v>43</v>
      </c>
      <c r="B220" s="276" t="str">
        <f t="shared" si="47"/>
        <v>Part5</v>
      </c>
      <c r="C220" s="761" t="str">
        <f t="shared" si="48"/>
        <v>autre_étab_3</v>
      </c>
      <c r="D220" s="761"/>
      <c r="E220">
        <f t="shared" ca="1" si="51"/>
        <v>0</v>
      </c>
      <c r="F220">
        <f t="shared" ca="1" si="51"/>
        <v>0</v>
      </c>
      <c r="G220" s="216">
        <f t="shared" ca="1" si="51"/>
        <v>0</v>
      </c>
      <c r="H220" t="str">
        <f t="shared" ca="1" si="51"/>
        <v>Prénom, nom, fonction de la personne habilitée puis Signature et cachet :</v>
      </c>
      <c r="I220">
        <f t="shared" ca="1" si="51"/>
        <v>0</v>
      </c>
      <c r="J220"/>
      <c r="K220" t="b">
        <f t="shared" si="52"/>
        <v>0</v>
      </c>
      <c r="L220" t="b">
        <f ca="1">AND(IF(COUNTIF($G$186:G220,G220)&gt;1,FALSE,TRUE),G220&lt;&gt;0,NOT(K220))</f>
        <v>0</v>
      </c>
      <c r="M220" s="165">
        <f t="shared" ca="1" si="53"/>
        <v>0</v>
      </c>
      <c r="N220" s="92" t="str">
        <f t="shared" ca="1" si="54"/>
        <v>x</v>
      </c>
      <c r="O220" s="226">
        <f t="shared" si="55"/>
        <v>0</v>
      </c>
      <c r="P220" s="226">
        <f t="shared" si="56"/>
        <v>0</v>
      </c>
    </row>
    <row r="221" spans="1:16" ht="10.15" hidden="1" customHeight="1" x14ac:dyDescent="0.35">
      <c r="A221" s="59">
        <v>44</v>
      </c>
      <c r="B221" s="276" t="str">
        <f t="shared" si="47"/>
        <v>Part5</v>
      </c>
      <c r="C221" s="761" t="str">
        <f t="shared" si="48"/>
        <v>autre_étab_4</v>
      </c>
      <c r="D221" s="761"/>
      <c r="E221">
        <f t="shared" ca="1" si="51"/>
        <v>0</v>
      </c>
      <c r="F221">
        <f t="shared" ca="1" si="51"/>
        <v>0</v>
      </c>
      <c r="G221" s="216">
        <f t="shared" ca="1" si="51"/>
        <v>0</v>
      </c>
      <c r="H221" t="str">
        <f t="shared" ca="1" si="51"/>
        <v>Prénom, nom, fonction de la personne habilitée puis Signature et cachet :</v>
      </c>
      <c r="I221">
        <f t="shared" ca="1" si="51"/>
        <v>0</v>
      </c>
      <c r="J221"/>
      <c r="K221" t="b">
        <f t="shared" si="52"/>
        <v>0</v>
      </c>
      <c r="L221" t="b">
        <f ca="1">AND(IF(COUNTIF($G$186:G221,G221)&gt;1,FALSE,TRUE),G221&lt;&gt;0,NOT(K221))</f>
        <v>0</v>
      </c>
      <c r="M221" s="165">
        <f t="shared" ca="1" si="53"/>
        <v>0</v>
      </c>
      <c r="N221" s="92" t="str">
        <f t="shared" ca="1" si="54"/>
        <v>x</v>
      </c>
      <c r="O221" s="226">
        <f t="shared" si="55"/>
        <v>0</v>
      </c>
      <c r="P221" s="226">
        <f t="shared" si="56"/>
        <v>0</v>
      </c>
    </row>
    <row r="222" spans="1:16" ht="10.15" hidden="1" customHeight="1" x14ac:dyDescent="0.35">
      <c r="A222" s="59">
        <v>45</v>
      </c>
      <c r="B222" s="276" t="str">
        <f t="shared" si="47"/>
        <v>Part5</v>
      </c>
      <c r="C222" s="761" t="str">
        <f t="shared" si="48"/>
        <v>autre_étab_5</v>
      </c>
      <c r="D222" s="761"/>
      <c r="E222">
        <f t="shared" ca="1" si="51"/>
        <v>0</v>
      </c>
      <c r="F222">
        <f t="shared" ca="1" si="51"/>
        <v>0</v>
      </c>
      <c r="G222" s="216">
        <f t="shared" ca="1" si="51"/>
        <v>0</v>
      </c>
      <c r="H222" t="str">
        <f t="shared" ca="1" si="51"/>
        <v>Prénom, nom, fonction de la personne habilitée puis Signature et cachet :</v>
      </c>
      <c r="I222">
        <f t="shared" ca="1" si="51"/>
        <v>0</v>
      </c>
      <c r="J222"/>
      <c r="K222" t="b">
        <f t="shared" si="52"/>
        <v>0</v>
      </c>
      <c r="L222" t="b">
        <f ca="1">AND(IF(COUNTIF($G$186:G222,G222)&gt;1,FALSE,TRUE),G222&lt;&gt;0,NOT(K222))</f>
        <v>0</v>
      </c>
      <c r="M222" s="165">
        <f t="shared" ca="1" si="53"/>
        <v>0</v>
      </c>
      <c r="N222" s="92" t="str">
        <f t="shared" ca="1" si="54"/>
        <v>x</v>
      </c>
      <c r="O222" s="226">
        <f t="shared" si="55"/>
        <v>0</v>
      </c>
      <c r="P222" s="226">
        <f t="shared" si="56"/>
        <v>0</v>
      </c>
    </row>
    <row r="223" spans="1:16" ht="10.15" hidden="1" customHeight="1" x14ac:dyDescent="0.35">
      <c r="A223" s="59">
        <v>46</v>
      </c>
      <c r="B223" s="276" t="str">
        <f t="shared" si="47"/>
        <v>Part5</v>
      </c>
      <c r="C223" s="761" t="str">
        <f t="shared" si="48"/>
        <v>autre_étab_6</v>
      </c>
      <c r="D223" s="761"/>
      <c r="E223">
        <f t="shared" ca="1" si="51"/>
        <v>0</v>
      </c>
      <c r="F223">
        <f t="shared" ca="1" si="51"/>
        <v>0</v>
      </c>
      <c r="G223" s="216">
        <f t="shared" ca="1" si="51"/>
        <v>0</v>
      </c>
      <c r="H223" t="str">
        <f t="shared" ca="1" si="51"/>
        <v>Prénom, nom, fonction de la personne habilitée puis Signature et cachet :</v>
      </c>
      <c r="I223">
        <f t="shared" ca="1" si="51"/>
        <v>0</v>
      </c>
      <c r="J223"/>
      <c r="K223" t="b">
        <f t="shared" si="52"/>
        <v>0</v>
      </c>
      <c r="L223" t="b">
        <f ca="1">AND(IF(COUNTIF($G$186:G223,G223)&gt;1,FALSE,TRUE),G223&lt;&gt;0,NOT(K223))</f>
        <v>0</v>
      </c>
      <c r="M223" s="165">
        <f t="shared" ca="1" si="53"/>
        <v>0</v>
      </c>
      <c r="N223" s="92" t="str">
        <f t="shared" ca="1" si="54"/>
        <v>x</v>
      </c>
      <c r="O223" s="226">
        <f t="shared" si="55"/>
        <v>0</v>
      </c>
      <c r="P223" s="226">
        <f t="shared" si="56"/>
        <v>0</v>
      </c>
    </row>
    <row r="224" spans="1:16" ht="10.15" hidden="1" customHeight="1" x14ac:dyDescent="0.35">
      <c r="A224" s="59">
        <v>47</v>
      </c>
      <c r="B224" s="276" t="str">
        <f t="shared" si="47"/>
        <v>Part5</v>
      </c>
      <c r="C224" s="761" t="str">
        <f t="shared" si="48"/>
        <v>autre_étab_7</v>
      </c>
      <c r="D224" s="761"/>
      <c r="E224">
        <f t="shared" ca="1" si="51"/>
        <v>0</v>
      </c>
      <c r="F224">
        <f t="shared" ca="1" si="51"/>
        <v>0</v>
      </c>
      <c r="G224" s="216">
        <f t="shared" ca="1" si="51"/>
        <v>0</v>
      </c>
      <c r="H224" t="str">
        <f t="shared" ca="1" si="51"/>
        <v>Prénom, nom, fonction de la personne habilitée puis Signature et cachet :</v>
      </c>
      <c r="I224">
        <f t="shared" ca="1" si="51"/>
        <v>0</v>
      </c>
      <c r="J224"/>
      <c r="K224" t="b">
        <f t="shared" si="52"/>
        <v>0</v>
      </c>
      <c r="L224" t="b">
        <f ca="1">AND(IF(COUNTIF($G$186:G224,G224)&gt;1,FALSE,TRUE),G224&lt;&gt;0,NOT(K224))</f>
        <v>0</v>
      </c>
      <c r="M224" s="165">
        <f t="shared" ca="1" si="53"/>
        <v>0</v>
      </c>
      <c r="N224" s="92" t="str">
        <f t="shared" ca="1" si="54"/>
        <v>x</v>
      </c>
      <c r="O224" s="226">
        <f t="shared" si="55"/>
        <v>0</v>
      </c>
      <c r="P224" s="226">
        <f t="shared" si="56"/>
        <v>0</v>
      </c>
    </row>
    <row r="225" spans="1:16" ht="10.15" hidden="1" customHeight="1" x14ac:dyDescent="0.35">
      <c r="A225" s="59">
        <v>48</v>
      </c>
      <c r="B225" s="276" t="str">
        <f t="shared" si="47"/>
        <v>Part5</v>
      </c>
      <c r="C225" s="761" t="str">
        <f t="shared" si="48"/>
        <v>autre_étab_8</v>
      </c>
      <c r="D225" s="761"/>
      <c r="E225">
        <f t="shared" ca="1" si="51"/>
        <v>0</v>
      </c>
      <c r="F225">
        <f t="shared" ca="1" si="51"/>
        <v>0</v>
      </c>
      <c r="G225" s="216">
        <f t="shared" ca="1" si="51"/>
        <v>0</v>
      </c>
      <c r="H225" t="str">
        <f t="shared" ca="1" si="51"/>
        <v>Prénom, nom, fonction de la personne habilitée puis Signature et cachet :</v>
      </c>
      <c r="I225">
        <f t="shared" ca="1" si="51"/>
        <v>0</v>
      </c>
      <c r="J225"/>
      <c r="K225" t="b">
        <f t="shared" si="52"/>
        <v>0</v>
      </c>
      <c r="L225" t="b">
        <f ca="1">AND(IF(COUNTIF($G$186:G225,G225)&gt;1,FALSE,TRUE),G225&lt;&gt;0,NOT(K225))</f>
        <v>0</v>
      </c>
      <c r="M225" s="165">
        <f t="shared" ca="1" si="53"/>
        <v>0</v>
      </c>
      <c r="N225" s="92" t="str">
        <f t="shared" ca="1" si="54"/>
        <v>x</v>
      </c>
      <c r="O225" s="226">
        <f t="shared" si="55"/>
        <v>0</v>
      </c>
      <c r="P225" s="226">
        <f t="shared" si="56"/>
        <v>0</v>
      </c>
    </row>
    <row r="226" spans="1:16" ht="10.15" hidden="1" customHeight="1" x14ac:dyDescent="0.35">
      <c r="A226" s="59">
        <v>49</v>
      </c>
      <c r="B226" s="276" t="str">
        <f t="shared" ref="B226:B257" si="57">"Part"&amp;QUOTIENT(A226-1,8)</f>
        <v>Part6</v>
      </c>
      <c r="C226" s="761" t="str">
        <f t="shared" ref="C226:C257" si="58">"autre_étab_"&amp;A226-8*QUOTIENT(A226-1,8)</f>
        <v>autre_étab_1</v>
      </c>
      <c r="D226" s="761"/>
      <c r="E226" t="str">
        <f t="shared" ref="E226:I235" ca="1" si="59">INDIRECT("'"&amp;$B226&amp;"'!"&amp;E$184&amp;ROW(INDIRECT("'"&amp;$B226&amp;"'!"&amp;$C226)))</f>
        <v xml:space="preserve"> 
()</v>
      </c>
      <c r="F226" t="str">
        <f t="shared" ca="1" si="59"/>
        <v>Étab de la fiche</v>
      </c>
      <c r="G226" s="216" t="str">
        <f t="shared" ca="1" si="59"/>
        <v/>
      </c>
      <c r="H226">
        <f t="shared" ca="1" si="59"/>
        <v>0</v>
      </c>
      <c r="I226">
        <f t="shared" ca="1" si="59"/>
        <v>0</v>
      </c>
      <c r="J226"/>
      <c r="K226" t="b">
        <f t="shared" si="52"/>
        <v>1</v>
      </c>
      <c r="L226" t="b">
        <f ca="1">AND(IF(COUNTIF($G$186:G226,G226)&gt;1,FALSE,TRUE),G226&lt;&gt;0,NOT(K226))</f>
        <v>0</v>
      </c>
      <c r="M226" s="165">
        <f t="shared" ca="1" si="53"/>
        <v>0</v>
      </c>
      <c r="N226" s="92" t="str">
        <f t="shared" ca="1" si="54"/>
        <v>x</v>
      </c>
      <c r="O226" s="226">
        <f t="shared" ca="1" si="55"/>
        <v>0</v>
      </c>
      <c r="P226" s="226">
        <f t="shared" ca="1" si="56"/>
        <v>0</v>
      </c>
    </row>
    <row r="227" spans="1:16" ht="10.15" hidden="1" customHeight="1" x14ac:dyDescent="0.35">
      <c r="A227" s="59">
        <v>50</v>
      </c>
      <c r="B227" s="276" t="str">
        <f t="shared" si="57"/>
        <v>Part6</v>
      </c>
      <c r="C227" s="761" t="str">
        <f t="shared" si="58"/>
        <v>autre_étab_2</v>
      </c>
      <c r="D227" s="761"/>
      <c r="E227">
        <f t="shared" ca="1" si="59"/>
        <v>0</v>
      </c>
      <c r="F227">
        <f t="shared" ca="1" si="59"/>
        <v>0</v>
      </c>
      <c r="G227" s="216">
        <f t="shared" ca="1" si="59"/>
        <v>0</v>
      </c>
      <c r="H227" t="str">
        <f t="shared" ca="1" si="59"/>
        <v>Prénom, nom, fonction de la personne habilitée puis Signature et cachet :</v>
      </c>
      <c r="I227">
        <f t="shared" ca="1" si="59"/>
        <v>0</v>
      </c>
      <c r="J227"/>
      <c r="K227" t="b">
        <f t="shared" si="52"/>
        <v>0</v>
      </c>
      <c r="L227" t="b">
        <f ca="1">AND(IF(COUNTIF($G$186:G227,G227)&gt;1,FALSE,TRUE),G227&lt;&gt;0,NOT(K227))</f>
        <v>0</v>
      </c>
      <c r="M227" s="165">
        <f t="shared" ca="1" si="53"/>
        <v>0</v>
      </c>
      <c r="N227" s="92" t="str">
        <f t="shared" ca="1" si="54"/>
        <v>x</v>
      </c>
      <c r="O227" s="226">
        <f t="shared" si="55"/>
        <v>0</v>
      </c>
      <c r="P227" s="226">
        <f t="shared" si="56"/>
        <v>0</v>
      </c>
    </row>
    <row r="228" spans="1:16" ht="10.15" hidden="1" customHeight="1" x14ac:dyDescent="0.35">
      <c r="A228" s="59">
        <v>51</v>
      </c>
      <c r="B228" s="276" t="str">
        <f t="shared" si="57"/>
        <v>Part6</v>
      </c>
      <c r="C228" s="761" t="str">
        <f t="shared" si="58"/>
        <v>autre_étab_3</v>
      </c>
      <c r="D228" s="761"/>
      <c r="E228">
        <f t="shared" ca="1" si="59"/>
        <v>0</v>
      </c>
      <c r="F228">
        <f t="shared" ca="1" si="59"/>
        <v>0</v>
      </c>
      <c r="G228" s="216">
        <f t="shared" ca="1" si="59"/>
        <v>0</v>
      </c>
      <c r="H228" t="str">
        <f t="shared" ca="1" si="59"/>
        <v>Prénom, nom, fonction de la personne habilitée puis Signature et cachet :</v>
      </c>
      <c r="I228">
        <f t="shared" ca="1" si="59"/>
        <v>0</v>
      </c>
      <c r="J228"/>
      <c r="K228" t="b">
        <f t="shared" si="52"/>
        <v>0</v>
      </c>
      <c r="L228" t="b">
        <f ca="1">AND(IF(COUNTIF($G$186:G228,G228)&gt;1,FALSE,TRUE),G228&lt;&gt;0,NOT(K228))</f>
        <v>0</v>
      </c>
      <c r="M228" s="165">
        <f t="shared" ca="1" si="53"/>
        <v>0</v>
      </c>
      <c r="N228" s="92" t="str">
        <f t="shared" ca="1" si="54"/>
        <v>x</v>
      </c>
      <c r="O228" s="226">
        <f t="shared" si="55"/>
        <v>0</v>
      </c>
      <c r="P228" s="226">
        <f t="shared" si="56"/>
        <v>0</v>
      </c>
    </row>
    <row r="229" spans="1:16" ht="10.15" hidden="1" customHeight="1" x14ac:dyDescent="0.35">
      <c r="A229" s="59">
        <v>52</v>
      </c>
      <c r="B229" s="276" t="str">
        <f t="shared" si="57"/>
        <v>Part6</v>
      </c>
      <c r="C229" s="761" t="str">
        <f t="shared" si="58"/>
        <v>autre_étab_4</v>
      </c>
      <c r="D229" s="761"/>
      <c r="E229">
        <f t="shared" ca="1" si="59"/>
        <v>0</v>
      </c>
      <c r="F229">
        <f t="shared" ca="1" si="59"/>
        <v>0</v>
      </c>
      <c r="G229" s="216">
        <f t="shared" ca="1" si="59"/>
        <v>0</v>
      </c>
      <c r="H229" t="str">
        <f t="shared" ca="1" si="59"/>
        <v>Prénom, nom, fonction de la personne habilitée puis Signature et cachet :</v>
      </c>
      <c r="I229">
        <f t="shared" ca="1" si="59"/>
        <v>0</v>
      </c>
      <c r="J229"/>
      <c r="K229" t="b">
        <f t="shared" si="52"/>
        <v>0</v>
      </c>
      <c r="L229" t="b">
        <f ca="1">AND(IF(COUNTIF($G$186:G229,G229)&gt;1,FALSE,TRUE),G229&lt;&gt;0,NOT(K229))</f>
        <v>0</v>
      </c>
      <c r="M229" s="165">
        <f t="shared" ca="1" si="53"/>
        <v>0</v>
      </c>
      <c r="N229" s="92" t="str">
        <f t="shared" ca="1" si="54"/>
        <v>x</v>
      </c>
      <c r="O229" s="226">
        <f t="shared" si="55"/>
        <v>0</v>
      </c>
      <c r="P229" s="226">
        <f t="shared" si="56"/>
        <v>0</v>
      </c>
    </row>
    <row r="230" spans="1:16" ht="10.15" hidden="1" customHeight="1" x14ac:dyDescent="0.35">
      <c r="A230" s="59">
        <v>53</v>
      </c>
      <c r="B230" s="276" t="str">
        <f t="shared" si="57"/>
        <v>Part6</v>
      </c>
      <c r="C230" s="761" t="str">
        <f t="shared" si="58"/>
        <v>autre_étab_5</v>
      </c>
      <c r="D230" s="761"/>
      <c r="E230">
        <f t="shared" ca="1" si="59"/>
        <v>0</v>
      </c>
      <c r="F230">
        <f t="shared" ca="1" si="59"/>
        <v>0</v>
      </c>
      <c r="G230" s="216">
        <f t="shared" ca="1" si="59"/>
        <v>0</v>
      </c>
      <c r="H230" t="str">
        <f t="shared" ca="1" si="59"/>
        <v>Prénom, nom, fonction de la personne habilitée puis Signature et cachet :</v>
      </c>
      <c r="I230">
        <f t="shared" ca="1" si="59"/>
        <v>0</v>
      </c>
      <c r="J230"/>
      <c r="K230" t="b">
        <f t="shared" si="52"/>
        <v>0</v>
      </c>
      <c r="L230" t="b">
        <f ca="1">AND(IF(COUNTIF($G$186:G230,G230)&gt;1,FALSE,TRUE),G230&lt;&gt;0,NOT(K230))</f>
        <v>0</v>
      </c>
      <c r="M230" s="165">
        <f t="shared" ca="1" si="53"/>
        <v>0</v>
      </c>
      <c r="N230" s="92" t="str">
        <f t="shared" ca="1" si="54"/>
        <v>x</v>
      </c>
      <c r="O230" s="226">
        <f t="shared" si="55"/>
        <v>0</v>
      </c>
      <c r="P230" s="226">
        <f t="shared" si="56"/>
        <v>0</v>
      </c>
    </row>
    <row r="231" spans="1:16" ht="10.15" hidden="1" customHeight="1" x14ac:dyDescent="0.35">
      <c r="A231" s="59">
        <v>54</v>
      </c>
      <c r="B231" s="276" t="str">
        <f t="shared" si="57"/>
        <v>Part6</v>
      </c>
      <c r="C231" s="761" t="str">
        <f t="shared" si="58"/>
        <v>autre_étab_6</v>
      </c>
      <c r="D231" s="761"/>
      <c r="E231">
        <f t="shared" ca="1" si="59"/>
        <v>0</v>
      </c>
      <c r="F231">
        <f t="shared" ca="1" si="59"/>
        <v>0</v>
      </c>
      <c r="G231" s="216">
        <f t="shared" ca="1" si="59"/>
        <v>0</v>
      </c>
      <c r="H231" t="str">
        <f t="shared" ca="1" si="59"/>
        <v>Prénom, nom, fonction de la personne habilitée puis Signature et cachet :</v>
      </c>
      <c r="I231">
        <f t="shared" ca="1" si="59"/>
        <v>0</v>
      </c>
      <c r="J231"/>
      <c r="K231" t="b">
        <f t="shared" si="52"/>
        <v>0</v>
      </c>
      <c r="L231" t="b">
        <f ca="1">AND(IF(COUNTIF($G$186:G231,G231)&gt;1,FALSE,TRUE),G231&lt;&gt;0,NOT(K231))</f>
        <v>0</v>
      </c>
      <c r="M231" s="165">
        <f t="shared" ca="1" si="53"/>
        <v>0</v>
      </c>
      <c r="N231" s="92" t="str">
        <f t="shared" ca="1" si="54"/>
        <v>x</v>
      </c>
      <c r="O231" s="226">
        <f t="shared" si="55"/>
        <v>0</v>
      </c>
      <c r="P231" s="226">
        <f t="shared" si="56"/>
        <v>0</v>
      </c>
    </row>
    <row r="232" spans="1:16" ht="10.15" hidden="1" customHeight="1" x14ac:dyDescent="0.35">
      <c r="A232" s="59">
        <v>55</v>
      </c>
      <c r="B232" s="276" t="str">
        <f t="shared" si="57"/>
        <v>Part6</v>
      </c>
      <c r="C232" s="761" t="str">
        <f t="shared" si="58"/>
        <v>autre_étab_7</v>
      </c>
      <c r="D232" s="761"/>
      <c r="E232">
        <f t="shared" ca="1" si="59"/>
        <v>0</v>
      </c>
      <c r="F232">
        <f t="shared" ca="1" si="59"/>
        <v>0</v>
      </c>
      <c r="G232" s="216">
        <f t="shared" ca="1" si="59"/>
        <v>0</v>
      </c>
      <c r="H232" t="str">
        <f t="shared" ca="1" si="59"/>
        <v>Prénom, nom, fonction de la personne habilitée puis Signature et cachet :</v>
      </c>
      <c r="I232">
        <f t="shared" ca="1" si="59"/>
        <v>0</v>
      </c>
      <c r="J232"/>
      <c r="K232" t="b">
        <f t="shared" si="52"/>
        <v>0</v>
      </c>
      <c r="L232" t="b">
        <f ca="1">AND(IF(COUNTIF($G$186:G232,G232)&gt;1,FALSE,TRUE),G232&lt;&gt;0,NOT(K232))</f>
        <v>0</v>
      </c>
      <c r="M232" s="165">
        <f t="shared" ca="1" si="53"/>
        <v>0</v>
      </c>
      <c r="N232" s="92" t="str">
        <f t="shared" ca="1" si="54"/>
        <v>x</v>
      </c>
      <c r="O232" s="226">
        <f t="shared" si="55"/>
        <v>0</v>
      </c>
      <c r="P232" s="226">
        <f t="shared" si="56"/>
        <v>0</v>
      </c>
    </row>
    <row r="233" spans="1:16" ht="10.15" hidden="1" customHeight="1" x14ac:dyDescent="0.35">
      <c r="A233" s="59">
        <v>56</v>
      </c>
      <c r="B233" s="276" t="str">
        <f t="shared" si="57"/>
        <v>Part6</v>
      </c>
      <c r="C233" s="761" t="str">
        <f t="shared" si="58"/>
        <v>autre_étab_8</v>
      </c>
      <c r="D233" s="761"/>
      <c r="E233">
        <f t="shared" ca="1" si="59"/>
        <v>0</v>
      </c>
      <c r="F233">
        <f t="shared" ca="1" si="59"/>
        <v>0</v>
      </c>
      <c r="G233" s="216">
        <f t="shared" ca="1" si="59"/>
        <v>0</v>
      </c>
      <c r="H233" t="str">
        <f t="shared" ca="1" si="59"/>
        <v>Prénom, nom, fonction de la personne habilitée puis Signature et cachet :</v>
      </c>
      <c r="I233">
        <f t="shared" ca="1" si="59"/>
        <v>0</v>
      </c>
      <c r="J233"/>
      <c r="K233" t="b">
        <f t="shared" si="52"/>
        <v>0</v>
      </c>
      <c r="L233" t="b">
        <f ca="1">AND(IF(COUNTIF($G$186:G233,G233)&gt;1,FALSE,TRUE),G233&lt;&gt;0,NOT(K233))</f>
        <v>0</v>
      </c>
      <c r="M233" s="165">
        <f t="shared" ca="1" si="53"/>
        <v>0</v>
      </c>
      <c r="N233" s="92" t="str">
        <f t="shared" ca="1" si="54"/>
        <v>x</v>
      </c>
      <c r="O233" s="226">
        <f t="shared" si="55"/>
        <v>0</v>
      </c>
      <c r="P233" s="226">
        <f t="shared" si="56"/>
        <v>0</v>
      </c>
    </row>
    <row r="234" spans="1:16" ht="10.15" hidden="1" customHeight="1" x14ac:dyDescent="0.35">
      <c r="A234" s="59">
        <v>57</v>
      </c>
      <c r="B234" s="276" t="str">
        <f t="shared" si="57"/>
        <v>Part7</v>
      </c>
      <c r="C234" s="761" t="str">
        <f t="shared" si="58"/>
        <v>autre_étab_1</v>
      </c>
      <c r="D234" s="761"/>
      <c r="E234" t="str">
        <f t="shared" ca="1" si="59"/>
        <v xml:space="preserve"> 
()</v>
      </c>
      <c r="F234" t="str">
        <f t="shared" ca="1" si="59"/>
        <v>Étab de la fiche</v>
      </c>
      <c r="G234" s="216" t="str">
        <f t="shared" ca="1" si="59"/>
        <v/>
      </c>
      <c r="H234">
        <f t="shared" ca="1" si="59"/>
        <v>0</v>
      </c>
      <c r="I234">
        <f t="shared" ca="1" si="59"/>
        <v>0</v>
      </c>
      <c r="J234"/>
      <c r="K234" t="b">
        <f t="shared" si="52"/>
        <v>1</v>
      </c>
      <c r="L234" t="b">
        <f ca="1">AND(IF(COUNTIF($G$186:G234,G234)&gt;1,FALSE,TRUE),G234&lt;&gt;0,NOT(K234))</f>
        <v>0</v>
      </c>
      <c r="M234" s="165">
        <f t="shared" ca="1" si="53"/>
        <v>0</v>
      </c>
      <c r="N234" s="92" t="str">
        <f t="shared" ca="1" si="54"/>
        <v>x</v>
      </c>
      <c r="O234" s="226">
        <f t="shared" ca="1" si="55"/>
        <v>0</v>
      </c>
      <c r="P234" s="226">
        <f t="shared" ca="1" si="56"/>
        <v>0</v>
      </c>
    </row>
    <row r="235" spans="1:16" ht="10.15" hidden="1" customHeight="1" x14ac:dyDescent="0.35">
      <c r="A235" s="59">
        <v>58</v>
      </c>
      <c r="B235" s="276" t="str">
        <f t="shared" si="57"/>
        <v>Part7</v>
      </c>
      <c r="C235" s="761" t="str">
        <f t="shared" si="58"/>
        <v>autre_étab_2</v>
      </c>
      <c r="D235" s="761"/>
      <c r="E235">
        <f t="shared" ca="1" si="59"/>
        <v>0</v>
      </c>
      <c r="F235">
        <f t="shared" ca="1" si="59"/>
        <v>0</v>
      </c>
      <c r="G235" s="216">
        <f t="shared" ca="1" si="59"/>
        <v>0</v>
      </c>
      <c r="H235" t="str">
        <f t="shared" ca="1" si="59"/>
        <v>Prénom, nom, fonction de la personne habilitée puis Signature et cachet :</v>
      </c>
      <c r="I235">
        <f t="shared" ca="1" si="59"/>
        <v>0</v>
      </c>
      <c r="J235"/>
      <c r="K235" t="b">
        <f t="shared" si="52"/>
        <v>0</v>
      </c>
      <c r="L235" t="b">
        <f ca="1">AND(IF(COUNTIF($G$186:G235,G235)&gt;1,FALSE,TRUE),G235&lt;&gt;0,NOT(K235))</f>
        <v>0</v>
      </c>
      <c r="M235" s="165">
        <f t="shared" ca="1" si="53"/>
        <v>0</v>
      </c>
      <c r="N235" s="92" t="str">
        <f t="shared" ca="1" si="54"/>
        <v>x</v>
      </c>
      <c r="O235" s="226">
        <f t="shared" si="55"/>
        <v>0</v>
      </c>
      <c r="P235" s="226">
        <f t="shared" si="56"/>
        <v>0</v>
      </c>
    </row>
    <row r="236" spans="1:16" ht="10.15" hidden="1" customHeight="1" x14ac:dyDescent="0.35">
      <c r="A236" s="59">
        <v>59</v>
      </c>
      <c r="B236" s="276" t="str">
        <f t="shared" si="57"/>
        <v>Part7</v>
      </c>
      <c r="C236" s="761" t="str">
        <f t="shared" si="58"/>
        <v>autre_étab_3</v>
      </c>
      <c r="D236" s="761"/>
      <c r="E236">
        <f t="shared" ref="E236:I245" ca="1" si="60">INDIRECT("'"&amp;$B236&amp;"'!"&amp;E$184&amp;ROW(INDIRECT("'"&amp;$B236&amp;"'!"&amp;$C236)))</f>
        <v>0</v>
      </c>
      <c r="F236">
        <f t="shared" ca="1" si="60"/>
        <v>0</v>
      </c>
      <c r="G236" s="216">
        <f t="shared" ca="1" si="60"/>
        <v>0</v>
      </c>
      <c r="H236" t="str">
        <f t="shared" ca="1" si="60"/>
        <v>Prénom, nom, fonction de la personne habilitée puis Signature et cachet :</v>
      </c>
      <c r="I236">
        <f t="shared" ca="1" si="60"/>
        <v>0</v>
      </c>
      <c r="J236"/>
      <c r="K236" t="b">
        <f t="shared" si="52"/>
        <v>0</v>
      </c>
      <c r="L236" t="b">
        <f ca="1">AND(IF(COUNTIF($G$186:G236,G236)&gt;1,FALSE,TRUE),G236&lt;&gt;0,NOT(K236))</f>
        <v>0</v>
      </c>
      <c r="M236" s="165">
        <f t="shared" ca="1" si="53"/>
        <v>0</v>
      </c>
      <c r="N236" s="92" t="str">
        <f t="shared" ca="1" si="54"/>
        <v>x</v>
      </c>
      <c r="O236" s="226">
        <f t="shared" si="55"/>
        <v>0</v>
      </c>
      <c r="P236" s="226">
        <f t="shared" si="56"/>
        <v>0</v>
      </c>
    </row>
    <row r="237" spans="1:16" ht="10.15" hidden="1" customHeight="1" x14ac:dyDescent="0.35">
      <c r="A237" s="59">
        <v>60</v>
      </c>
      <c r="B237" s="276" t="str">
        <f t="shared" si="57"/>
        <v>Part7</v>
      </c>
      <c r="C237" s="761" t="str">
        <f t="shared" si="58"/>
        <v>autre_étab_4</v>
      </c>
      <c r="D237" s="761"/>
      <c r="E237">
        <f t="shared" ca="1" si="60"/>
        <v>0</v>
      </c>
      <c r="F237">
        <f t="shared" ca="1" si="60"/>
        <v>0</v>
      </c>
      <c r="G237" s="216">
        <f t="shared" ca="1" si="60"/>
        <v>0</v>
      </c>
      <c r="H237" t="str">
        <f t="shared" ca="1" si="60"/>
        <v>Prénom, nom, fonction de la personne habilitée puis Signature et cachet :</v>
      </c>
      <c r="I237">
        <f t="shared" ca="1" si="60"/>
        <v>0</v>
      </c>
      <c r="J237"/>
      <c r="K237" t="b">
        <f t="shared" si="52"/>
        <v>0</v>
      </c>
      <c r="L237" t="b">
        <f ca="1">AND(IF(COUNTIF($G$186:G237,G237)&gt;1,FALSE,TRUE),G237&lt;&gt;0,NOT(K237))</f>
        <v>0</v>
      </c>
      <c r="M237" s="165">
        <f t="shared" ca="1" si="53"/>
        <v>0</v>
      </c>
      <c r="N237" s="92" t="str">
        <f t="shared" ca="1" si="54"/>
        <v>x</v>
      </c>
      <c r="O237" s="226">
        <f t="shared" si="55"/>
        <v>0</v>
      </c>
      <c r="P237" s="226">
        <f t="shared" si="56"/>
        <v>0</v>
      </c>
    </row>
    <row r="238" spans="1:16" ht="10.15" hidden="1" customHeight="1" x14ac:dyDescent="0.35">
      <c r="A238" s="59">
        <v>61</v>
      </c>
      <c r="B238" s="276" t="str">
        <f t="shared" si="57"/>
        <v>Part7</v>
      </c>
      <c r="C238" s="761" t="str">
        <f t="shared" si="58"/>
        <v>autre_étab_5</v>
      </c>
      <c r="D238" s="761"/>
      <c r="E238">
        <f t="shared" ca="1" si="60"/>
        <v>0</v>
      </c>
      <c r="F238">
        <f t="shared" ca="1" si="60"/>
        <v>0</v>
      </c>
      <c r="G238" s="216">
        <f t="shared" ca="1" si="60"/>
        <v>0</v>
      </c>
      <c r="H238" t="str">
        <f t="shared" ca="1" si="60"/>
        <v>Prénom, nom, fonction de la personne habilitée puis Signature et cachet :</v>
      </c>
      <c r="I238">
        <f t="shared" ca="1" si="60"/>
        <v>0</v>
      </c>
      <c r="J238"/>
      <c r="K238" t="b">
        <f t="shared" si="52"/>
        <v>0</v>
      </c>
      <c r="L238" t="b">
        <f ca="1">AND(IF(COUNTIF($G$186:G238,G238)&gt;1,FALSE,TRUE),G238&lt;&gt;0,NOT(K238))</f>
        <v>0</v>
      </c>
      <c r="M238" s="165">
        <f t="shared" ca="1" si="53"/>
        <v>0</v>
      </c>
      <c r="N238" s="92" t="str">
        <f t="shared" ca="1" si="54"/>
        <v>x</v>
      </c>
      <c r="O238" s="226">
        <f t="shared" si="55"/>
        <v>0</v>
      </c>
      <c r="P238" s="226">
        <f t="shared" si="56"/>
        <v>0</v>
      </c>
    </row>
    <row r="239" spans="1:16" ht="10.15" hidden="1" customHeight="1" x14ac:dyDescent="0.35">
      <c r="A239" s="59">
        <v>62</v>
      </c>
      <c r="B239" s="276" t="str">
        <f t="shared" si="57"/>
        <v>Part7</v>
      </c>
      <c r="C239" s="761" t="str">
        <f t="shared" si="58"/>
        <v>autre_étab_6</v>
      </c>
      <c r="D239" s="761"/>
      <c r="E239">
        <f t="shared" ca="1" si="60"/>
        <v>0</v>
      </c>
      <c r="F239">
        <f t="shared" ca="1" si="60"/>
        <v>0</v>
      </c>
      <c r="G239" s="216">
        <f t="shared" ca="1" si="60"/>
        <v>0</v>
      </c>
      <c r="H239" t="str">
        <f t="shared" ca="1" si="60"/>
        <v>Prénom, nom, fonction de la personne habilitée puis Signature et cachet :</v>
      </c>
      <c r="I239">
        <f t="shared" ca="1" si="60"/>
        <v>0</v>
      </c>
      <c r="J239"/>
      <c r="K239" t="b">
        <f t="shared" si="52"/>
        <v>0</v>
      </c>
      <c r="L239" t="b">
        <f ca="1">AND(IF(COUNTIF($G$186:G239,G239)&gt;1,FALSE,TRUE),G239&lt;&gt;0,NOT(K239))</f>
        <v>0</v>
      </c>
      <c r="M239" s="165">
        <f t="shared" ca="1" si="53"/>
        <v>0</v>
      </c>
      <c r="N239" s="92" t="str">
        <f t="shared" ca="1" si="54"/>
        <v>x</v>
      </c>
      <c r="O239" s="226">
        <f t="shared" si="55"/>
        <v>0</v>
      </c>
      <c r="P239" s="226">
        <f t="shared" si="56"/>
        <v>0</v>
      </c>
    </row>
    <row r="240" spans="1:16" ht="10.15" hidden="1" customHeight="1" x14ac:dyDescent="0.35">
      <c r="A240" s="59">
        <v>63</v>
      </c>
      <c r="B240" s="276" t="str">
        <f t="shared" si="57"/>
        <v>Part7</v>
      </c>
      <c r="C240" s="761" t="str">
        <f t="shared" si="58"/>
        <v>autre_étab_7</v>
      </c>
      <c r="D240" s="761"/>
      <c r="E240">
        <f t="shared" ca="1" si="60"/>
        <v>0</v>
      </c>
      <c r="F240">
        <f t="shared" ca="1" si="60"/>
        <v>0</v>
      </c>
      <c r="G240" s="216">
        <f t="shared" ca="1" si="60"/>
        <v>0</v>
      </c>
      <c r="H240" t="str">
        <f t="shared" ca="1" si="60"/>
        <v>Prénom, nom, fonction de la personne habilitée puis Signature et cachet :</v>
      </c>
      <c r="I240">
        <f t="shared" ca="1" si="60"/>
        <v>0</v>
      </c>
      <c r="J240"/>
      <c r="K240" t="b">
        <f t="shared" si="52"/>
        <v>0</v>
      </c>
      <c r="L240" t="b">
        <f ca="1">AND(IF(COUNTIF($G$186:G240,G240)&gt;1,FALSE,TRUE),G240&lt;&gt;0,NOT(K240))</f>
        <v>0</v>
      </c>
      <c r="M240" s="165">
        <f t="shared" ca="1" si="53"/>
        <v>0</v>
      </c>
      <c r="N240" s="92" t="str">
        <f t="shared" ca="1" si="54"/>
        <v>x</v>
      </c>
      <c r="O240" s="226">
        <f t="shared" si="55"/>
        <v>0</v>
      </c>
      <c r="P240" s="226">
        <f t="shared" si="56"/>
        <v>0</v>
      </c>
    </row>
    <row r="241" spans="1:16" ht="10.15" hidden="1" customHeight="1" x14ac:dyDescent="0.35">
      <c r="A241" s="59">
        <v>64</v>
      </c>
      <c r="B241" s="276" t="str">
        <f t="shared" si="57"/>
        <v>Part7</v>
      </c>
      <c r="C241" s="761" t="str">
        <f t="shared" si="58"/>
        <v>autre_étab_8</v>
      </c>
      <c r="D241" s="761"/>
      <c r="E241">
        <f t="shared" ca="1" si="60"/>
        <v>0</v>
      </c>
      <c r="F241">
        <f t="shared" ca="1" si="60"/>
        <v>0</v>
      </c>
      <c r="G241" s="216">
        <f t="shared" ca="1" si="60"/>
        <v>0</v>
      </c>
      <c r="H241" t="str">
        <f t="shared" ca="1" si="60"/>
        <v>Prénom, nom, fonction de la personne habilitée puis Signature et cachet :</v>
      </c>
      <c r="I241">
        <f t="shared" ca="1" si="60"/>
        <v>0</v>
      </c>
      <c r="J241"/>
      <c r="K241" t="b">
        <f t="shared" si="52"/>
        <v>0</v>
      </c>
      <c r="L241" t="b">
        <f ca="1">AND(IF(COUNTIF($G$186:G241,G241)&gt;1,FALSE,TRUE),G241&lt;&gt;0,NOT(K241))</f>
        <v>0</v>
      </c>
      <c r="M241" s="165">
        <f t="shared" ca="1" si="53"/>
        <v>0</v>
      </c>
      <c r="N241" s="92" t="str">
        <f t="shared" ca="1" si="54"/>
        <v>x</v>
      </c>
      <c r="O241" s="226">
        <f t="shared" si="55"/>
        <v>0</v>
      </c>
      <c r="P241" s="226">
        <f t="shared" si="56"/>
        <v>0</v>
      </c>
    </row>
    <row r="242" spans="1:16" ht="10.15" hidden="1" customHeight="1" x14ac:dyDescent="0.35">
      <c r="A242" s="59">
        <v>65</v>
      </c>
      <c r="B242" s="276" t="str">
        <f t="shared" si="57"/>
        <v>Part8</v>
      </c>
      <c r="C242" s="761" t="str">
        <f t="shared" si="58"/>
        <v>autre_étab_1</v>
      </c>
      <c r="D242" s="761"/>
      <c r="E242" t="str">
        <f t="shared" ca="1" si="60"/>
        <v xml:space="preserve"> 
()</v>
      </c>
      <c r="F242" t="str">
        <f t="shared" ca="1" si="60"/>
        <v>Étab de la fiche</v>
      </c>
      <c r="G242" s="216" t="str">
        <f t="shared" ca="1" si="60"/>
        <v/>
      </c>
      <c r="H242">
        <f t="shared" ca="1" si="60"/>
        <v>0</v>
      </c>
      <c r="I242">
        <f t="shared" ca="1" si="60"/>
        <v>0</v>
      </c>
      <c r="J242"/>
      <c r="K242" t="b">
        <f t="shared" si="52"/>
        <v>1</v>
      </c>
      <c r="L242" t="b">
        <f ca="1">AND(IF(COUNTIF($G$186:G242,G242)&gt;1,FALSE,TRUE),G242&lt;&gt;0,NOT(K242))</f>
        <v>0</v>
      </c>
      <c r="M242" s="165">
        <f t="shared" ca="1" si="53"/>
        <v>0</v>
      </c>
      <c r="N242" s="92" t="str">
        <f t="shared" ca="1" si="54"/>
        <v>x</v>
      </c>
      <c r="O242" s="226">
        <f t="shared" ca="1" si="55"/>
        <v>0</v>
      </c>
      <c r="P242" s="226">
        <f t="shared" ca="1" si="56"/>
        <v>0</v>
      </c>
    </row>
    <row r="243" spans="1:16" ht="10.15" hidden="1" customHeight="1" x14ac:dyDescent="0.35">
      <c r="A243" s="59">
        <v>66</v>
      </c>
      <c r="B243" s="276" t="str">
        <f t="shared" si="57"/>
        <v>Part8</v>
      </c>
      <c r="C243" s="761" t="str">
        <f t="shared" si="58"/>
        <v>autre_étab_2</v>
      </c>
      <c r="D243" s="761"/>
      <c r="E243">
        <f t="shared" ca="1" si="60"/>
        <v>0</v>
      </c>
      <c r="F243">
        <f t="shared" ca="1" si="60"/>
        <v>0</v>
      </c>
      <c r="G243" s="216">
        <f t="shared" ca="1" si="60"/>
        <v>0</v>
      </c>
      <c r="H243" t="str">
        <f t="shared" ca="1" si="60"/>
        <v>Prénom, nom, fonction de la personne habilitée puis Signature et cachet :</v>
      </c>
      <c r="I243">
        <f t="shared" ca="1" si="60"/>
        <v>0</v>
      </c>
      <c r="J243"/>
      <c r="K243" t="b">
        <f t="shared" si="52"/>
        <v>0</v>
      </c>
      <c r="L243" t="b">
        <f ca="1">AND(IF(COUNTIF($G$186:G243,G243)&gt;1,FALSE,TRUE),G243&lt;&gt;0,NOT(K243))</f>
        <v>0</v>
      </c>
      <c r="M243" s="165">
        <f t="shared" ca="1" si="53"/>
        <v>0</v>
      </c>
      <c r="N243" s="92" t="str">
        <f t="shared" ca="1" si="54"/>
        <v>x</v>
      </c>
      <c r="O243" s="226">
        <f t="shared" si="55"/>
        <v>0</v>
      </c>
      <c r="P243" s="226">
        <f t="shared" si="56"/>
        <v>0</v>
      </c>
    </row>
    <row r="244" spans="1:16" ht="10.15" hidden="1" customHeight="1" x14ac:dyDescent="0.35">
      <c r="A244" s="59">
        <v>67</v>
      </c>
      <c r="B244" s="276" t="str">
        <f t="shared" si="57"/>
        <v>Part8</v>
      </c>
      <c r="C244" s="761" t="str">
        <f t="shared" si="58"/>
        <v>autre_étab_3</v>
      </c>
      <c r="D244" s="761"/>
      <c r="E244">
        <f t="shared" ca="1" si="60"/>
        <v>0</v>
      </c>
      <c r="F244">
        <f t="shared" ca="1" si="60"/>
        <v>0</v>
      </c>
      <c r="G244" s="216">
        <f t="shared" ca="1" si="60"/>
        <v>0</v>
      </c>
      <c r="H244" t="str">
        <f t="shared" ca="1" si="60"/>
        <v>Prénom, nom, fonction de la personne habilitée puis Signature et cachet :</v>
      </c>
      <c r="I244">
        <f t="shared" ca="1" si="60"/>
        <v>0</v>
      </c>
      <c r="J244"/>
      <c r="K244" t="b">
        <f t="shared" si="52"/>
        <v>0</v>
      </c>
      <c r="L244" t="b">
        <f ca="1">AND(IF(COUNTIF($G$186:G244,G244)&gt;1,FALSE,TRUE),G244&lt;&gt;0,NOT(K244))</f>
        <v>0</v>
      </c>
      <c r="M244" s="165">
        <f t="shared" ca="1" si="53"/>
        <v>0</v>
      </c>
      <c r="N244" s="92" t="str">
        <f t="shared" ca="1" si="54"/>
        <v>x</v>
      </c>
      <c r="O244" s="226">
        <f t="shared" si="55"/>
        <v>0</v>
      </c>
      <c r="P244" s="226">
        <f t="shared" si="56"/>
        <v>0</v>
      </c>
    </row>
    <row r="245" spans="1:16" ht="10.15" hidden="1" customHeight="1" x14ac:dyDescent="0.35">
      <c r="A245" s="59">
        <v>68</v>
      </c>
      <c r="B245" s="276" t="str">
        <f t="shared" si="57"/>
        <v>Part8</v>
      </c>
      <c r="C245" s="761" t="str">
        <f t="shared" si="58"/>
        <v>autre_étab_4</v>
      </c>
      <c r="D245" s="761"/>
      <c r="E245">
        <f t="shared" ca="1" si="60"/>
        <v>0</v>
      </c>
      <c r="F245">
        <f t="shared" ca="1" si="60"/>
        <v>0</v>
      </c>
      <c r="G245" s="216">
        <f t="shared" ca="1" si="60"/>
        <v>0</v>
      </c>
      <c r="H245" t="str">
        <f t="shared" ca="1" si="60"/>
        <v>Prénom, nom, fonction de la personne habilitée puis Signature et cachet :</v>
      </c>
      <c r="I245">
        <f t="shared" ca="1" si="60"/>
        <v>0</v>
      </c>
      <c r="J245"/>
      <c r="K245" t="b">
        <f t="shared" si="52"/>
        <v>0</v>
      </c>
      <c r="L245" t="b">
        <f ca="1">AND(IF(COUNTIF($G$186:G245,G245)&gt;1,FALSE,TRUE),G245&lt;&gt;0,NOT(K245))</f>
        <v>0</v>
      </c>
      <c r="M245" s="165">
        <f t="shared" ca="1" si="53"/>
        <v>0</v>
      </c>
      <c r="N245" s="92" t="str">
        <f t="shared" ca="1" si="54"/>
        <v>x</v>
      </c>
      <c r="O245" s="226">
        <f t="shared" si="55"/>
        <v>0</v>
      </c>
      <c r="P245" s="226">
        <f t="shared" si="56"/>
        <v>0</v>
      </c>
    </row>
    <row r="246" spans="1:16" ht="10.15" hidden="1" customHeight="1" x14ac:dyDescent="0.35">
      <c r="A246" s="59">
        <v>69</v>
      </c>
      <c r="B246" s="276" t="str">
        <f t="shared" si="57"/>
        <v>Part8</v>
      </c>
      <c r="C246" s="761" t="str">
        <f t="shared" si="58"/>
        <v>autre_étab_5</v>
      </c>
      <c r="D246" s="761"/>
      <c r="E246">
        <f t="shared" ref="E246:I255" ca="1" si="61">INDIRECT("'"&amp;$B246&amp;"'!"&amp;E$184&amp;ROW(INDIRECT("'"&amp;$B246&amp;"'!"&amp;$C246)))</f>
        <v>0</v>
      </c>
      <c r="F246">
        <f t="shared" ca="1" si="61"/>
        <v>0</v>
      </c>
      <c r="G246" s="216">
        <f t="shared" ca="1" si="61"/>
        <v>0</v>
      </c>
      <c r="H246" t="str">
        <f t="shared" ca="1" si="61"/>
        <v>Prénom, nom, fonction de la personne habilitée puis Signature et cachet :</v>
      </c>
      <c r="I246">
        <f t="shared" ca="1" si="61"/>
        <v>0</v>
      </c>
      <c r="J246"/>
      <c r="K246" t="b">
        <f t="shared" si="52"/>
        <v>0</v>
      </c>
      <c r="L246" t="b">
        <f ca="1">AND(IF(COUNTIF($G$186:G246,G246)&gt;1,FALSE,TRUE),G246&lt;&gt;0,NOT(K246))</f>
        <v>0</v>
      </c>
      <c r="M246" s="165">
        <f t="shared" ca="1" si="53"/>
        <v>0</v>
      </c>
      <c r="N246" s="92" t="str">
        <f t="shared" ca="1" si="54"/>
        <v>x</v>
      </c>
      <c r="O246" s="226">
        <f t="shared" si="55"/>
        <v>0</v>
      </c>
      <c r="P246" s="226">
        <f t="shared" si="56"/>
        <v>0</v>
      </c>
    </row>
    <row r="247" spans="1:16" ht="10.15" hidden="1" customHeight="1" x14ac:dyDescent="0.35">
      <c r="A247" s="59">
        <v>70</v>
      </c>
      <c r="B247" s="276" t="str">
        <f t="shared" si="57"/>
        <v>Part8</v>
      </c>
      <c r="C247" s="761" t="str">
        <f t="shared" si="58"/>
        <v>autre_étab_6</v>
      </c>
      <c r="D247" s="761"/>
      <c r="E247">
        <f t="shared" ca="1" si="61"/>
        <v>0</v>
      </c>
      <c r="F247">
        <f t="shared" ca="1" si="61"/>
        <v>0</v>
      </c>
      <c r="G247" s="216">
        <f t="shared" ca="1" si="61"/>
        <v>0</v>
      </c>
      <c r="H247" t="str">
        <f t="shared" ca="1" si="61"/>
        <v>Prénom, nom, fonction de la personne habilitée puis Signature et cachet :</v>
      </c>
      <c r="I247">
        <f t="shared" ca="1" si="61"/>
        <v>0</v>
      </c>
      <c r="J247"/>
      <c r="K247" t="b">
        <f t="shared" si="52"/>
        <v>0</v>
      </c>
      <c r="L247" t="b">
        <f ca="1">AND(IF(COUNTIF($G$186:G247,G247)&gt;1,FALSE,TRUE),G247&lt;&gt;0,NOT(K247))</f>
        <v>0</v>
      </c>
      <c r="M247" s="165">
        <f t="shared" ca="1" si="53"/>
        <v>0</v>
      </c>
      <c r="N247" s="92" t="str">
        <f t="shared" ca="1" si="54"/>
        <v>x</v>
      </c>
      <c r="O247" s="226">
        <f t="shared" si="55"/>
        <v>0</v>
      </c>
      <c r="P247" s="226">
        <f t="shared" si="56"/>
        <v>0</v>
      </c>
    </row>
    <row r="248" spans="1:16" ht="10.15" hidden="1" customHeight="1" x14ac:dyDescent="0.35">
      <c r="A248" s="59">
        <v>71</v>
      </c>
      <c r="B248" s="276" t="str">
        <f t="shared" si="57"/>
        <v>Part8</v>
      </c>
      <c r="C248" s="761" t="str">
        <f t="shared" si="58"/>
        <v>autre_étab_7</v>
      </c>
      <c r="D248" s="761"/>
      <c r="E248">
        <f t="shared" ca="1" si="61"/>
        <v>0</v>
      </c>
      <c r="F248">
        <f t="shared" ca="1" si="61"/>
        <v>0</v>
      </c>
      <c r="G248" s="216">
        <f t="shared" ca="1" si="61"/>
        <v>0</v>
      </c>
      <c r="H248" t="str">
        <f t="shared" ca="1" si="61"/>
        <v>Prénom, nom, fonction de la personne habilitée puis Signature et cachet :</v>
      </c>
      <c r="I248">
        <f t="shared" ca="1" si="61"/>
        <v>0</v>
      </c>
      <c r="J248"/>
      <c r="K248" t="b">
        <f t="shared" si="52"/>
        <v>0</v>
      </c>
      <c r="L248" t="b">
        <f ca="1">AND(IF(COUNTIF($G$186:G248,G248)&gt;1,FALSE,TRUE),G248&lt;&gt;0,NOT(K248))</f>
        <v>0</v>
      </c>
      <c r="M248" s="165">
        <f t="shared" ca="1" si="53"/>
        <v>0</v>
      </c>
      <c r="N248" s="92" t="str">
        <f t="shared" ca="1" si="54"/>
        <v>x</v>
      </c>
      <c r="O248" s="226">
        <f t="shared" si="55"/>
        <v>0</v>
      </c>
      <c r="P248" s="226">
        <f t="shared" si="56"/>
        <v>0</v>
      </c>
    </row>
    <row r="249" spans="1:16" ht="10.15" hidden="1" customHeight="1" x14ac:dyDescent="0.35">
      <c r="A249" s="59">
        <v>72</v>
      </c>
      <c r="B249" s="276" t="str">
        <f t="shared" si="57"/>
        <v>Part8</v>
      </c>
      <c r="C249" s="761" t="str">
        <f t="shared" si="58"/>
        <v>autre_étab_8</v>
      </c>
      <c r="D249" s="761"/>
      <c r="E249">
        <f t="shared" ca="1" si="61"/>
        <v>0</v>
      </c>
      <c r="F249">
        <f t="shared" ca="1" si="61"/>
        <v>0</v>
      </c>
      <c r="G249" s="216">
        <f t="shared" ca="1" si="61"/>
        <v>0</v>
      </c>
      <c r="H249" t="str">
        <f t="shared" ca="1" si="61"/>
        <v>Prénom, nom, fonction de la personne habilitée puis Signature et cachet :</v>
      </c>
      <c r="I249">
        <f t="shared" ca="1" si="61"/>
        <v>0</v>
      </c>
      <c r="J249"/>
      <c r="K249" t="b">
        <f t="shared" si="52"/>
        <v>0</v>
      </c>
      <c r="L249" t="b">
        <f ca="1">AND(IF(COUNTIF($G$186:G249,G249)&gt;1,FALSE,TRUE),G249&lt;&gt;0,NOT(K249))</f>
        <v>0</v>
      </c>
      <c r="M249" s="165">
        <f t="shared" ca="1" si="53"/>
        <v>0</v>
      </c>
      <c r="N249" s="92" t="str">
        <f t="shared" ca="1" si="54"/>
        <v>x</v>
      </c>
      <c r="O249" s="226">
        <f t="shared" si="55"/>
        <v>0</v>
      </c>
      <c r="P249" s="226">
        <f t="shared" si="56"/>
        <v>0</v>
      </c>
    </row>
    <row r="250" spans="1:16" ht="10.15" hidden="1" customHeight="1" x14ac:dyDescent="0.35">
      <c r="A250" s="59">
        <v>73</v>
      </c>
      <c r="B250" s="276" t="str">
        <f t="shared" si="57"/>
        <v>Part9</v>
      </c>
      <c r="C250" s="761" t="str">
        <f t="shared" si="58"/>
        <v>autre_étab_1</v>
      </c>
      <c r="D250" s="761"/>
      <c r="E250" t="str">
        <f t="shared" ca="1" si="61"/>
        <v xml:space="preserve"> 
()</v>
      </c>
      <c r="F250" t="str">
        <f t="shared" ca="1" si="61"/>
        <v>Étab de la fiche</v>
      </c>
      <c r="G250" s="216" t="str">
        <f t="shared" ca="1" si="61"/>
        <v/>
      </c>
      <c r="H250">
        <f t="shared" ca="1" si="61"/>
        <v>0</v>
      </c>
      <c r="I250">
        <f t="shared" ca="1" si="61"/>
        <v>0</v>
      </c>
      <c r="J250"/>
      <c r="K250" t="b">
        <f t="shared" ref="K250:K281" si="62">IF(C250="autre_étab_1",TRUE,FALSE)</f>
        <v>1</v>
      </c>
      <c r="L250" t="b">
        <f ca="1">AND(IF(COUNTIF($G$186:G250,G250)&gt;1,FALSE,TRUE),G250&lt;&gt;0,NOT(K250))</f>
        <v>0</v>
      </c>
      <c r="M250" s="165">
        <f t="shared" ref="M250:M281" ca="1" si="63">M249+L250</f>
        <v>0</v>
      </c>
      <c r="N250" s="92" t="str">
        <f t="shared" ref="N250:N281" ca="1" si="64">IF(L250,M250,"x")</f>
        <v>x</v>
      </c>
      <c r="O250" s="226">
        <f t="shared" ref="O250:O281" ca="1" si="65">IF(K250,H250,0)</f>
        <v>0</v>
      </c>
      <c r="P250" s="226">
        <f t="shared" ref="P250:P281" ca="1" si="66">IF(K250,I250,0)</f>
        <v>0</v>
      </c>
    </row>
    <row r="251" spans="1:16" ht="10.15" hidden="1" customHeight="1" x14ac:dyDescent="0.35">
      <c r="A251" s="59">
        <v>74</v>
      </c>
      <c r="B251" s="276" t="str">
        <f t="shared" si="57"/>
        <v>Part9</v>
      </c>
      <c r="C251" s="761" t="str">
        <f t="shared" si="58"/>
        <v>autre_étab_2</v>
      </c>
      <c r="D251" s="761"/>
      <c r="E251">
        <f t="shared" ca="1" si="61"/>
        <v>0</v>
      </c>
      <c r="F251">
        <f t="shared" ca="1" si="61"/>
        <v>0</v>
      </c>
      <c r="G251" s="216">
        <f t="shared" ca="1" si="61"/>
        <v>0</v>
      </c>
      <c r="H251" t="str">
        <f t="shared" ca="1" si="61"/>
        <v>Prénom, nom, fonction de la personne habilitée puis Signature et cachet :</v>
      </c>
      <c r="I251">
        <f t="shared" ca="1" si="61"/>
        <v>0</v>
      </c>
      <c r="J251"/>
      <c r="K251" t="b">
        <f t="shared" si="62"/>
        <v>0</v>
      </c>
      <c r="L251" t="b">
        <f ca="1">AND(IF(COUNTIF($G$186:G251,G251)&gt;1,FALSE,TRUE),G251&lt;&gt;0,NOT(K251))</f>
        <v>0</v>
      </c>
      <c r="M251" s="165">
        <f t="shared" ca="1" si="63"/>
        <v>0</v>
      </c>
      <c r="N251" s="92" t="str">
        <f t="shared" ca="1" si="64"/>
        <v>x</v>
      </c>
      <c r="O251" s="226">
        <f t="shared" si="65"/>
        <v>0</v>
      </c>
      <c r="P251" s="226">
        <f t="shared" si="66"/>
        <v>0</v>
      </c>
    </row>
    <row r="252" spans="1:16" ht="10.15" hidden="1" customHeight="1" x14ac:dyDescent="0.35">
      <c r="A252" s="59">
        <v>75</v>
      </c>
      <c r="B252" s="276" t="str">
        <f t="shared" si="57"/>
        <v>Part9</v>
      </c>
      <c r="C252" s="761" t="str">
        <f t="shared" si="58"/>
        <v>autre_étab_3</v>
      </c>
      <c r="D252" s="761"/>
      <c r="E252">
        <f t="shared" ca="1" si="61"/>
        <v>0</v>
      </c>
      <c r="F252">
        <f t="shared" ca="1" si="61"/>
        <v>0</v>
      </c>
      <c r="G252" s="216">
        <f t="shared" ca="1" si="61"/>
        <v>0</v>
      </c>
      <c r="H252" t="str">
        <f t="shared" ca="1" si="61"/>
        <v>Prénom, nom, fonction de la personne habilitée puis Signature et cachet :</v>
      </c>
      <c r="I252">
        <f t="shared" ca="1" si="61"/>
        <v>0</v>
      </c>
      <c r="J252"/>
      <c r="K252" t="b">
        <f t="shared" si="62"/>
        <v>0</v>
      </c>
      <c r="L252" t="b">
        <f ca="1">AND(IF(COUNTIF($G$186:G252,G252)&gt;1,FALSE,TRUE),G252&lt;&gt;0,NOT(K252))</f>
        <v>0</v>
      </c>
      <c r="M252" s="165">
        <f t="shared" ca="1" si="63"/>
        <v>0</v>
      </c>
      <c r="N252" s="92" t="str">
        <f t="shared" ca="1" si="64"/>
        <v>x</v>
      </c>
      <c r="O252" s="226">
        <f t="shared" si="65"/>
        <v>0</v>
      </c>
      <c r="P252" s="226">
        <f t="shared" si="66"/>
        <v>0</v>
      </c>
    </row>
    <row r="253" spans="1:16" ht="10.15" hidden="1" customHeight="1" x14ac:dyDescent="0.35">
      <c r="A253" s="59">
        <v>76</v>
      </c>
      <c r="B253" s="276" t="str">
        <f t="shared" si="57"/>
        <v>Part9</v>
      </c>
      <c r="C253" s="761" t="str">
        <f t="shared" si="58"/>
        <v>autre_étab_4</v>
      </c>
      <c r="D253" s="761"/>
      <c r="E253">
        <f t="shared" ca="1" si="61"/>
        <v>0</v>
      </c>
      <c r="F253">
        <f t="shared" ca="1" si="61"/>
        <v>0</v>
      </c>
      <c r="G253" s="216">
        <f t="shared" ca="1" si="61"/>
        <v>0</v>
      </c>
      <c r="H253" t="str">
        <f t="shared" ca="1" si="61"/>
        <v>Prénom, nom, fonction de la personne habilitée puis Signature et cachet :</v>
      </c>
      <c r="I253">
        <f t="shared" ca="1" si="61"/>
        <v>0</v>
      </c>
      <c r="J253"/>
      <c r="K253" t="b">
        <f t="shared" si="62"/>
        <v>0</v>
      </c>
      <c r="L253" t="b">
        <f ca="1">AND(IF(COUNTIF($G$186:G253,G253)&gt;1,FALSE,TRUE),G253&lt;&gt;0,NOT(K253))</f>
        <v>0</v>
      </c>
      <c r="M253" s="165">
        <f t="shared" ca="1" si="63"/>
        <v>0</v>
      </c>
      <c r="N253" s="92" t="str">
        <f t="shared" ca="1" si="64"/>
        <v>x</v>
      </c>
      <c r="O253" s="226">
        <f t="shared" si="65"/>
        <v>0</v>
      </c>
      <c r="P253" s="226">
        <f t="shared" si="66"/>
        <v>0</v>
      </c>
    </row>
    <row r="254" spans="1:16" ht="10.15" hidden="1" customHeight="1" x14ac:dyDescent="0.35">
      <c r="A254" s="59">
        <v>77</v>
      </c>
      <c r="B254" s="276" t="str">
        <f t="shared" si="57"/>
        <v>Part9</v>
      </c>
      <c r="C254" s="761" t="str">
        <f t="shared" si="58"/>
        <v>autre_étab_5</v>
      </c>
      <c r="D254" s="761"/>
      <c r="E254">
        <f t="shared" ca="1" si="61"/>
        <v>0</v>
      </c>
      <c r="F254">
        <f t="shared" ca="1" si="61"/>
        <v>0</v>
      </c>
      <c r="G254" s="216">
        <f t="shared" ca="1" si="61"/>
        <v>0</v>
      </c>
      <c r="H254" t="str">
        <f t="shared" ca="1" si="61"/>
        <v>Prénom, nom, fonction de la personne habilitée puis Signature et cachet :</v>
      </c>
      <c r="I254">
        <f t="shared" ca="1" si="61"/>
        <v>0</v>
      </c>
      <c r="J254"/>
      <c r="K254" t="b">
        <f t="shared" si="62"/>
        <v>0</v>
      </c>
      <c r="L254" t="b">
        <f ca="1">AND(IF(COUNTIF($G$186:G254,G254)&gt;1,FALSE,TRUE),G254&lt;&gt;0,NOT(K254))</f>
        <v>0</v>
      </c>
      <c r="M254" s="165">
        <f t="shared" ca="1" si="63"/>
        <v>0</v>
      </c>
      <c r="N254" s="92" t="str">
        <f t="shared" ca="1" si="64"/>
        <v>x</v>
      </c>
      <c r="O254" s="226">
        <f t="shared" si="65"/>
        <v>0</v>
      </c>
      <c r="P254" s="226">
        <f t="shared" si="66"/>
        <v>0</v>
      </c>
    </row>
    <row r="255" spans="1:16" ht="10.15" hidden="1" customHeight="1" x14ac:dyDescent="0.35">
      <c r="A255" s="59">
        <v>78</v>
      </c>
      <c r="B255" s="276" t="str">
        <f t="shared" si="57"/>
        <v>Part9</v>
      </c>
      <c r="C255" s="761" t="str">
        <f t="shared" si="58"/>
        <v>autre_étab_6</v>
      </c>
      <c r="D255" s="761"/>
      <c r="E255">
        <f t="shared" ca="1" si="61"/>
        <v>0</v>
      </c>
      <c r="F255">
        <f t="shared" ca="1" si="61"/>
        <v>0</v>
      </c>
      <c r="G255" s="216">
        <f t="shared" ca="1" si="61"/>
        <v>0</v>
      </c>
      <c r="H255" t="str">
        <f t="shared" ca="1" si="61"/>
        <v>Prénom, nom, fonction de la personne habilitée puis Signature et cachet :</v>
      </c>
      <c r="I255">
        <f t="shared" ca="1" si="61"/>
        <v>0</v>
      </c>
      <c r="J255"/>
      <c r="K255" t="b">
        <f t="shared" si="62"/>
        <v>0</v>
      </c>
      <c r="L255" t="b">
        <f ca="1">AND(IF(COUNTIF($G$186:G255,G255)&gt;1,FALSE,TRUE),G255&lt;&gt;0,NOT(K255))</f>
        <v>0</v>
      </c>
      <c r="M255" s="165">
        <f t="shared" ca="1" si="63"/>
        <v>0</v>
      </c>
      <c r="N255" s="92" t="str">
        <f t="shared" ca="1" si="64"/>
        <v>x</v>
      </c>
      <c r="O255" s="226">
        <f t="shared" si="65"/>
        <v>0</v>
      </c>
      <c r="P255" s="226">
        <f t="shared" si="66"/>
        <v>0</v>
      </c>
    </row>
    <row r="256" spans="1:16" ht="10.15" hidden="1" customHeight="1" x14ac:dyDescent="0.35">
      <c r="A256" s="59">
        <v>79</v>
      </c>
      <c r="B256" s="276" t="str">
        <f t="shared" si="57"/>
        <v>Part9</v>
      </c>
      <c r="C256" s="761" t="str">
        <f t="shared" si="58"/>
        <v>autre_étab_7</v>
      </c>
      <c r="D256" s="761"/>
      <c r="E256">
        <f t="shared" ref="E256:I265" ca="1" si="67">INDIRECT("'"&amp;$B256&amp;"'!"&amp;E$184&amp;ROW(INDIRECT("'"&amp;$B256&amp;"'!"&amp;$C256)))</f>
        <v>0</v>
      </c>
      <c r="F256">
        <f t="shared" ca="1" si="67"/>
        <v>0</v>
      </c>
      <c r="G256" s="216">
        <f t="shared" ca="1" si="67"/>
        <v>0</v>
      </c>
      <c r="H256" t="str">
        <f t="shared" ca="1" si="67"/>
        <v>Prénom, nom, fonction de la personne habilitée puis Signature et cachet :</v>
      </c>
      <c r="I256">
        <f t="shared" ca="1" si="67"/>
        <v>0</v>
      </c>
      <c r="J256"/>
      <c r="K256" t="b">
        <f t="shared" si="62"/>
        <v>0</v>
      </c>
      <c r="L256" t="b">
        <f ca="1">AND(IF(COUNTIF($G$186:G256,G256)&gt;1,FALSE,TRUE),G256&lt;&gt;0,NOT(K256))</f>
        <v>0</v>
      </c>
      <c r="M256" s="165">
        <f t="shared" ca="1" si="63"/>
        <v>0</v>
      </c>
      <c r="N256" s="92" t="str">
        <f t="shared" ca="1" si="64"/>
        <v>x</v>
      </c>
      <c r="O256" s="226">
        <f t="shared" si="65"/>
        <v>0</v>
      </c>
      <c r="P256" s="226">
        <f t="shared" si="66"/>
        <v>0</v>
      </c>
    </row>
    <row r="257" spans="1:16" ht="10.15" hidden="1" customHeight="1" x14ac:dyDescent="0.35">
      <c r="A257" s="59">
        <v>80</v>
      </c>
      <c r="B257" s="276" t="str">
        <f t="shared" si="57"/>
        <v>Part9</v>
      </c>
      <c r="C257" s="761" t="str">
        <f t="shared" si="58"/>
        <v>autre_étab_8</v>
      </c>
      <c r="D257" s="761"/>
      <c r="E257">
        <f t="shared" ca="1" si="67"/>
        <v>0</v>
      </c>
      <c r="F257">
        <f t="shared" ca="1" si="67"/>
        <v>0</v>
      </c>
      <c r="G257" s="216">
        <f t="shared" ca="1" si="67"/>
        <v>0</v>
      </c>
      <c r="H257" t="str">
        <f t="shared" ca="1" si="67"/>
        <v>Prénom, nom, fonction de la personne habilitée puis Signature et cachet :</v>
      </c>
      <c r="I257">
        <f t="shared" ca="1" si="67"/>
        <v>0</v>
      </c>
      <c r="J257"/>
      <c r="K257" t="b">
        <f t="shared" si="62"/>
        <v>0</v>
      </c>
      <c r="L257" t="b">
        <f ca="1">AND(IF(COUNTIF($G$186:G257,G257)&gt;1,FALSE,TRUE),G257&lt;&gt;0,NOT(K257))</f>
        <v>0</v>
      </c>
      <c r="M257" s="165">
        <f t="shared" ca="1" si="63"/>
        <v>0</v>
      </c>
      <c r="N257" s="92" t="str">
        <f t="shared" ca="1" si="64"/>
        <v>x</v>
      </c>
      <c r="O257" s="226">
        <f t="shared" si="65"/>
        <v>0</v>
      </c>
      <c r="P257" s="226">
        <f t="shared" si="66"/>
        <v>0</v>
      </c>
    </row>
    <row r="258" spans="1:16" ht="10.15" hidden="1" customHeight="1" x14ac:dyDescent="0.35">
      <c r="A258" s="59">
        <v>81</v>
      </c>
      <c r="B258" s="276" t="str">
        <f t="shared" ref="B258" si="68">"Part"&amp;QUOTIENT(A258-1,8)</f>
        <v>Part10</v>
      </c>
      <c r="C258" s="761" t="str">
        <f t="shared" ref="C258:C289" si="69">"autre_étab_"&amp;A258-8*QUOTIENT(A258-1,8)</f>
        <v>autre_étab_1</v>
      </c>
      <c r="D258" s="761"/>
      <c r="E258" t="str">
        <f t="shared" ca="1" si="67"/>
        <v xml:space="preserve"> 
()</v>
      </c>
      <c r="F258" t="str">
        <f t="shared" ca="1" si="67"/>
        <v>Étab de la fiche</v>
      </c>
      <c r="G258" s="216" t="str">
        <f t="shared" ca="1" si="67"/>
        <v/>
      </c>
      <c r="H258">
        <f t="shared" ca="1" si="67"/>
        <v>0</v>
      </c>
      <c r="I258">
        <f t="shared" ca="1" si="67"/>
        <v>0</v>
      </c>
      <c r="J258"/>
      <c r="K258" t="b">
        <f t="shared" si="62"/>
        <v>1</v>
      </c>
      <c r="L258" t="b">
        <f ca="1">AND(IF(COUNTIF($G$186:G258,G258)&gt;1,FALSE,TRUE),G258&lt;&gt;0,NOT(K258))</f>
        <v>0</v>
      </c>
      <c r="M258" s="165">
        <f t="shared" ca="1" si="63"/>
        <v>0</v>
      </c>
      <c r="N258" s="92" t="str">
        <f t="shared" ca="1" si="64"/>
        <v>x</v>
      </c>
      <c r="O258" s="226">
        <f t="shared" ca="1" si="65"/>
        <v>0</v>
      </c>
      <c r="P258" s="226">
        <f t="shared" ca="1" si="66"/>
        <v>0</v>
      </c>
    </row>
    <row r="259" spans="1:16" ht="10.15" hidden="1" customHeight="1" x14ac:dyDescent="0.35">
      <c r="A259" s="59">
        <v>82</v>
      </c>
      <c r="B259" s="276" t="str">
        <f t="shared" ref="B259:B322" si="70">"Part"&amp;QUOTIENT(A259-1,8)</f>
        <v>Part10</v>
      </c>
      <c r="C259" s="761" t="str">
        <f t="shared" si="69"/>
        <v>autre_étab_2</v>
      </c>
      <c r="D259" s="761"/>
      <c r="E259">
        <f t="shared" ca="1" si="67"/>
        <v>0</v>
      </c>
      <c r="F259">
        <f t="shared" ca="1" si="67"/>
        <v>0</v>
      </c>
      <c r="G259" s="216">
        <f t="shared" ca="1" si="67"/>
        <v>0</v>
      </c>
      <c r="H259" t="str">
        <f t="shared" ca="1" si="67"/>
        <v>Prénom, nom, fonction de la personne habilitée puis Signature et cachet :</v>
      </c>
      <c r="I259">
        <f t="shared" ca="1" si="67"/>
        <v>0</v>
      </c>
      <c r="J259"/>
      <c r="K259" t="b">
        <f t="shared" si="62"/>
        <v>0</v>
      </c>
      <c r="L259" t="b">
        <f ca="1">AND(IF(COUNTIF($G$186:G259,G259)&gt;1,FALSE,TRUE),G259&lt;&gt;0,NOT(K259))</f>
        <v>0</v>
      </c>
      <c r="M259" s="165">
        <f t="shared" ca="1" si="63"/>
        <v>0</v>
      </c>
      <c r="N259" s="92" t="str">
        <f t="shared" ca="1" si="64"/>
        <v>x</v>
      </c>
      <c r="O259" s="226">
        <f t="shared" si="65"/>
        <v>0</v>
      </c>
      <c r="P259" s="226">
        <f t="shared" si="66"/>
        <v>0</v>
      </c>
    </row>
    <row r="260" spans="1:16" ht="10.15" hidden="1" customHeight="1" x14ac:dyDescent="0.35">
      <c r="A260" s="59">
        <v>83</v>
      </c>
      <c r="B260" s="276" t="str">
        <f t="shared" si="70"/>
        <v>Part10</v>
      </c>
      <c r="C260" s="761" t="str">
        <f t="shared" si="69"/>
        <v>autre_étab_3</v>
      </c>
      <c r="D260" s="761"/>
      <c r="E260">
        <f t="shared" ca="1" si="67"/>
        <v>0</v>
      </c>
      <c r="F260">
        <f t="shared" ca="1" si="67"/>
        <v>0</v>
      </c>
      <c r="G260" s="216">
        <f t="shared" ca="1" si="67"/>
        <v>0</v>
      </c>
      <c r="H260" t="str">
        <f t="shared" ca="1" si="67"/>
        <v>Prénom, nom, fonction de la personne habilitée puis Signature et cachet :</v>
      </c>
      <c r="I260">
        <f t="shared" ca="1" si="67"/>
        <v>0</v>
      </c>
      <c r="J260"/>
      <c r="K260" t="b">
        <f t="shared" si="62"/>
        <v>0</v>
      </c>
      <c r="L260" t="b">
        <f ca="1">AND(IF(COUNTIF($G$186:G260,G260)&gt;1,FALSE,TRUE),G260&lt;&gt;0,NOT(K260))</f>
        <v>0</v>
      </c>
      <c r="M260" s="165">
        <f t="shared" ca="1" si="63"/>
        <v>0</v>
      </c>
      <c r="N260" s="92" t="str">
        <f t="shared" ca="1" si="64"/>
        <v>x</v>
      </c>
      <c r="O260" s="226">
        <f t="shared" si="65"/>
        <v>0</v>
      </c>
      <c r="P260" s="226">
        <f t="shared" si="66"/>
        <v>0</v>
      </c>
    </row>
    <row r="261" spans="1:16" ht="10.15" hidden="1" customHeight="1" x14ac:dyDescent="0.35">
      <c r="A261" s="59">
        <v>84</v>
      </c>
      <c r="B261" s="276" t="str">
        <f t="shared" si="70"/>
        <v>Part10</v>
      </c>
      <c r="C261" s="761" t="str">
        <f t="shared" si="69"/>
        <v>autre_étab_4</v>
      </c>
      <c r="D261" s="761"/>
      <c r="E261">
        <f t="shared" ca="1" si="67"/>
        <v>0</v>
      </c>
      <c r="F261">
        <f t="shared" ca="1" si="67"/>
        <v>0</v>
      </c>
      <c r="G261" s="216">
        <f t="shared" ca="1" si="67"/>
        <v>0</v>
      </c>
      <c r="H261" t="str">
        <f t="shared" ca="1" si="67"/>
        <v>Prénom, nom, fonction de la personne habilitée puis Signature et cachet :</v>
      </c>
      <c r="I261">
        <f t="shared" ca="1" si="67"/>
        <v>0</v>
      </c>
      <c r="J261"/>
      <c r="K261" t="b">
        <f t="shared" si="62"/>
        <v>0</v>
      </c>
      <c r="L261" t="b">
        <f ca="1">AND(IF(COUNTIF($G$186:G261,G261)&gt;1,FALSE,TRUE),G261&lt;&gt;0,NOT(K261))</f>
        <v>0</v>
      </c>
      <c r="M261" s="165">
        <f t="shared" ca="1" si="63"/>
        <v>0</v>
      </c>
      <c r="N261" s="92" t="str">
        <f t="shared" ca="1" si="64"/>
        <v>x</v>
      </c>
      <c r="O261" s="226">
        <f t="shared" si="65"/>
        <v>0</v>
      </c>
      <c r="P261" s="226">
        <f t="shared" si="66"/>
        <v>0</v>
      </c>
    </row>
    <row r="262" spans="1:16" ht="10.15" hidden="1" customHeight="1" x14ac:dyDescent="0.35">
      <c r="A262" s="59">
        <v>85</v>
      </c>
      <c r="B262" s="276" t="str">
        <f t="shared" si="70"/>
        <v>Part10</v>
      </c>
      <c r="C262" s="761" t="str">
        <f t="shared" si="69"/>
        <v>autre_étab_5</v>
      </c>
      <c r="D262" s="761"/>
      <c r="E262">
        <f t="shared" ca="1" si="67"/>
        <v>0</v>
      </c>
      <c r="F262">
        <f t="shared" ca="1" si="67"/>
        <v>0</v>
      </c>
      <c r="G262" s="216">
        <f t="shared" ca="1" si="67"/>
        <v>0</v>
      </c>
      <c r="H262" t="str">
        <f t="shared" ca="1" si="67"/>
        <v>Prénom, nom, fonction de la personne habilitée puis Signature et cachet :</v>
      </c>
      <c r="I262">
        <f t="shared" ca="1" si="67"/>
        <v>0</v>
      </c>
      <c r="J262"/>
      <c r="K262" t="b">
        <f t="shared" si="62"/>
        <v>0</v>
      </c>
      <c r="L262" t="b">
        <f ca="1">AND(IF(COUNTIF($G$186:G262,G262)&gt;1,FALSE,TRUE),G262&lt;&gt;0,NOT(K262))</f>
        <v>0</v>
      </c>
      <c r="M262" s="165">
        <f t="shared" ca="1" si="63"/>
        <v>0</v>
      </c>
      <c r="N262" s="92" t="str">
        <f t="shared" ca="1" si="64"/>
        <v>x</v>
      </c>
      <c r="O262" s="226">
        <f t="shared" si="65"/>
        <v>0</v>
      </c>
      <c r="P262" s="226">
        <f t="shared" si="66"/>
        <v>0</v>
      </c>
    </row>
    <row r="263" spans="1:16" ht="10.15" hidden="1" customHeight="1" x14ac:dyDescent="0.35">
      <c r="A263" s="59">
        <v>86</v>
      </c>
      <c r="B263" s="276" t="str">
        <f t="shared" si="70"/>
        <v>Part10</v>
      </c>
      <c r="C263" s="761" t="str">
        <f t="shared" si="69"/>
        <v>autre_étab_6</v>
      </c>
      <c r="D263" s="761"/>
      <c r="E263">
        <f t="shared" ca="1" si="67"/>
        <v>0</v>
      </c>
      <c r="F263">
        <f t="shared" ca="1" si="67"/>
        <v>0</v>
      </c>
      <c r="G263" s="216">
        <f t="shared" ca="1" si="67"/>
        <v>0</v>
      </c>
      <c r="H263" t="str">
        <f t="shared" ca="1" si="67"/>
        <v>Prénom, nom, fonction de la personne habilitée puis Signature et cachet :</v>
      </c>
      <c r="I263">
        <f t="shared" ca="1" si="67"/>
        <v>0</v>
      </c>
      <c r="J263"/>
      <c r="K263" t="b">
        <f t="shared" si="62"/>
        <v>0</v>
      </c>
      <c r="L263" t="b">
        <f ca="1">AND(IF(COUNTIF($G$186:G263,G263)&gt;1,FALSE,TRUE),G263&lt;&gt;0,NOT(K263))</f>
        <v>0</v>
      </c>
      <c r="M263" s="165">
        <f t="shared" ca="1" si="63"/>
        <v>0</v>
      </c>
      <c r="N263" s="92" t="str">
        <f t="shared" ca="1" si="64"/>
        <v>x</v>
      </c>
      <c r="O263" s="226">
        <f t="shared" si="65"/>
        <v>0</v>
      </c>
      <c r="P263" s="226">
        <f t="shared" si="66"/>
        <v>0</v>
      </c>
    </row>
    <row r="264" spans="1:16" ht="10.15" hidden="1" customHeight="1" x14ac:dyDescent="0.35">
      <c r="A264" s="59">
        <v>87</v>
      </c>
      <c r="B264" s="276" t="str">
        <f t="shared" si="70"/>
        <v>Part10</v>
      </c>
      <c r="C264" s="761" t="str">
        <f t="shared" si="69"/>
        <v>autre_étab_7</v>
      </c>
      <c r="D264" s="761"/>
      <c r="E264">
        <f t="shared" ca="1" si="67"/>
        <v>0</v>
      </c>
      <c r="F264">
        <f t="shared" ca="1" si="67"/>
        <v>0</v>
      </c>
      <c r="G264" s="216">
        <f t="shared" ca="1" si="67"/>
        <v>0</v>
      </c>
      <c r="H264" t="str">
        <f t="shared" ca="1" si="67"/>
        <v>Prénom, nom, fonction de la personne habilitée puis Signature et cachet :</v>
      </c>
      <c r="I264">
        <f t="shared" ca="1" si="67"/>
        <v>0</v>
      </c>
      <c r="J264"/>
      <c r="K264" t="b">
        <f t="shared" si="62"/>
        <v>0</v>
      </c>
      <c r="L264" t="b">
        <f ca="1">AND(IF(COUNTIF($G$186:G264,G264)&gt;1,FALSE,TRUE),G264&lt;&gt;0,NOT(K264))</f>
        <v>0</v>
      </c>
      <c r="M264" s="165">
        <f t="shared" ca="1" si="63"/>
        <v>0</v>
      </c>
      <c r="N264" s="92" t="str">
        <f t="shared" ca="1" si="64"/>
        <v>x</v>
      </c>
      <c r="O264" s="226">
        <f t="shared" si="65"/>
        <v>0</v>
      </c>
      <c r="P264" s="226">
        <f t="shared" si="66"/>
        <v>0</v>
      </c>
    </row>
    <row r="265" spans="1:16" ht="10.15" hidden="1" customHeight="1" x14ac:dyDescent="0.35">
      <c r="A265" s="59">
        <v>88</v>
      </c>
      <c r="B265" s="276" t="str">
        <f t="shared" si="70"/>
        <v>Part10</v>
      </c>
      <c r="C265" s="761" t="str">
        <f t="shared" si="69"/>
        <v>autre_étab_8</v>
      </c>
      <c r="D265" s="761"/>
      <c r="E265">
        <f t="shared" ca="1" si="67"/>
        <v>0</v>
      </c>
      <c r="F265">
        <f t="shared" ca="1" si="67"/>
        <v>0</v>
      </c>
      <c r="G265" s="216">
        <f t="shared" ca="1" si="67"/>
        <v>0</v>
      </c>
      <c r="H265" t="str">
        <f t="shared" ca="1" si="67"/>
        <v>Prénom, nom, fonction de la personne habilitée puis Signature et cachet :</v>
      </c>
      <c r="I265">
        <f t="shared" ca="1" si="67"/>
        <v>0</v>
      </c>
      <c r="J265"/>
      <c r="K265" t="b">
        <f t="shared" si="62"/>
        <v>0</v>
      </c>
      <c r="L265" t="b">
        <f ca="1">AND(IF(COUNTIF($G$186:G265,G265)&gt;1,FALSE,TRUE),G265&lt;&gt;0,NOT(K265))</f>
        <v>0</v>
      </c>
      <c r="M265" s="165">
        <f t="shared" ca="1" si="63"/>
        <v>0</v>
      </c>
      <c r="N265" s="92" t="str">
        <f t="shared" ca="1" si="64"/>
        <v>x</v>
      </c>
      <c r="O265" s="226">
        <f t="shared" si="65"/>
        <v>0</v>
      </c>
      <c r="P265" s="226">
        <f t="shared" si="66"/>
        <v>0</v>
      </c>
    </row>
    <row r="266" spans="1:16" ht="10.15" hidden="1" customHeight="1" x14ac:dyDescent="0.35">
      <c r="A266" s="59">
        <v>89</v>
      </c>
      <c r="B266" s="276" t="str">
        <f t="shared" si="70"/>
        <v>Part11</v>
      </c>
      <c r="C266" s="761" t="str">
        <f t="shared" si="69"/>
        <v>autre_étab_1</v>
      </c>
      <c r="D266" s="761"/>
      <c r="E266" t="str">
        <f t="shared" ref="E266:I275" ca="1" si="71">INDIRECT("'"&amp;$B266&amp;"'!"&amp;E$184&amp;ROW(INDIRECT("'"&amp;$B266&amp;"'!"&amp;$C266)))</f>
        <v xml:space="preserve"> 
()</v>
      </c>
      <c r="F266" t="str">
        <f t="shared" ca="1" si="71"/>
        <v>Étab de la fiche</v>
      </c>
      <c r="G266" s="216" t="str">
        <f t="shared" ca="1" si="71"/>
        <v/>
      </c>
      <c r="H266">
        <f t="shared" ca="1" si="71"/>
        <v>0</v>
      </c>
      <c r="I266">
        <f t="shared" ca="1" si="71"/>
        <v>0</v>
      </c>
      <c r="J266"/>
      <c r="K266" t="b">
        <f t="shared" si="62"/>
        <v>1</v>
      </c>
      <c r="L266" t="b">
        <f ca="1">AND(IF(COUNTIF($G$186:G266,G266)&gt;1,FALSE,TRUE),G266&lt;&gt;0,NOT(K266))</f>
        <v>0</v>
      </c>
      <c r="M266" s="165">
        <f t="shared" ca="1" si="63"/>
        <v>0</v>
      </c>
      <c r="N266" s="92" t="str">
        <f t="shared" ca="1" si="64"/>
        <v>x</v>
      </c>
      <c r="O266" s="226">
        <f t="shared" ca="1" si="65"/>
        <v>0</v>
      </c>
      <c r="P266" s="226">
        <f t="shared" ca="1" si="66"/>
        <v>0</v>
      </c>
    </row>
    <row r="267" spans="1:16" ht="10.15" hidden="1" customHeight="1" x14ac:dyDescent="0.35">
      <c r="A267" s="59">
        <v>90</v>
      </c>
      <c r="B267" s="276" t="str">
        <f t="shared" si="70"/>
        <v>Part11</v>
      </c>
      <c r="C267" s="761" t="str">
        <f t="shared" si="69"/>
        <v>autre_étab_2</v>
      </c>
      <c r="D267" s="761"/>
      <c r="E267">
        <f t="shared" ca="1" si="71"/>
        <v>0</v>
      </c>
      <c r="F267">
        <f t="shared" ca="1" si="71"/>
        <v>0</v>
      </c>
      <c r="G267" s="216">
        <f t="shared" ca="1" si="71"/>
        <v>0</v>
      </c>
      <c r="H267" t="str">
        <f t="shared" ca="1" si="71"/>
        <v>Prénom, nom, fonction de la personne habilitée puis Signature et cachet :</v>
      </c>
      <c r="I267">
        <f t="shared" ca="1" si="71"/>
        <v>0</v>
      </c>
      <c r="J267"/>
      <c r="K267" t="b">
        <f t="shared" si="62"/>
        <v>0</v>
      </c>
      <c r="L267" t="b">
        <f ca="1">AND(IF(COUNTIF($G$186:G267,G267)&gt;1,FALSE,TRUE),G267&lt;&gt;0,NOT(K267))</f>
        <v>0</v>
      </c>
      <c r="M267" s="165">
        <f t="shared" ca="1" si="63"/>
        <v>0</v>
      </c>
      <c r="N267" s="92" t="str">
        <f t="shared" ca="1" si="64"/>
        <v>x</v>
      </c>
      <c r="O267" s="226">
        <f t="shared" si="65"/>
        <v>0</v>
      </c>
      <c r="P267" s="226">
        <f t="shared" si="66"/>
        <v>0</v>
      </c>
    </row>
    <row r="268" spans="1:16" ht="10.15" hidden="1" customHeight="1" x14ac:dyDescent="0.35">
      <c r="A268" s="59">
        <v>91</v>
      </c>
      <c r="B268" s="276" t="str">
        <f t="shared" si="70"/>
        <v>Part11</v>
      </c>
      <c r="C268" s="761" t="str">
        <f t="shared" si="69"/>
        <v>autre_étab_3</v>
      </c>
      <c r="D268" s="761"/>
      <c r="E268">
        <f t="shared" ca="1" si="71"/>
        <v>0</v>
      </c>
      <c r="F268">
        <f t="shared" ca="1" si="71"/>
        <v>0</v>
      </c>
      <c r="G268" s="216">
        <f t="shared" ca="1" si="71"/>
        <v>0</v>
      </c>
      <c r="H268" t="str">
        <f t="shared" ca="1" si="71"/>
        <v>Prénom, nom, fonction de la personne habilitée puis Signature et cachet :</v>
      </c>
      <c r="I268">
        <f t="shared" ca="1" si="71"/>
        <v>0</v>
      </c>
      <c r="J268"/>
      <c r="K268" t="b">
        <f t="shared" si="62"/>
        <v>0</v>
      </c>
      <c r="L268" t="b">
        <f ca="1">AND(IF(COUNTIF($G$186:G268,G268)&gt;1,FALSE,TRUE),G268&lt;&gt;0,NOT(K268))</f>
        <v>0</v>
      </c>
      <c r="M268" s="165">
        <f t="shared" ca="1" si="63"/>
        <v>0</v>
      </c>
      <c r="N268" s="92" t="str">
        <f t="shared" ca="1" si="64"/>
        <v>x</v>
      </c>
      <c r="O268" s="226">
        <f t="shared" si="65"/>
        <v>0</v>
      </c>
      <c r="P268" s="226">
        <f t="shared" si="66"/>
        <v>0</v>
      </c>
    </row>
    <row r="269" spans="1:16" ht="10.15" hidden="1" customHeight="1" x14ac:dyDescent="0.35">
      <c r="A269" s="59">
        <v>92</v>
      </c>
      <c r="B269" s="276" t="str">
        <f t="shared" si="70"/>
        <v>Part11</v>
      </c>
      <c r="C269" s="761" t="str">
        <f t="shared" si="69"/>
        <v>autre_étab_4</v>
      </c>
      <c r="D269" s="761"/>
      <c r="E269">
        <f t="shared" ca="1" si="71"/>
        <v>0</v>
      </c>
      <c r="F269">
        <f t="shared" ca="1" si="71"/>
        <v>0</v>
      </c>
      <c r="G269" s="216">
        <f t="shared" ca="1" si="71"/>
        <v>0</v>
      </c>
      <c r="H269" t="str">
        <f t="shared" ca="1" si="71"/>
        <v>Prénom, nom, fonction de la personne habilitée puis Signature et cachet :</v>
      </c>
      <c r="I269">
        <f t="shared" ca="1" si="71"/>
        <v>0</v>
      </c>
      <c r="J269"/>
      <c r="K269" t="b">
        <f t="shared" si="62"/>
        <v>0</v>
      </c>
      <c r="L269" t="b">
        <f ca="1">AND(IF(COUNTIF($G$186:G269,G269)&gt;1,FALSE,TRUE),G269&lt;&gt;0,NOT(K269))</f>
        <v>0</v>
      </c>
      <c r="M269" s="165">
        <f t="shared" ca="1" si="63"/>
        <v>0</v>
      </c>
      <c r="N269" s="92" t="str">
        <f t="shared" ca="1" si="64"/>
        <v>x</v>
      </c>
      <c r="O269" s="226">
        <f t="shared" si="65"/>
        <v>0</v>
      </c>
      <c r="P269" s="226">
        <f t="shared" si="66"/>
        <v>0</v>
      </c>
    </row>
    <row r="270" spans="1:16" ht="10.15" hidden="1" customHeight="1" x14ac:dyDescent="0.35">
      <c r="A270" s="59">
        <v>93</v>
      </c>
      <c r="B270" s="276" t="str">
        <f t="shared" si="70"/>
        <v>Part11</v>
      </c>
      <c r="C270" s="761" t="str">
        <f t="shared" si="69"/>
        <v>autre_étab_5</v>
      </c>
      <c r="D270" s="761"/>
      <c r="E270">
        <f t="shared" ca="1" si="71"/>
        <v>0</v>
      </c>
      <c r="F270">
        <f t="shared" ca="1" si="71"/>
        <v>0</v>
      </c>
      <c r="G270" s="216">
        <f t="shared" ca="1" si="71"/>
        <v>0</v>
      </c>
      <c r="H270" t="str">
        <f t="shared" ca="1" si="71"/>
        <v>Prénom, nom, fonction de la personne habilitée puis Signature et cachet :</v>
      </c>
      <c r="I270">
        <f t="shared" ca="1" si="71"/>
        <v>0</v>
      </c>
      <c r="J270"/>
      <c r="K270" t="b">
        <f t="shared" si="62"/>
        <v>0</v>
      </c>
      <c r="L270" t="b">
        <f ca="1">AND(IF(COUNTIF($G$186:G270,G270)&gt;1,FALSE,TRUE),G270&lt;&gt;0,NOT(K270))</f>
        <v>0</v>
      </c>
      <c r="M270" s="165">
        <f t="shared" ca="1" si="63"/>
        <v>0</v>
      </c>
      <c r="N270" s="92" t="str">
        <f t="shared" ca="1" si="64"/>
        <v>x</v>
      </c>
      <c r="O270" s="226">
        <f t="shared" si="65"/>
        <v>0</v>
      </c>
      <c r="P270" s="226">
        <f t="shared" si="66"/>
        <v>0</v>
      </c>
    </row>
    <row r="271" spans="1:16" ht="10.15" hidden="1" customHeight="1" x14ac:dyDescent="0.35">
      <c r="A271" s="59">
        <v>94</v>
      </c>
      <c r="B271" s="276" t="str">
        <f t="shared" si="70"/>
        <v>Part11</v>
      </c>
      <c r="C271" s="761" t="str">
        <f t="shared" si="69"/>
        <v>autre_étab_6</v>
      </c>
      <c r="D271" s="761"/>
      <c r="E271">
        <f t="shared" ca="1" si="71"/>
        <v>0</v>
      </c>
      <c r="F271">
        <f t="shared" ca="1" si="71"/>
        <v>0</v>
      </c>
      <c r="G271" s="216">
        <f t="shared" ca="1" si="71"/>
        <v>0</v>
      </c>
      <c r="H271" t="str">
        <f t="shared" ca="1" si="71"/>
        <v>Prénom, nom, fonction de la personne habilitée puis Signature et cachet :</v>
      </c>
      <c r="I271">
        <f t="shared" ca="1" si="71"/>
        <v>0</v>
      </c>
      <c r="J271"/>
      <c r="K271" t="b">
        <f t="shared" si="62"/>
        <v>0</v>
      </c>
      <c r="L271" t="b">
        <f ca="1">AND(IF(COUNTIF($G$186:G271,G271)&gt;1,FALSE,TRUE),G271&lt;&gt;0,NOT(K271))</f>
        <v>0</v>
      </c>
      <c r="M271" s="165">
        <f t="shared" ca="1" si="63"/>
        <v>0</v>
      </c>
      <c r="N271" s="92" t="str">
        <f t="shared" ca="1" si="64"/>
        <v>x</v>
      </c>
      <c r="O271" s="226">
        <f t="shared" si="65"/>
        <v>0</v>
      </c>
      <c r="P271" s="226">
        <f t="shared" si="66"/>
        <v>0</v>
      </c>
    </row>
    <row r="272" spans="1:16" ht="10.15" hidden="1" customHeight="1" x14ac:dyDescent="0.35">
      <c r="A272" s="59">
        <v>95</v>
      </c>
      <c r="B272" s="276" t="str">
        <f t="shared" si="70"/>
        <v>Part11</v>
      </c>
      <c r="C272" s="761" t="str">
        <f t="shared" si="69"/>
        <v>autre_étab_7</v>
      </c>
      <c r="D272" s="761"/>
      <c r="E272">
        <f t="shared" ca="1" si="71"/>
        <v>0</v>
      </c>
      <c r="F272">
        <f t="shared" ca="1" si="71"/>
        <v>0</v>
      </c>
      <c r="G272" s="216">
        <f t="shared" ca="1" si="71"/>
        <v>0</v>
      </c>
      <c r="H272" t="str">
        <f t="shared" ca="1" si="71"/>
        <v>Prénom, nom, fonction de la personne habilitée puis Signature et cachet :</v>
      </c>
      <c r="I272">
        <f t="shared" ca="1" si="71"/>
        <v>0</v>
      </c>
      <c r="J272"/>
      <c r="K272" t="b">
        <f t="shared" si="62"/>
        <v>0</v>
      </c>
      <c r="L272" t="b">
        <f ca="1">AND(IF(COUNTIF($G$186:G272,G272)&gt;1,FALSE,TRUE),G272&lt;&gt;0,NOT(K272))</f>
        <v>0</v>
      </c>
      <c r="M272" s="165">
        <f t="shared" ca="1" si="63"/>
        <v>0</v>
      </c>
      <c r="N272" s="92" t="str">
        <f t="shared" ca="1" si="64"/>
        <v>x</v>
      </c>
      <c r="O272" s="226">
        <f t="shared" si="65"/>
        <v>0</v>
      </c>
      <c r="P272" s="226">
        <f t="shared" si="66"/>
        <v>0</v>
      </c>
    </row>
    <row r="273" spans="1:16" ht="10.15" hidden="1" customHeight="1" x14ac:dyDescent="0.35">
      <c r="A273" s="59">
        <v>96</v>
      </c>
      <c r="B273" s="276" t="str">
        <f t="shared" si="70"/>
        <v>Part11</v>
      </c>
      <c r="C273" s="761" t="str">
        <f t="shared" si="69"/>
        <v>autre_étab_8</v>
      </c>
      <c r="D273" s="761"/>
      <c r="E273">
        <f t="shared" ca="1" si="71"/>
        <v>0</v>
      </c>
      <c r="F273">
        <f t="shared" ca="1" si="71"/>
        <v>0</v>
      </c>
      <c r="G273" s="216">
        <f t="shared" ca="1" si="71"/>
        <v>0</v>
      </c>
      <c r="H273" t="str">
        <f t="shared" ca="1" si="71"/>
        <v>Prénom, nom, fonction de la personne habilitée puis Signature et cachet :</v>
      </c>
      <c r="I273">
        <f t="shared" ca="1" si="71"/>
        <v>0</v>
      </c>
      <c r="J273"/>
      <c r="K273" t="b">
        <f t="shared" si="62"/>
        <v>0</v>
      </c>
      <c r="L273" t="b">
        <f ca="1">AND(IF(COUNTIF($G$186:G273,G273)&gt;1,FALSE,TRUE),G273&lt;&gt;0,NOT(K273))</f>
        <v>0</v>
      </c>
      <c r="M273" s="165">
        <f t="shared" ca="1" si="63"/>
        <v>0</v>
      </c>
      <c r="N273" s="92" t="str">
        <f t="shared" ca="1" si="64"/>
        <v>x</v>
      </c>
      <c r="O273" s="226">
        <f t="shared" si="65"/>
        <v>0</v>
      </c>
      <c r="P273" s="226">
        <f t="shared" si="66"/>
        <v>0</v>
      </c>
    </row>
    <row r="274" spans="1:16" ht="10.15" hidden="1" customHeight="1" x14ac:dyDescent="0.35">
      <c r="A274" s="59">
        <v>97</v>
      </c>
      <c r="B274" s="276" t="str">
        <f t="shared" si="70"/>
        <v>Part12</v>
      </c>
      <c r="C274" s="761" t="str">
        <f t="shared" si="69"/>
        <v>autre_étab_1</v>
      </c>
      <c r="D274" s="761"/>
      <c r="E274" t="str">
        <f t="shared" ca="1" si="71"/>
        <v xml:space="preserve"> 
()</v>
      </c>
      <c r="F274" t="str">
        <f t="shared" ca="1" si="71"/>
        <v>Étab de la fiche</v>
      </c>
      <c r="G274" s="216" t="str">
        <f t="shared" ca="1" si="71"/>
        <v/>
      </c>
      <c r="H274">
        <f t="shared" ca="1" si="71"/>
        <v>0</v>
      </c>
      <c r="I274">
        <f t="shared" ca="1" si="71"/>
        <v>0</v>
      </c>
      <c r="J274"/>
      <c r="K274" t="b">
        <f t="shared" si="62"/>
        <v>1</v>
      </c>
      <c r="L274" t="b">
        <f ca="1">AND(IF(COUNTIF($G$186:G274,G274)&gt;1,FALSE,TRUE),G274&lt;&gt;0,NOT(K274))</f>
        <v>0</v>
      </c>
      <c r="M274" s="165">
        <f t="shared" ca="1" si="63"/>
        <v>0</v>
      </c>
      <c r="N274" s="92" t="str">
        <f t="shared" ca="1" si="64"/>
        <v>x</v>
      </c>
      <c r="O274" s="226">
        <f t="shared" ca="1" si="65"/>
        <v>0</v>
      </c>
      <c r="P274" s="226">
        <f t="shared" ca="1" si="66"/>
        <v>0</v>
      </c>
    </row>
    <row r="275" spans="1:16" ht="10.15" hidden="1" customHeight="1" x14ac:dyDescent="0.35">
      <c r="A275" s="59">
        <v>98</v>
      </c>
      <c r="B275" s="276" t="str">
        <f t="shared" si="70"/>
        <v>Part12</v>
      </c>
      <c r="C275" s="761" t="str">
        <f t="shared" si="69"/>
        <v>autre_étab_2</v>
      </c>
      <c r="D275" s="761"/>
      <c r="E275">
        <f t="shared" ca="1" si="71"/>
        <v>0</v>
      </c>
      <c r="F275">
        <f t="shared" ca="1" si="71"/>
        <v>0</v>
      </c>
      <c r="G275" s="216">
        <f t="shared" ca="1" si="71"/>
        <v>0</v>
      </c>
      <c r="H275" t="str">
        <f t="shared" ca="1" si="71"/>
        <v>Prénom, nom, fonction de la personne habilitée puis Signature et cachet :</v>
      </c>
      <c r="I275">
        <f t="shared" ca="1" si="71"/>
        <v>0</v>
      </c>
      <c r="J275"/>
      <c r="K275" t="b">
        <f t="shared" si="62"/>
        <v>0</v>
      </c>
      <c r="L275" t="b">
        <f ca="1">AND(IF(COUNTIF($G$186:G275,G275)&gt;1,FALSE,TRUE),G275&lt;&gt;0,NOT(K275))</f>
        <v>0</v>
      </c>
      <c r="M275" s="165">
        <f t="shared" ca="1" si="63"/>
        <v>0</v>
      </c>
      <c r="N275" s="92" t="str">
        <f t="shared" ca="1" si="64"/>
        <v>x</v>
      </c>
      <c r="O275" s="226">
        <f t="shared" si="65"/>
        <v>0</v>
      </c>
      <c r="P275" s="226">
        <f t="shared" si="66"/>
        <v>0</v>
      </c>
    </row>
    <row r="276" spans="1:16" ht="10.15" hidden="1" customHeight="1" x14ac:dyDescent="0.35">
      <c r="A276" s="59">
        <v>99</v>
      </c>
      <c r="B276" s="276" t="str">
        <f t="shared" si="70"/>
        <v>Part12</v>
      </c>
      <c r="C276" s="761" t="str">
        <f t="shared" si="69"/>
        <v>autre_étab_3</v>
      </c>
      <c r="D276" s="761"/>
      <c r="E276">
        <f t="shared" ref="E276:I285" ca="1" si="72">INDIRECT("'"&amp;$B276&amp;"'!"&amp;E$184&amp;ROW(INDIRECT("'"&amp;$B276&amp;"'!"&amp;$C276)))</f>
        <v>0</v>
      </c>
      <c r="F276">
        <f t="shared" ca="1" si="72"/>
        <v>0</v>
      </c>
      <c r="G276" s="216">
        <f t="shared" ca="1" si="72"/>
        <v>0</v>
      </c>
      <c r="H276" t="str">
        <f t="shared" ca="1" si="72"/>
        <v>Prénom, nom, fonction de la personne habilitée puis Signature et cachet :</v>
      </c>
      <c r="I276">
        <f t="shared" ca="1" si="72"/>
        <v>0</v>
      </c>
      <c r="J276"/>
      <c r="K276" t="b">
        <f t="shared" si="62"/>
        <v>0</v>
      </c>
      <c r="L276" t="b">
        <f ca="1">AND(IF(COUNTIF($G$186:G276,G276)&gt;1,FALSE,TRUE),G276&lt;&gt;0,NOT(K276))</f>
        <v>0</v>
      </c>
      <c r="M276" s="165">
        <f t="shared" ca="1" si="63"/>
        <v>0</v>
      </c>
      <c r="N276" s="92" t="str">
        <f t="shared" ca="1" si="64"/>
        <v>x</v>
      </c>
      <c r="O276" s="226">
        <f t="shared" si="65"/>
        <v>0</v>
      </c>
      <c r="P276" s="226">
        <f t="shared" si="66"/>
        <v>0</v>
      </c>
    </row>
    <row r="277" spans="1:16" ht="10.15" hidden="1" customHeight="1" x14ac:dyDescent="0.35">
      <c r="A277" s="59">
        <v>100</v>
      </c>
      <c r="B277" s="276" t="str">
        <f t="shared" si="70"/>
        <v>Part12</v>
      </c>
      <c r="C277" s="761" t="str">
        <f t="shared" si="69"/>
        <v>autre_étab_4</v>
      </c>
      <c r="D277" s="761"/>
      <c r="E277">
        <f t="shared" ca="1" si="72"/>
        <v>0</v>
      </c>
      <c r="F277">
        <f t="shared" ca="1" si="72"/>
        <v>0</v>
      </c>
      <c r="G277" s="216">
        <f t="shared" ca="1" si="72"/>
        <v>0</v>
      </c>
      <c r="H277" t="str">
        <f t="shared" ca="1" si="72"/>
        <v>Prénom, nom, fonction de la personne habilitée puis Signature et cachet :</v>
      </c>
      <c r="I277">
        <f t="shared" ca="1" si="72"/>
        <v>0</v>
      </c>
      <c r="J277"/>
      <c r="K277" t="b">
        <f t="shared" si="62"/>
        <v>0</v>
      </c>
      <c r="L277" t="b">
        <f ca="1">AND(IF(COUNTIF($G$186:G277,G277)&gt;1,FALSE,TRUE),G277&lt;&gt;0,NOT(K277))</f>
        <v>0</v>
      </c>
      <c r="M277" s="165">
        <f t="shared" ca="1" si="63"/>
        <v>0</v>
      </c>
      <c r="N277" s="92" t="str">
        <f t="shared" ca="1" si="64"/>
        <v>x</v>
      </c>
      <c r="O277" s="226">
        <f t="shared" si="65"/>
        <v>0</v>
      </c>
      <c r="P277" s="226">
        <f t="shared" si="66"/>
        <v>0</v>
      </c>
    </row>
    <row r="278" spans="1:16" ht="10.15" hidden="1" customHeight="1" x14ac:dyDescent="0.35">
      <c r="A278" s="59">
        <v>101</v>
      </c>
      <c r="B278" s="276" t="str">
        <f t="shared" si="70"/>
        <v>Part12</v>
      </c>
      <c r="C278" s="761" t="str">
        <f t="shared" si="69"/>
        <v>autre_étab_5</v>
      </c>
      <c r="D278" s="761"/>
      <c r="E278">
        <f t="shared" ca="1" si="72"/>
        <v>0</v>
      </c>
      <c r="F278">
        <f t="shared" ca="1" si="72"/>
        <v>0</v>
      </c>
      <c r="G278" s="216">
        <f t="shared" ca="1" si="72"/>
        <v>0</v>
      </c>
      <c r="H278" t="str">
        <f t="shared" ca="1" si="72"/>
        <v>Prénom, nom, fonction de la personne habilitée puis Signature et cachet :</v>
      </c>
      <c r="I278">
        <f t="shared" ca="1" si="72"/>
        <v>0</v>
      </c>
      <c r="J278"/>
      <c r="K278" t="b">
        <f t="shared" si="62"/>
        <v>0</v>
      </c>
      <c r="L278" t="b">
        <f ca="1">AND(IF(COUNTIF($G$186:G278,G278)&gt;1,FALSE,TRUE),G278&lt;&gt;0,NOT(K278))</f>
        <v>0</v>
      </c>
      <c r="M278" s="165">
        <f t="shared" ca="1" si="63"/>
        <v>0</v>
      </c>
      <c r="N278" s="92" t="str">
        <f t="shared" ca="1" si="64"/>
        <v>x</v>
      </c>
      <c r="O278" s="226">
        <f t="shared" si="65"/>
        <v>0</v>
      </c>
      <c r="P278" s="226">
        <f t="shared" si="66"/>
        <v>0</v>
      </c>
    </row>
    <row r="279" spans="1:16" ht="10.15" hidden="1" customHeight="1" x14ac:dyDescent="0.35">
      <c r="A279" s="59">
        <v>102</v>
      </c>
      <c r="B279" s="276" t="str">
        <f t="shared" si="70"/>
        <v>Part12</v>
      </c>
      <c r="C279" s="761" t="str">
        <f t="shared" si="69"/>
        <v>autre_étab_6</v>
      </c>
      <c r="D279" s="761"/>
      <c r="E279">
        <f t="shared" ca="1" si="72"/>
        <v>0</v>
      </c>
      <c r="F279">
        <f t="shared" ca="1" si="72"/>
        <v>0</v>
      </c>
      <c r="G279" s="216">
        <f t="shared" ca="1" si="72"/>
        <v>0</v>
      </c>
      <c r="H279" t="str">
        <f t="shared" ca="1" si="72"/>
        <v>Prénom, nom, fonction de la personne habilitée puis Signature et cachet :</v>
      </c>
      <c r="I279">
        <f t="shared" ca="1" si="72"/>
        <v>0</v>
      </c>
      <c r="J279"/>
      <c r="K279" t="b">
        <f t="shared" si="62"/>
        <v>0</v>
      </c>
      <c r="L279" t="b">
        <f ca="1">AND(IF(COUNTIF($G$186:G279,G279)&gt;1,FALSE,TRUE),G279&lt;&gt;0,NOT(K279))</f>
        <v>0</v>
      </c>
      <c r="M279" s="165">
        <f t="shared" ca="1" si="63"/>
        <v>0</v>
      </c>
      <c r="N279" s="92" t="str">
        <f t="shared" ca="1" si="64"/>
        <v>x</v>
      </c>
      <c r="O279" s="226">
        <f t="shared" si="65"/>
        <v>0</v>
      </c>
      <c r="P279" s="226">
        <f t="shared" si="66"/>
        <v>0</v>
      </c>
    </row>
    <row r="280" spans="1:16" ht="10.15" hidden="1" customHeight="1" x14ac:dyDescent="0.35">
      <c r="A280" s="59">
        <v>103</v>
      </c>
      <c r="B280" s="276" t="str">
        <f t="shared" si="70"/>
        <v>Part12</v>
      </c>
      <c r="C280" s="761" t="str">
        <f t="shared" si="69"/>
        <v>autre_étab_7</v>
      </c>
      <c r="D280" s="761"/>
      <c r="E280">
        <f t="shared" ca="1" si="72"/>
        <v>0</v>
      </c>
      <c r="F280">
        <f t="shared" ca="1" si="72"/>
        <v>0</v>
      </c>
      <c r="G280" s="216">
        <f t="shared" ca="1" si="72"/>
        <v>0</v>
      </c>
      <c r="H280" t="str">
        <f t="shared" ca="1" si="72"/>
        <v>Prénom, nom, fonction de la personne habilitée puis Signature et cachet :</v>
      </c>
      <c r="I280">
        <f t="shared" ca="1" si="72"/>
        <v>0</v>
      </c>
      <c r="J280"/>
      <c r="K280" t="b">
        <f t="shared" si="62"/>
        <v>0</v>
      </c>
      <c r="L280" t="b">
        <f ca="1">AND(IF(COUNTIF($G$186:G280,G280)&gt;1,FALSE,TRUE),G280&lt;&gt;0,NOT(K280))</f>
        <v>0</v>
      </c>
      <c r="M280" s="165">
        <f t="shared" ca="1" si="63"/>
        <v>0</v>
      </c>
      <c r="N280" s="92" t="str">
        <f t="shared" ca="1" si="64"/>
        <v>x</v>
      </c>
      <c r="O280" s="226">
        <f t="shared" si="65"/>
        <v>0</v>
      </c>
      <c r="P280" s="226">
        <f t="shared" si="66"/>
        <v>0</v>
      </c>
    </row>
    <row r="281" spans="1:16" ht="10.15" hidden="1" customHeight="1" x14ac:dyDescent="0.35">
      <c r="A281" s="59">
        <v>104</v>
      </c>
      <c r="B281" s="276" t="str">
        <f t="shared" si="70"/>
        <v>Part12</v>
      </c>
      <c r="C281" s="761" t="str">
        <f t="shared" si="69"/>
        <v>autre_étab_8</v>
      </c>
      <c r="D281" s="761"/>
      <c r="E281">
        <f t="shared" ca="1" si="72"/>
        <v>0</v>
      </c>
      <c r="F281">
        <f t="shared" ca="1" si="72"/>
        <v>0</v>
      </c>
      <c r="G281" s="216">
        <f t="shared" ca="1" si="72"/>
        <v>0</v>
      </c>
      <c r="H281" t="str">
        <f t="shared" ca="1" si="72"/>
        <v>Prénom, nom, fonction de la personne habilitée puis Signature et cachet :</v>
      </c>
      <c r="I281">
        <f t="shared" ca="1" si="72"/>
        <v>0</v>
      </c>
      <c r="J281"/>
      <c r="K281" t="b">
        <f t="shared" si="62"/>
        <v>0</v>
      </c>
      <c r="L281" t="b">
        <f ca="1">AND(IF(COUNTIF($G$186:G281,G281)&gt;1,FALSE,TRUE),G281&lt;&gt;0,NOT(K281))</f>
        <v>0</v>
      </c>
      <c r="M281" s="165">
        <f t="shared" ca="1" si="63"/>
        <v>0</v>
      </c>
      <c r="N281" s="92" t="str">
        <f t="shared" ca="1" si="64"/>
        <v>x</v>
      </c>
      <c r="O281" s="226">
        <f t="shared" si="65"/>
        <v>0</v>
      </c>
      <c r="P281" s="226">
        <f t="shared" si="66"/>
        <v>0</v>
      </c>
    </row>
    <row r="282" spans="1:16" ht="10.15" hidden="1" customHeight="1" x14ac:dyDescent="0.35">
      <c r="A282" s="59">
        <v>105</v>
      </c>
      <c r="B282" s="276" t="str">
        <f t="shared" si="70"/>
        <v>Part13</v>
      </c>
      <c r="C282" s="761" t="str">
        <f t="shared" si="69"/>
        <v>autre_étab_1</v>
      </c>
      <c r="D282" s="761"/>
      <c r="E282" t="str">
        <f t="shared" ca="1" si="72"/>
        <v xml:space="preserve"> 
()</v>
      </c>
      <c r="F282" t="str">
        <f t="shared" ca="1" si="72"/>
        <v>Étab de la fiche</v>
      </c>
      <c r="G282" s="216" t="str">
        <f t="shared" ca="1" si="72"/>
        <v/>
      </c>
      <c r="H282">
        <f t="shared" ca="1" si="72"/>
        <v>0</v>
      </c>
      <c r="I282">
        <f t="shared" ca="1" si="72"/>
        <v>0</v>
      </c>
      <c r="J282"/>
      <c r="K282" t="b">
        <f t="shared" ref="K282:K313" si="73">IF(C282="autre_étab_1",TRUE,FALSE)</f>
        <v>1</v>
      </c>
      <c r="L282" t="b">
        <f ca="1">AND(IF(COUNTIF($G$186:G282,G282)&gt;1,FALSE,TRUE),G282&lt;&gt;0,NOT(K282))</f>
        <v>0</v>
      </c>
      <c r="M282" s="165">
        <f t="shared" ref="M282:M313" ca="1" si="74">M281+L282</f>
        <v>0</v>
      </c>
      <c r="N282" s="92" t="str">
        <f t="shared" ref="N282:N313" ca="1" si="75">IF(L282,M282,"x")</f>
        <v>x</v>
      </c>
      <c r="O282" s="226">
        <f t="shared" ref="O282:O313" ca="1" si="76">IF(K282,H282,0)</f>
        <v>0</v>
      </c>
      <c r="P282" s="226">
        <f t="shared" ref="P282:P313" ca="1" si="77">IF(K282,I282,0)</f>
        <v>0</v>
      </c>
    </row>
    <row r="283" spans="1:16" ht="10.15" hidden="1" customHeight="1" x14ac:dyDescent="0.35">
      <c r="A283" s="59">
        <v>106</v>
      </c>
      <c r="B283" s="276" t="str">
        <f t="shared" si="70"/>
        <v>Part13</v>
      </c>
      <c r="C283" s="761" t="str">
        <f t="shared" si="69"/>
        <v>autre_étab_2</v>
      </c>
      <c r="D283" s="761"/>
      <c r="E283">
        <f t="shared" ca="1" si="72"/>
        <v>0</v>
      </c>
      <c r="F283">
        <f t="shared" ca="1" si="72"/>
        <v>0</v>
      </c>
      <c r="G283" s="216">
        <f t="shared" ca="1" si="72"/>
        <v>0</v>
      </c>
      <c r="H283" t="str">
        <f t="shared" ca="1" si="72"/>
        <v>Prénom, nom, fonction de la personne habilitée puis Signature et cachet :</v>
      </c>
      <c r="I283">
        <f t="shared" ca="1" si="72"/>
        <v>0</v>
      </c>
      <c r="J283"/>
      <c r="K283" t="b">
        <f t="shared" si="73"/>
        <v>0</v>
      </c>
      <c r="L283" t="b">
        <f ca="1">AND(IF(COUNTIF($G$186:G283,G283)&gt;1,FALSE,TRUE),G283&lt;&gt;0,NOT(K283))</f>
        <v>0</v>
      </c>
      <c r="M283" s="165">
        <f t="shared" ca="1" si="74"/>
        <v>0</v>
      </c>
      <c r="N283" s="92" t="str">
        <f t="shared" ca="1" si="75"/>
        <v>x</v>
      </c>
      <c r="O283" s="226">
        <f t="shared" si="76"/>
        <v>0</v>
      </c>
      <c r="P283" s="226">
        <f t="shared" si="77"/>
        <v>0</v>
      </c>
    </row>
    <row r="284" spans="1:16" ht="10.15" hidden="1" customHeight="1" x14ac:dyDescent="0.35">
      <c r="A284" s="59">
        <v>107</v>
      </c>
      <c r="B284" s="276" t="str">
        <f t="shared" si="70"/>
        <v>Part13</v>
      </c>
      <c r="C284" s="761" t="str">
        <f t="shared" si="69"/>
        <v>autre_étab_3</v>
      </c>
      <c r="D284" s="761"/>
      <c r="E284">
        <f t="shared" ca="1" si="72"/>
        <v>0</v>
      </c>
      <c r="F284">
        <f t="shared" ca="1" si="72"/>
        <v>0</v>
      </c>
      <c r="G284" s="216">
        <f t="shared" ca="1" si="72"/>
        <v>0</v>
      </c>
      <c r="H284" t="str">
        <f t="shared" ca="1" si="72"/>
        <v>Prénom, nom, fonction de la personne habilitée puis Signature et cachet :</v>
      </c>
      <c r="I284">
        <f t="shared" ca="1" si="72"/>
        <v>0</v>
      </c>
      <c r="J284"/>
      <c r="K284" t="b">
        <f t="shared" si="73"/>
        <v>0</v>
      </c>
      <c r="L284" t="b">
        <f ca="1">AND(IF(COUNTIF($G$186:G284,G284)&gt;1,FALSE,TRUE),G284&lt;&gt;0,NOT(K284))</f>
        <v>0</v>
      </c>
      <c r="M284" s="165">
        <f t="shared" ca="1" si="74"/>
        <v>0</v>
      </c>
      <c r="N284" s="92" t="str">
        <f t="shared" ca="1" si="75"/>
        <v>x</v>
      </c>
      <c r="O284" s="226">
        <f t="shared" si="76"/>
        <v>0</v>
      </c>
      <c r="P284" s="226">
        <f t="shared" si="77"/>
        <v>0</v>
      </c>
    </row>
    <row r="285" spans="1:16" ht="10.15" hidden="1" customHeight="1" x14ac:dyDescent="0.35">
      <c r="A285" s="59">
        <v>108</v>
      </c>
      <c r="B285" s="276" t="str">
        <f t="shared" si="70"/>
        <v>Part13</v>
      </c>
      <c r="C285" s="761" t="str">
        <f t="shared" si="69"/>
        <v>autre_étab_4</v>
      </c>
      <c r="D285" s="761"/>
      <c r="E285">
        <f t="shared" ca="1" si="72"/>
        <v>0</v>
      </c>
      <c r="F285">
        <f t="shared" ca="1" si="72"/>
        <v>0</v>
      </c>
      <c r="G285" s="216">
        <f t="shared" ca="1" si="72"/>
        <v>0</v>
      </c>
      <c r="H285" t="str">
        <f t="shared" ca="1" si="72"/>
        <v>Prénom, nom, fonction de la personne habilitée puis Signature et cachet :</v>
      </c>
      <c r="I285">
        <f t="shared" ca="1" si="72"/>
        <v>0</v>
      </c>
      <c r="J285"/>
      <c r="K285" t="b">
        <f t="shared" si="73"/>
        <v>0</v>
      </c>
      <c r="L285" t="b">
        <f ca="1">AND(IF(COUNTIF($G$186:G285,G285)&gt;1,FALSE,TRUE),G285&lt;&gt;0,NOT(K285))</f>
        <v>0</v>
      </c>
      <c r="M285" s="165">
        <f t="shared" ca="1" si="74"/>
        <v>0</v>
      </c>
      <c r="N285" s="92" t="str">
        <f t="shared" ca="1" si="75"/>
        <v>x</v>
      </c>
      <c r="O285" s="226">
        <f t="shared" si="76"/>
        <v>0</v>
      </c>
      <c r="P285" s="226">
        <f t="shared" si="77"/>
        <v>0</v>
      </c>
    </row>
    <row r="286" spans="1:16" ht="10.15" hidden="1" customHeight="1" x14ac:dyDescent="0.35">
      <c r="A286" s="59">
        <v>109</v>
      </c>
      <c r="B286" s="276" t="str">
        <f t="shared" si="70"/>
        <v>Part13</v>
      </c>
      <c r="C286" s="761" t="str">
        <f t="shared" si="69"/>
        <v>autre_étab_5</v>
      </c>
      <c r="D286" s="761"/>
      <c r="E286">
        <f t="shared" ref="E286:I295" ca="1" si="78">INDIRECT("'"&amp;$B286&amp;"'!"&amp;E$184&amp;ROW(INDIRECT("'"&amp;$B286&amp;"'!"&amp;$C286)))</f>
        <v>0</v>
      </c>
      <c r="F286">
        <f t="shared" ca="1" si="78"/>
        <v>0</v>
      </c>
      <c r="G286" s="216">
        <f t="shared" ca="1" si="78"/>
        <v>0</v>
      </c>
      <c r="H286" t="str">
        <f t="shared" ca="1" si="78"/>
        <v>Prénom, nom, fonction de la personne habilitée puis Signature et cachet :</v>
      </c>
      <c r="I286">
        <f t="shared" ca="1" si="78"/>
        <v>0</v>
      </c>
      <c r="J286"/>
      <c r="K286" t="b">
        <f t="shared" si="73"/>
        <v>0</v>
      </c>
      <c r="L286" t="b">
        <f ca="1">AND(IF(COUNTIF($G$186:G286,G286)&gt;1,FALSE,TRUE),G286&lt;&gt;0,NOT(K286))</f>
        <v>0</v>
      </c>
      <c r="M286" s="165">
        <f t="shared" ca="1" si="74"/>
        <v>0</v>
      </c>
      <c r="N286" s="92" t="str">
        <f t="shared" ca="1" si="75"/>
        <v>x</v>
      </c>
      <c r="O286" s="226">
        <f t="shared" si="76"/>
        <v>0</v>
      </c>
      <c r="P286" s="226">
        <f t="shared" si="77"/>
        <v>0</v>
      </c>
    </row>
    <row r="287" spans="1:16" ht="10.15" hidden="1" customHeight="1" x14ac:dyDescent="0.35">
      <c r="A287" s="59">
        <v>110</v>
      </c>
      <c r="B287" s="276" t="str">
        <f t="shared" si="70"/>
        <v>Part13</v>
      </c>
      <c r="C287" s="761" t="str">
        <f t="shared" si="69"/>
        <v>autre_étab_6</v>
      </c>
      <c r="D287" s="761"/>
      <c r="E287">
        <f t="shared" ca="1" si="78"/>
        <v>0</v>
      </c>
      <c r="F287">
        <f t="shared" ca="1" si="78"/>
        <v>0</v>
      </c>
      <c r="G287" s="216">
        <f t="shared" ca="1" si="78"/>
        <v>0</v>
      </c>
      <c r="H287" t="str">
        <f t="shared" ca="1" si="78"/>
        <v>Prénom, nom, fonction de la personne habilitée puis Signature et cachet :</v>
      </c>
      <c r="I287">
        <f t="shared" ca="1" si="78"/>
        <v>0</v>
      </c>
      <c r="J287"/>
      <c r="K287" t="b">
        <f t="shared" si="73"/>
        <v>0</v>
      </c>
      <c r="L287" t="b">
        <f ca="1">AND(IF(COUNTIF($G$186:G287,G287)&gt;1,FALSE,TRUE),G287&lt;&gt;0,NOT(K287))</f>
        <v>0</v>
      </c>
      <c r="M287" s="165">
        <f t="shared" ca="1" si="74"/>
        <v>0</v>
      </c>
      <c r="N287" s="92" t="str">
        <f t="shared" ca="1" si="75"/>
        <v>x</v>
      </c>
      <c r="O287" s="226">
        <f t="shared" si="76"/>
        <v>0</v>
      </c>
      <c r="P287" s="226">
        <f t="shared" si="77"/>
        <v>0</v>
      </c>
    </row>
    <row r="288" spans="1:16" ht="10.15" hidden="1" customHeight="1" x14ac:dyDescent="0.35">
      <c r="A288" s="59">
        <v>111</v>
      </c>
      <c r="B288" s="276" t="str">
        <f t="shared" si="70"/>
        <v>Part13</v>
      </c>
      <c r="C288" s="761" t="str">
        <f t="shared" si="69"/>
        <v>autre_étab_7</v>
      </c>
      <c r="D288" s="761"/>
      <c r="E288">
        <f t="shared" ca="1" si="78"/>
        <v>0</v>
      </c>
      <c r="F288">
        <f t="shared" ca="1" si="78"/>
        <v>0</v>
      </c>
      <c r="G288" s="216">
        <f t="shared" ca="1" si="78"/>
        <v>0</v>
      </c>
      <c r="H288" t="str">
        <f t="shared" ca="1" si="78"/>
        <v>Prénom, nom, fonction de la personne habilitée puis Signature et cachet :</v>
      </c>
      <c r="I288">
        <f t="shared" ca="1" si="78"/>
        <v>0</v>
      </c>
      <c r="J288"/>
      <c r="K288" t="b">
        <f t="shared" si="73"/>
        <v>0</v>
      </c>
      <c r="L288" t="b">
        <f ca="1">AND(IF(COUNTIF($G$186:G288,G288)&gt;1,FALSE,TRUE),G288&lt;&gt;0,NOT(K288))</f>
        <v>0</v>
      </c>
      <c r="M288" s="165">
        <f t="shared" ca="1" si="74"/>
        <v>0</v>
      </c>
      <c r="N288" s="92" t="str">
        <f t="shared" ca="1" si="75"/>
        <v>x</v>
      </c>
      <c r="O288" s="226">
        <f t="shared" si="76"/>
        <v>0</v>
      </c>
      <c r="P288" s="226">
        <f t="shared" si="77"/>
        <v>0</v>
      </c>
    </row>
    <row r="289" spans="1:16" ht="10.15" hidden="1" customHeight="1" x14ac:dyDescent="0.35">
      <c r="A289" s="59">
        <v>112</v>
      </c>
      <c r="B289" s="276" t="str">
        <f t="shared" si="70"/>
        <v>Part13</v>
      </c>
      <c r="C289" s="761" t="str">
        <f t="shared" si="69"/>
        <v>autre_étab_8</v>
      </c>
      <c r="D289" s="761"/>
      <c r="E289">
        <f t="shared" ca="1" si="78"/>
        <v>0</v>
      </c>
      <c r="F289">
        <f t="shared" ca="1" si="78"/>
        <v>0</v>
      </c>
      <c r="G289" s="216">
        <f t="shared" ca="1" si="78"/>
        <v>0</v>
      </c>
      <c r="H289" t="str">
        <f t="shared" ca="1" si="78"/>
        <v>Prénom, nom, fonction de la personne habilitée puis Signature et cachet :</v>
      </c>
      <c r="I289">
        <f t="shared" ca="1" si="78"/>
        <v>0</v>
      </c>
      <c r="J289"/>
      <c r="K289" t="b">
        <f t="shared" si="73"/>
        <v>0</v>
      </c>
      <c r="L289" t="b">
        <f ca="1">AND(IF(COUNTIF($G$186:G289,G289)&gt;1,FALSE,TRUE),G289&lt;&gt;0,NOT(K289))</f>
        <v>0</v>
      </c>
      <c r="M289" s="165">
        <f t="shared" ca="1" si="74"/>
        <v>0</v>
      </c>
      <c r="N289" s="92" t="str">
        <f t="shared" ca="1" si="75"/>
        <v>x</v>
      </c>
      <c r="O289" s="226">
        <f t="shared" si="76"/>
        <v>0</v>
      </c>
      <c r="P289" s="226">
        <f t="shared" si="77"/>
        <v>0</v>
      </c>
    </row>
    <row r="290" spans="1:16" ht="10.15" hidden="1" customHeight="1" x14ac:dyDescent="0.35">
      <c r="A290" s="59">
        <v>113</v>
      </c>
      <c r="B290" s="276" t="str">
        <f t="shared" si="70"/>
        <v>Part14</v>
      </c>
      <c r="C290" s="761" t="str">
        <f t="shared" ref="C290:C321" si="79">"autre_étab_"&amp;A290-8*QUOTIENT(A290-1,8)</f>
        <v>autre_étab_1</v>
      </c>
      <c r="D290" s="761"/>
      <c r="E290" t="str">
        <f t="shared" ca="1" si="78"/>
        <v xml:space="preserve"> 
()</v>
      </c>
      <c r="F290" t="str">
        <f t="shared" ca="1" si="78"/>
        <v>Étab de la fiche</v>
      </c>
      <c r="G290" s="216" t="str">
        <f t="shared" ca="1" si="78"/>
        <v/>
      </c>
      <c r="H290">
        <f t="shared" ca="1" si="78"/>
        <v>0</v>
      </c>
      <c r="I290">
        <f t="shared" ca="1" si="78"/>
        <v>0</v>
      </c>
      <c r="J290"/>
      <c r="K290" t="b">
        <f t="shared" si="73"/>
        <v>1</v>
      </c>
      <c r="L290" t="b">
        <f ca="1">AND(IF(COUNTIF($G$186:G290,G290)&gt;1,FALSE,TRUE),G290&lt;&gt;0,NOT(K290))</f>
        <v>0</v>
      </c>
      <c r="M290" s="165">
        <f t="shared" ca="1" si="74"/>
        <v>0</v>
      </c>
      <c r="N290" s="92" t="str">
        <f t="shared" ca="1" si="75"/>
        <v>x</v>
      </c>
      <c r="O290" s="226">
        <f t="shared" ca="1" si="76"/>
        <v>0</v>
      </c>
      <c r="P290" s="226">
        <f t="shared" ca="1" si="77"/>
        <v>0</v>
      </c>
    </row>
    <row r="291" spans="1:16" ht="10.15" hidden="1" customHeight="1" x14ac:dyDescent="0.35">
      <c r="A291" s="59">
        <v>114</v>
      </c>
      <c r="B291" s="276" t="str">
        <f t="shared" si="70"/>
        <v>Part14</v>
      </c>
      <c r="C291" s="761" t="str">
        <f t="shared" si="79"/>
        <v>autre_étab_2</v>
      </c>
      <c r="D291" s="761"/>
      <c r="E291">
        <f t="shared" ca="1" si="78"/>
        <v>0</v>
      </c>
      <c r="F291">
        <f t="shared" ca="1" si="78"/>
        <v>0</v>
      </c>
      <c r="G291" s="216">
        <f t="shared" ca="1" si="78"/>
        <v>0</v>
      </c>
      <c r="H291" t="str">
        <f t="shared" ca="1" si="78"/>
        <v>Prénom, nom, fonction de la personne habilitée puis Signature et cachet :</v>
      </c>
      <c r="I291">
        <f t="shared" ca="1" si="78"/>
        <v>0</v>
      </c>
      <c r="J291"/>
      <c r="K291" t="b">
        <f t="shared" si="73"/>
        <v>0</v>
      </c>
      <c r="L291" t="b">
        <f ca="1">AND(IF(COUNTIF($G$186:G291,G291)&gt;1,FALSE,TRUE),G291&lt;&gt;0,NOT(K291))</f>
        <v>0</v>
      </c>
      <c r="M291" s="165">
        <f t="shared" ca="1" si="74"/>
        <v>0</v>
      </c>
      <c r="N291" s="92" t="str">
        <f t="shared" ca="1" si="75"/>
        <v>x</v>
      </c>
      <c r="O291" s="226">
        <f t="shared" si="76"/>
        <v>0</v>
      </c>
      <c r="P291" s="226">
        <f t="shared" si="77"/>
        <v>0</v>
      </c>
    </row>
    <row r="292" spans="1:16" ht="10.15" hidden="1" customHeight="1" x14ac:dyDescent="0.35">
      <c r="A292" s="59">
        <v>115</v>
      </c>
      <c r="B292" s="276" t="str">
        <f t="shared" si="70"/>
        <v>Part14</v>
      </c>
      <c r="C292" s="761" t="str">
        <f t="shared" si="79"/>
        <v>autre_étab_3</v>
      </c>
      <c r="D292" s="761"/>
      <c r="E292">
        <f t="shared" ca="1" si="78"/>
        <v>0</v>
      </c>
      <c r="F292">
        <f t="shared" ca="1" si="78"/>
        <v>0</v>
      </c>
      <c r="G292" s="216">
        <f t="shared" ca="1" si="78"/>
        <v>0</v>
      </c>
      <c r="H292" t="str">
        <f t="shared" ca="1" si="78"/>
        <v>Prénom, nom, fonction de la personne habilitée puis Signature et cachet :</v>
      </c>
      <c r="I292">
        <f t="shared" ca="1" si="78"/>
        <v>0</v>
      </c>
      <c r="J292"/>
      <c r="K292" t="b">
        <f t="shared" si="73"/>
        <v>0</v>
      </c>
      <c r="L292" t="b">
        <f ca="1">AND(IF(COUNTIF($G$186:G292,G292)&gt;1,FALSE,TRUE),G292&lt;&gt;0,NOT(K292))</f>
        <v>0</v>
      </c>
      <c r="M292" s="165">
        <f t="shared" ca="1" si="74"/>
        <v>0</v>
      </c>
      <c r="N292" s="92" t="str">
        <f t="shared" ca="1" si="75"/>
        <v>x</v>
      </c>
      <c r="O292" s="226">
        <f t="shared" si="76"/>
        <v>0</v>
      </c>
      <c r="P292" s="226">
        <f t="shared" si="77"/>
        <v>0</v>
      </c>
    </row>
    <row r="293" spans="1:16" ht="10.15" hidden="1" customHeight="1" x14ac:dyDescent="0.35">
      <c r="A293" s="59">
        <v>116</v>
      </c>
      <c r="B293" s="276" t="str">
        <f t="shared" si="70"/>
        <v>Part14</v>
      </c>
      <c r="C293" s="761" t="str">
        <f t="shared" si="79"/>
        <v>autre_étab_4</v>
      </c>
      <c r="D293" s="761"/>
      <c r="E293">
        <f t="shared" ca="1" si="78"/>
        <v>0</v>
      </c>
      <c r="F293">
        <f t="shared" ca="1" si="78"/>
        <v>0</v>
      </c>
      <c r="G293" s="216">
        <f t="shared" ca="1" si="78"/>
        <v>0</v>
      </c>
      <c r="H293" t="str">
        <f t="shared" ca="1" si="78"/>
        <v>Prénom, nom, fonction de la personne habilitée puis Signature et cachet :</v>
      </c>
      <c r="I293">
        <f t="shared" ca="1" si="78"/>
        <v>0</v>
      </c>
      <c r="J293"/>
      <c r="K293" t="b">
        <f t="shared" si="73"/>
        <v>0</v>
      </c>
      <c r="L293" t="b">
        <f ca="1">AND(IF(COUNTIF($G$186:G293,G293)&gt;1,FALSE,TRUE),G293&lt;&gt;0,NOT(K293))</f>
        <v>0</v>
      </c>
      <c r="M293" s="165">
        <f t="shared" ca="1" si="74"/>
        <v>0</v>
      </c>
      <c r="N293" s="92" t="str">
        <f t="shared" ca="1" si="75"/>
        <v>x</v>
      </c>
      <c r="O293" s="226">
        <f t="shared" si="76"/>
        <v>0</v>
      </c>
      <c r="P293" s="226">
        <f t="shared" si="77"/>
        <v>0</v>
      </c>
    </row>
    <row r="294" spans="1:16" ht="10.15" hidden="1" customHeight="1" x14ac:dyDescent="0.35">
      <c r="A294" s="59">
        <v>117</v>
      </c>
      <c r="B294" s="276" t="str">
        <f t="shared" si="70"/>
        <v>Part14</v>
      </c>
      <c r="C294" s="761" t="str">
        <f t="shared" si="79"/>
        <v>autre_étab_5</v>
      </c>
      <c r="D294" s="761"/>
      <c r="E294">
        <f t="shared" ca="1" si="78"/>
        <v>0</v>
      </c>
      <c r="F294">
        <f t="shared" ca="1" si="78"/>
        <v>0</v>
      </c>
      <c r="G294" s="216">
        <f t="shared" ca="1" si="78"/>
        <v>0</v>
      </c>
      <c r="H294" t="str">
        <f t="shared" ca="1" si="78"/>
        <v>Prénom, nom, fonction de la personne habilitée puis Signature et cachet :</v>
      </c>
      <c r="I294">
        <f t="shared" ca="1" si="78"/>
        <v>0</v>
      </c>
      <c r="J294"/>
      <c r="K294" t="b">
        <f t="shared" si="73"/>
        <v>0</v>
      </c>
      <c r="L294" t="b">
        <f ca="1">AND(IF(COUNTIF($G$186:G294,G294)&gt;1,FALSE,TRUE),G294&lt;&gt;0,NOT(K294))</f>
        <v>0</v>
      </c>
      <c r="M294" s="165">
        <f t="shared" ca="1" si="74"/>
        <v>0</v>
      </c>
      <c r="N294" s="92" t="str">
        <f t="shared" ca="1" si="75"/>
        <v>x</v>
      </c>
      <c r="O294" s="226">
        <f t="shared" si="76"/>
        <v>0</v>
      </c>
      <c r="P294" s="226">
        <f t="shared" si="77"/>
        <v>0</v>
      </c>
    </row>
    <row r="295" spans="1:16" ht="10.15" hidden="1" customHeight="1" x14ac:dyDescent="0.35">
      <c r="A295" s="59">
        <v>118</v>
      </c>
      <c r="B295" s="276" t="str">
        <f t="shared" si="70"/>
        <v>Part14</v>
      </c>
      <c r="C295" s="761" t="str">
        <f t="shared" si="79"/>
        <v>autre_étab_6</v>
      </c>
      <c r="D295" s="761"/>
      <c r="E295">
        <f t="shared" ca="1" si="78"/>
        <v>0</v>
      </c>
      <c r="F295">
        <f t="shared" ca="1" si="78"/>
        <v>0</v>
      </c>
      <c r="G295" s="216">
        <f t="shared" ca="1" si="78"/>
        <v>0</v>
      </c>
      <c r="H295" t="str">
        <f t="shared" ca="1" si="78"/>
        <v>Prénom, nom, fonction de la personne habilitée puis Signature et cachet :</v>
      </c>
      <c r="I295">
        <f t="shared" ca="1" si="78"/>
        <v>0</v>
      </c>
      <c r="J295"/>
      <c r="K295" t="b">
        <f t="shared" si="73"/>
        <v>0</v>
      </c>
      <c r="L295" t="b">
        <f ca="1">AND(IF(COUNTIF($G$186:G295,G295)&gt;1,FALSE,TRUE),G295&lt;&gt;0,NOT(K295))</f>
        <v>0</v>
      </c>
      <c r="M295" s="165">
        <f t="shared" ca="1" si="74"/>
        <v>0</v>
      </c>
      <c r="N295" s="92" t="str">
        <f t="shared" ca="1" si="75"/>
        <v>x</v>
      </c>
      <c r="O295" s="226">
        <f t="shared" si="76"/>
        <v>0</v>
      </c>
      <c r="P295" s="226">
        <f t="shared" si="77"/>
        <v>0</v>
      </c>
    </row>
    <row r="296" spans="1:16" ht="10.15" hidden="1" customHeight="1" x14ac:dyDescent="0.35">
      <c r="A296" s="59">
        <v>119</v>
      </c>
      <c r="B296" s="276" t="str">
        <f t="shared" si="70"/>
        <v>Part14</v>
      </c>
      <c r="C296" s="761" t="str">
        <f t="shared" si="79"/>
        <v>autre_étab_7</v>
      </c>
      <c r="D296" s="761"/>
      <c r="E296">
        <f t="shared" ref="E296:I305" ca="1" si="80">INDIRECT("'"&amp;$B296&amp;"'!"&amp;E$184&amp;ROW(INDIRECT("'"&amp;$B296&amp;"'!"&amp;$C296)))</f>
        <v>0</v>
      </c>
      <c r="F296">
        <f t="shared" ca="1" si="80"/>
        <v>0</v>
      </c>
      <c r="G296" s="216">
        <f t="shared" ca="1" si="80"/>
        <v>0</v>
      </c>
      <c r="H296" t="str">
        <f t="shared" ca="1" si="80"/>
        <v>Prénom, nom, fonction de la personne habilitée puis Signature et cachet :</v>
      </c>
      <c r="I296">
        <f t="shared" ca="1" si="80"/>
        <v>0</v>
      </c>
      <c r="J296"/>
      <c r="K296" t="b">
        <f t="shared" si="73"/>
        <v>0</v>
      </c>
      <c r="L296" t="b">
        <f ca="1">AND(IF(COUNTIF($G$186:G296,G296)&gt;1,FALSE,TRUE),G296&lt;&gt;0,NOT(K296))</f>
        <v>0</v>
      </c>
      <c r="M296" s="165">
        <f t="shared" ca="1" si="74"/>
        <v>0</v>
      </c>
      <c r="N296" s="92" t="str">
        <f t="shared" ca="1" si="75"/>
        <v>x</v>
      </c>
      <c r="O296" s="226">
        <f t="shared" si="76"/>
        <v>0</v>
      </c>
      <c r="P296" s="226">
        <f t="shared" si="77"/>
        <v>0</v>
      </c>
    </row>
    <row r="297" spans="1:16" ht="10.15" hidden="1" customHeight="1" x14ac:dyDescent="0.35">
      <c r="A297" s="59">
        <v>120</v>
      </c>
      <c r="B297" s="276" t="str">
        <f t="shared" si="70"/>
        <v>Part14</v>
      </c>
      <c r="C297" s="761" t="str">
        <f t="shared" si="79"/>
        <v>autre_étab_8</v>
      </c>
      <c r="D297" s="761"/>
      <c r="E297">
        <f t="shared" ca="1" si="80"/>
        <v>0</v>
      </c>
      <c r="F297">
        <f t="shared" ca="1" si="80"/>
        <v>0</v>
      </c>
      <c r="G297" s="216">
        <f t="shared" ca="1" si="80"/>
        <v>0</v>
      </c>
      <c r="H297" t="str">
        <f t="shared" ca="1" si="80"/>
        <v>Prénom, nom, fonction de la personne habilitée puis Signature et cachet :</v>
      </c>
      <c r="I297">
        <f t="shared" ca="1" si="80"/>
        <v>0</v>
      </c>
      <c r="J297"/>
      <c r="K297" t="b">
        <f t="shared" si="73"/>
        <v>0</v>
      </c>
      <c r="L297" t="b">
        <f ca="1">AND(IF(COUNTIF($G$186:G297,G297)&gt;1,FALSE,TRUE),G297&lt;&gt;0,NOT(K297))</f>
        <v>0</v>
      </c>
      <c r="M297" s="165">
        <f t="shared" ca="1" si="74"/>
        <v>0</v>
      </c>
      <c r="N297" s="92" t="str">
        <f t="shared" ca="1" si="75"/>
        <v>x</v>
      </c>
      <c r="O297" s="226">
        <f t="shared" si="76"/>
        <v>0</v>
      </c>
      <c r="P297" s="226">
        <f t="shared" si="77"/>
        <v>0</v>
      </c>
    </row>
    <row r="298" spans="1:16" ht="10.15" hidden="1" customHeight="1" x14ac:dyDescent="0.35">
      <c r="A298" s="59">
        <v>121</v>
      </c>
      <c r="B298" s="276" t="str">
        <f t="shared" si="70"/>
        <v>Part15</v>
      </c>
      <c r="C298" s="761" t="str">
        <f t="shared" si="79"/>
        <v>autre_étab_1</v>
      </c>
      <c r="D298" s="761"/>
      <c r="E298" t="str">
        <f t="shared" ca="1" si="80"/>
        <v xml:space="preserve"> 
()</v>
      </c>
      <c r="F298" t="str">
        <f t="shared" ca="1" si="80"/>
        <v>Étab de la fiche</v>
      </c>
      <c r="G298" s="216" t="str">
        <f t="shared" ca="1" si="80"/>
        <v/>
      </c>
      <c r="H298">
        <f t="shared" ca="1" si="80"/>
        <v>0</v>
      </c>
      <c r="I298">
        <f t="shared" ca="1" si="80"/>
        <v>0</v>
      </c>
      <c r="J298"/>
      <c r="K298" t="b">
        <f t="shared" si="73"/>
        <v>1</v>
      </c>
      <c r="L298" t="b">
        <f ca="1">AND(IF(COUNTIF($G$186:G298,G298)&gt;1,FALSE,TRUE),G298&lt;&gt;0,NOT(K298))</f>
        <v>0</v>
      </c>
      <c r="M298" s="165">
        <f t="shared" ca="1" si="74"/>
        <v>0</v>
      </c>
      <c r="N298" s="92" t="str">
        <f t="shared" ca="1" si="75"/>
        <v>x</v>
      </c>
      <c r="O298" s="226">
        <f t="shared" ca="1" si="76"/>
        <v>0</v>
      </c>
      <c r="P298" s="226">
        <f t="shared" ca="1" si="77"/>
        <v>0</v>
      </c>
    </row>
    <row r="299" spans="1:16" ht="10.15" hidden="1" customHeight="1" x14ac:dyDescent="0.35">
      <c r="A299" s="59">
        <v>122</v>
      </c>
      <c r="B299" s="276" t="str">
        <f t="shared" si="70"/>
        <v>Part15</v>
      </c>
      <c r="C299" s="761" t="str">
        <f t="shared" si="79"/>
        <v>autre_étab_2</v>
      </c>
      <c r="D299" s="761"/>
      <c r="E299">
        <f t="shared" ca="1" si="80"/>
        <v>0</v>
      </c>
      <c r="F299">
        <f t="shared" ca="1" si="80"/>
        <v>0</v>
      </c>
      <c r="G299" s="216">
        <f t="shared" ca="1" si="80"/>
        <v>0</v>
      </c>
      <c r="H299" t="str">
        <f t="shared" ca="1" si="80"/>
        <v>Prénom, nom, fonction de la personne habilitée puis Signature et cachet :</v>
      </c>
      <c r="I299">
        <f t="shared" ca="1" si="80"/>
        <v>0</v>
      </c>
      <c r="J299"/>
      <c r="K299" t="b">
        <f t="shared" si="73"/>
        <v>0</v>
      </c>
      <c r="L299" t="b">
        <f ca="1">AND(IF(COUNTIF($G$186:G299,G299)&gt;1,FALSE,TRUE),G299&lt;&gt;0,NOT(K299))</f>
        <v>0</v>
      </c>
      <c r="M299" s="165">
        <f t="shared" ca="1" si="74"/>
        <v>0</v>
      </c>
      <c r="N299" s="92" t="str">
        <f t="shared" ca="1" si="75"/>
        <v>x</v>
      </c>
      <c r="O299" s="226">
        <f t="shared" si="76"/>
        <v>0</v>
      </c>
      <c r="P299" s="226">
        <f t="shared" si="77"/>
        <v>0</v>
      </c>
    </row>
    <row r="300" spans="1:16" ht="10.15" hidden="1" customHeight="1" x14ac:dyDescent="0.35">
      <c r="A300" s="59">
        <v>123</v>
      </c>
      <c r="B300" s="276" t="str">
        <f t="shared" si="70"/>
        <v>Part15</v>
      </c>
      <c r="C300" s="761" t="str">
        <f t="shared" si="79"/>
        <v>autre_étab_3</v>
      </c>
      <c r="D300" s="761"/>
      <c r="E300">
        <f t="shared" ca="1" si="80"/>
        <v>0</v>
      </c>
      <c r="F300">
        <f t="shared" ca="1" si="80"/>
        <v>0</v>
      </c>
      <c r="G300" s="216">
        <f t="shared" ca="1" si="80"/>
        <v>0</v>
      </c>
      <c r="H300" t="str">
        <f t="shared" ca="1" si="80"/>
        <v>Prénom, nom, fonction de la personne habilitée puis Signature et cachet :</v>
      </c>
      <c r="I300">
        <f t="shared" ca="1" si="80"/>
        <v>0</v>
      </c>
      <c r="J300"/>
      <c r="K300" t="b">
        <f t="shared" si="73"/>
        <v>0</v>
      </c>
      <c r="L300" t="b">
        <f ca="1">AND(IF(COUNTIF($G$186:G300,G300)&gt;1,FALSE,TRUE),G300&lt;&gt;0,NOT(K300))</f>
        <v>0</v>
      </c>
      <c r="M300" s="165">
        <f t="shared" ca="1" si="74"/>
        <v>0</v>
      </c>
      <c r="N300" s="92" t="str">
        <f t="shared" ca="1" si="75"/>
        <v>x</v>
      </c>
      <c r="O300" s="226">
        <f t="shared" si="76"/>
        <v>0</v>
      </c>
      <c r="P300" s="226">
        <f t="shared" si="77"/>
        <v>0</v>
      </c>
    </row>
    <row r="301" spans="1:16" ht="10.15" hidden="1" customHeight="1" x14ac:dyDescent="0.35">
      <c r="A301" s="59">
        <v>124</v>
      </c>
      <c r="B301" s="276" t="str">
        <f t="shared" si="70"/>
        <v>Part15</v>
      </c>
      <c r="C301" s="761" t="str">
        <f t="shared" si="79"/>
        <v>autre_étab_4</v>
      </c>
      <c r="D301" s="761"/>
      <c r="E301">
        <f t="shared" ca="1" si="80"/>
        <v>0</v>
      </c>
      <c r="F301">
        <f t="shared" ca="1" si="80"/>
        <v>0</v>
      </c>
      <c r="G301" s="216">
        <f t="shared" ca="1" si="80"/>
        <v>0</v>
      </c>
      <c r="H301" t="str">
        <f t="shared" ca="1" si="80"/>
        <v>Prénom, nom, fonction de la personne habilitée puis Signature et cachet :</v>
      </c>
      <c r="I301">
        <f t="shared" ca="1" si="80"/>
        <v>0</v>
      </c>
      <c r="J301"/>
      <c r="K301" t="b">
        <f t="shared" si="73"/>
        <v>0</v>
      </c>
      <c r="L301" t="b">
        <f ca="1">AND(IF(COUNTIF($G$186:G301,G301)&gt;1,FALSE,TRUE),G301&lt;&gt;0,NOT(K301))</f>
        <v>0</v>
      </c>
      <c r="M301" s="165">
        <f t="shared" ca="1" si="74"/>
        <v>0</v>
      </c>
      <c r="N301" s="92" t="str">
        <f t="shared" ca="1" si="75"/>
        <v>x</v>
      </c>
      <c r="O301" s="226">
        <f t="shared" si="76"/>
        <v>0</v>
      </c>
      <c r="P301" s="226">
        <f t="shared" si="77"/>
        <v>0</v>
      </c>
    </row>
    <row r="302" spans="1:16" ht="10.15" hidden="1" customHeight="1" x14ac:dyDescent="0.35">
      <c r="A302" s="59">
        <v>125</v>
      </c>
      <c r="B302" s="276" t="str">
        <f t="shared" si="70"/>
        <v>Part15</v>
      </c>
      <c r="C302" s="761" t="str">
        <f t="shared" si="79"/>
        <v>autre_étab_5</v>
      </c>
      <c r="D302" s="761"/>
      <c r="E302">
        <f t="shared" ca="1" si="80"/>
        <v>0</v>
      </c>
      <c r="F302">
        <f t="shared" ca="1" si="80"/>
        <v>0</v>
      </c>
      <c r="G302" s="216">
        <f t="shared" ca="1" si="80"/>
        <v>0</v>
      </c>
      <c r="H302" t="str">
        <f t="shared" ca="1" si="80"/>
        <v>Prénom, nom, fonction de la personne habilitée puis Signature et cachet :</v>
      </c>
      <c r="I302">
        <f t="shared" ca="1" si="80"/>
        <v>0</v>
      </c>
      <c r="J302"/>
      <c r="K302" t="b">
        <f t="shared" si="73"/>
        <v>0</v>
      </c>
      <c r="L302" t="b">
        <f ca="1">AND(IF(COUNTIF($G$186:G302,G302)&gt;1,FALSE,TRUE),G302&lt;&gt;0,NOT(K302))</f>
        <v>0</v>
      </c>
      <c r="M302" s="165">
        <f t="shared" ca="1" si="74"/>
        <v>0</v>
      </c>
      <c r="N302" s="92" t="str">
        <f t="shared" ca="1" si="75"/>
        <v>x</v>
      </c>
      <c r="O302" s="226">
        <f t="shared" si="76"/>
        <v>0</v>
      </c>
      <c r="P302" s="226">
        <f t="shared" si="77"/>
        <v>0</v>
      </c>
    </row>
    <row r="303" spans="1:16" ht="10.15" hidden="1" customHeight="1" x14ac:dyDescent="0.35">
      <c r="A303" s="59">
        <v>126</v>
      </c>
      <c r="B303" s="276" t="str">
        <f t="shared" si="70"/>
        <v>Part15</v>
      </c>
      <c r="C303" s="761" t="str">
        <f t="shared" si="79"/>
        <v>autre_étab_6</v>
      </c>
      <c r="D303" s="761"/>
      <c r="E303">
        <f t="shared" ca="1" si="80"/>
        <v>0</v>
      </c>
      <c r="F303">
        <f t="shared" ca="1" si="80"/>
        <v>0</v>
      </c>
      <c r="G303" s="216">
        <f t="shared" ca="1" si="80"/>
        <v>0</v>
      </c>
      <c r="H303" t="str">
        <f t="shared" ca="1" si="80"/>
        <v>Prénom, nom, fonction de la personne habilitée puis Signature et cachet :</v>
      </c>
      <c r="I303">
        <f t="shared" ca="1" si="80"/>
        <v>0</v>
      </c>
      <c r="J303"/>
      <c r="K303" t="b">
        <f t="shared" si="73"/>
        <v>0</v>
      </c>
      <c r="L303" t="b">
        <f ca="1">AND(IF(COUNTIF($G$186:G303,G303)&gt;1,FALSE,TRUE),G303&lt;&gt;0,NOT(K303))</f>
        <v>0</v>
      </c>
      <c r="M303" s="165">
        <f t="shared" ca="1" si="74"/>
        <v>0</v>
      </c>
      <c r="N303" s="92" t="str">
        <f t="shared" ca="1" si="75"/>
        <v>x</v>
      </c>
      <c r="O303" s="226">
        <f t="shared" si="76"/>
        <v>0</v>
      </c>
      <c r="P303" s="226">
        <f t="shared" si="77"/>
        <v>0</v>
      </c>
    </row>
    <row r="304" spans="1:16" ht="10.15" hidden="1" customHeight="1" x14ac:dyDescent="0.35">
      <c r="A304" s="59">
        <v>127</v>
      </c>
      <c r="B304" s="276" t="str">
        <f t="shared" si="70"/>
        <v>Part15</v>
      </c>
      <c r="C304" s="761" t="str">
        <f t="shared" si="79"/>
        <v>autre_étab_7</v>
      </c>
      <c r="D304" s="761"/>
      <c r="E304">
        <f t="shared" ca="1" si="80"/>
        <v>0</v>
      </c>
      <c r="F304">
        <f t="shared" ca="1" si="80"/>
        <v>0</v>
      </c>
      <c r="G304" s="216">
        <f t="shared" ca="1" si="80"/>
        <v>0</v>
      </c>
      <c r="H304" t="str">
        <f t="shared" ca="1" si="80"/>
        <v>Prénom, nom, fonction de la personne habilitée puis Signature et cachet :</v>
      </c>
      <c r="I304">
        <f t="shared" ca="1" si="80"/>
        <v>0</v>
      </c>
      <c r="J304"/>
      <c r="K304" t="b">
        <f t="shared" si="73"/>
        <v>0</v>
      </c>
      <c r="L304" t="b">
        <f ca="1">AND(IF(COUNTIF($G$186:G304,G304)&gt;1,FALSE,TRUE),G304&lt;&gt;0,NOT(K304))</f>
        <v>0</v>
      </c>
      <c r="M304" s="165">
        <f t="shared" ca="1" si="74"/>
        <v>0</v>
      </c>
      <c r="N304" s="92" t="str">
        <f t="shared" ca="1" si="75"/>
        <v>x</v>
      </c>
      <c r="O304" s="226">
        <f t="shared" si="76"/>
        <v>0</v>
      </c>
      <c r="P304" s="226">
        <f t="shared" si="77"/>
        <v>0</v>
      </c>
    </row>
    <row r="305" spans="1:16" ht="10.15" hidden="1" customHeight="1" x14ac:dyDescent="0.35">
      <c r="A305" s="59">
        <v>128</v>
      </c>
      <c r="B305" s="276" t="str">
        <f t="shared" si="70"/>
        <v>Part15</v>
      </c>
      <c r="C305" s="761" t="str">
        <f t="shared" si="79"/>
        <v>autre_étab_8</v>
      </c>
      <c r="D305" s="761"/>
      <c r="E305">
        <f t="shared" ca="1" si="80"/>
        <v>0</v>
      </c>
      <c r="F305">
        <f t="shared" ca="1" si="80"/>
        <v>0</v>
      </c>
      <c r="G305" s="216">
        <f t="shared" ca="1" si="80"/>
        <v>0</v>
      </c>
      <c r="H305" t="str">
        <f t="shared" ca="1" si="80"/>
        <v>Prénom, nom, fonction de la personne habilitée puis Signature et cachet :</v>
      </c>
      <c r="I305">
        <f t="shared" ca="1" si="80"/>
        <v>0</v>
      </c>
      <c r="J305"/>
      <c r="K305" t="b">
        <f t="shared" si="73"/>
        <v>0</v>
      </c>
      <c r="L305" t="b">
        <f ca="1">AND(IF(COUNTIF($G$186:G305,G305)&gt;1,FALSE,TRUE),G305&lt;&gt;0,NOT(K305))</f>
        <v>0</v>
      </c>
      <c r="M305" s="165">
        <f t="shared" ca="1" si="74"/>
        <v>0</v>
      </c>
      <c r="N305" s="92" t="str">
        <f t="shared" ca="1" si="75"/>
        <v>x</v>
      </c>
      <c r="O305" s="226">
        <f t="shared" si="76"/>
        <v>0</v>
      </c>
      <c r="P305" s="226">
        <f t="shared" si="77"/>
        <v>0</v>
      </c>
    </row>
    <row r="306" spans="1:16" ht="10.15" hidden="1" customHeight="1" x14ac:dyDescent="0.35">
      <c r="A306" s="59">
        <v>129</v>
      </c>
      <c r="B306" s="276" t="str">
        <f t="shared" si="70"/>
        <v>Part16</v>
      </c>
      <c r="C306" s="761" t="str">
        <f t="shared" si="79"/>
        <v>autre_étab_1</v>
      </c>
      <c r="D306" s="761"/>
      <c r="E306" t="str">
        <f t="shared" ref="E306:I315" ca="1" si="81">INDIRECT("'"&amp;$B306&amp;"'!"&amp;E$184&amp;ROW(INDIRECT("'"&amp;$B306&amp;"'!"&amp;$C306)))</f>
        <v xml:space="preserve"> 
()</v>
      </c>
      <c r="F306" t="str">
        <f t="shared" ca="1" si="81"/>
        <v>Étab de la fiche</v>
      </c>
      <c r="G306" s="216" t="str">
        <f t="shared" ca="1" si="81"/>
        <v/>
      </c>
      <c r="H306">
        <f t="shared" ca="1" si="81"/>
        <v>0</v>
      </c>
      <c r="I306">
        <f t="shared" ca="1" si="81"/>
        <v>0</v>
      </c>
      <c r="J306"/>
      <c r="K306" t="b">
        <f t="shared" si="73"/>
        <v>1</v>
      </c>
      <c r="L306" t="b">
        <f ca="1">AND(IF(COUNTIF($G$186:G306,G306)&gt;1,FALSE,TRUE),G306&lt;&gt;0,NOT(K306))</f>
        <v>0</v>
      </c>
      <c r="M306" s="165">
        <f t="shared" ca="1" si="74"/>
        <v>0</v>
      </c>
      <c r="N306" s="92" t="str">
        <f t="shared" ca="1" si="75"/>
        <v>x</v>
      </c>
      <c r="O306" s="226">
        <f t="shared" ca="1" si="76"/>
        <v>0</v>
      </c>
      <c r="P306" s="226">
        <f t="shared" ca="1" si="77"/>
        <v>0</v>
      </c>
    </row>
    <row r="307" spans="1:16" ht="10.15" hidden="1" customHeight="1" x14ac:dyDescent="0.35">
      <c r="A307" s="59">
        <v>130</v>
      </c>
      <c r="B307" s="276" t="str">
        <f t="shared" si="70"/>
        <v>Part16</v>
      </c>
      <c r="C307" s="761" t="str">
        <f t="shared" si="79"/>
        <v>autre_étab_2</v>
      </c>
      <c r="D307" s="761"/>
      <c r="E307">
        <f t="shared" ca="1" si="81"/>
        <v>0</v>
      </c>
      <c r="F307">
        <f t="shared" ca="1" si="81"/>
        <v>0</v>
      </c>
      <c r="G307" s="216">
        <f t="shared" ca="1" si="81"/>
        <v>0</v>
      </c>
      <c r="H307" t="str">
        <f t="shared" ca="1" si="81"/>
        <v>Prénom, nom, fonction de la personne habilitée puis Signature et cachet :</v>
      </c>
      <c r="I307">
        <f t="shared" ca="1" si="81"/>
        <v>0</v>
      </c>
      <c r="J307"/>
      <c r="K307" t="b">
        <f t="shared" si="73"/>
        <v>0</v>
      </c>
      <c r="L307" t="b">
        <f ca="1">AND(IF(COUNTIF($G$186:G307,G307)&gt;1,FALSE,TRUE),G307&lt;&gt;0,NOT(K307))</f>
        <v>0</v>
      </c>
      <c r="M307" s="165">
        <f t="shared" ca="1" si="74"/>
        <v>0</v>
      </c>
      <c r="N307" s="92" t="str">
        <f t="shared" ca="1" si="75"/>
        <v>x</v>
      </c>
      <c r="O307" s="226">
        <f t="shared" si="76"/>
        <v>0</v>
      </c>
      <c r="P307" s="226">
        <f t="shared" si="77"/>
        <v>0</v>
      </c>
    </row>
    <row r="308" spans="1:16" ht="10.15" hidden="1" customHeight="1" x14ac:dyDescent="0.35">
      <c r="A308" s="59">
        <v>131</v>
      </c>
      <c r="B308" s="276" t="str">
        <f t="shared" si="70"/>
        <v>Part16</v>
      </c>
      <c r="C308" s="761" t="str">
        <f t="shared" si="79"/>
        <v>autre_étab_3</v>
      </c>
      <c r="D308" s="761"/>
      <c r="E308">
        <f t="shared" ca="1" si="81"/>
        <v>0</v>
      </c>
      <c r="F308">
        <f t="shared" ca="1" si="81"/>
        <v>0</v>
      </c>
      <c r="G308" s="216">
        <f t="shared" ca="1" si="81"/>
        <v>0</v>
      </c>
      <c r="H308" t="str">
        <f t="shared" ca="1" si="81"/>
        <v>Prénom, nom, fonction de la personne habilitée puis Signature et cachet :</v>
      </c>
      <c r="I308">
        <f t="shared" ca="1" si="81"/>
        <v>0</v>
      </c>
      <c r="J308"/>
      <c r="K308" t="b">
        <f t="shared" si="73"/>
        <v>0</v>
      </c>
      <c r="L308" t="b">
        <f ca="1">AND(IF(COUNTIF($G$186:G308,G308)&gt;1,FALSE,TRUE),G308&lt;&gt;0,NOT(K308))</f>
        <v>0</v>
      </c>
      <c r="M308" s="165">
        <f t="shared" ca="1" si="74"/>
        <v>0</v>
      </c>
      <c r="N308" s="92" t="str">
        <f t="shared" ca="1" si="75"/>
        <v>x</v>
      </c>
      <c r="O308" s="226">
        <f t="shared" si="76"/>
        <v>0</v>
      </c>
      <c r="P308" s="226">
        <f t="shared" si="77"/>
        <v>0</v>
      </c>
    </row>
    <row r="309" spans="1:16" ht="10.15" hidden="1" customHeight="1" x14ac:dyDescent="0.35">
      <c r="A309" s="59">
        <v>132</v>
      </c>
      <c r="B309" s="276" t="str">
        <f t="shared" si="70"/>
        <v>Part16</v>
      </c>
      <c r="C309" s="761" t="str">
        <f t="shared" si="79"/>
        <v>autre_étab_4</v>
      </c>
      <c r="D309" s="761"/>
      <c r="E309">
        <f t="shared" ca="1" si="81"/>
        <v>0</v>
      </c>
      <c r="F309">
        <f t="shared" ca="1" si="81"/>
        <v>0</v>
      </c>
      <c r="G309" s="216">
        <f t="shared" ca="1" si="81"/>
        <v>0</v>
      </c>
      <c r="H309" t="str">
        <f t="shared" ca="1" si="81"/>
        <v>Prénom, nom, fonction de la personne habilitée puis Signature et cachet :</v>
      </c>
      <c r="I309">
        <f t="shared" ca="1" si="81"/>
        <v>0</v>
      </c>
      <c r="J309"/>
      <c r="K309" t="b">
        <f t="shared" si="73"/>
        <v>0</v>
      </c>
      <c r="L309" t="b">
        <f ca="1">AND(IF(COUNTIF($G$186:G309,G309)&gt;1,FALSE,TRUE),G309&lt;&gt;0,NOT(K309))</f>
        <v>0</v>
      </c>
      <c r="M309" s="165">
        <f t="shared" ca="1" si="74"/>
        <v>0</v>
      </c>
      <c r="N309" s="92" t="str">
        <f t="shared" ca="1" si="75"/>
        <v>x</v>
      </c>
      <c r="O309" s="226">
        <f t="shared" si="76"/>
        <v>0</v>
      </c>
      <c r="P309" s="226">
        <f t="shared" si="77"/>
        <v>0</v>
      </c>
    </row>
    <row r="310" spans="1:16" ht="10.15" hidden="1" customHeight="1" x14ac:dyDescent="0.35">
      <c r="A310" s="59">
        <v>133</v>
      </c>
      <c r="B310" s="276" t="str">
        <f t="shared" si="70"/>
        <v>Part16</v>
      </c>
      <c r="C310" s="761" t="str">
        <f t="shared" si="79"/>
        <v>autre_étab_5</v>
      </c>
      <c r="D310" s="761"/>
      <c r="E310">
        <f t="shared" ca="1" si="81"/>
        <v>0</v>
      </c>
      <c r="F310">
        <f t="shared" ca="1" si="81"/>
        <v>0</v>
      </c>
      <c r="G310" s="216">
        <f t="shared" ca="1" si="81"/>
        <v>0</v>
      </c>
      <c r="H310" t="str">
        <f t="shared" ca="1" si="81"/>
        <v>Prénom, nom, fonction de la personne habilitée puis Signature et cachet :</v>
      </c>
      <c r="I310">
        <f t="shared" ca="1" si="81"/>
        <v>0</v>
      </c>
      <c r="J310"/>
      <c r="K310" t="b">
        <f t="shared" si="73"/>
        <v>0</v>
      </c>
      <c r="L310" t="b">
        <f ca="1">AND(IF(COUNTIF($G$186:G310,G310)&gt;1,FALSE,TRUE),G310&lt;&gt;0,NOT(K310))</f>
        <v>0</v>
      </c>
      <c r="M310" s="165">
        <f t="shared" ca="1" si="74"/>
        <v>0</v>
      </c>
      <c r="N310" s="92" t="str">
        <f t="shared" ca="1" si="75"/>
        <v>x</v>
      </c>
      <c r="O310" s="226">
        <f t="shared" si="76"/>
        <v>0</v>
      </c>
      <c r="P310" s="226">
        <f t="shared" si="77"/>
        <v>0</v>
      </c>
    </row>
    <row r="311" spans="1:16" ht="10.15" hidden="1" customHeight="1" x14ac:dyDescent="0.35">
      <c r="A311" s="59">
        <v>134</v>
      </c>
      <c r="B311" s="276" t="str">
        <f t="shared" si="70"/>
        <v>Part16</v>
      </c>
      <c r="C311" s="761" t="str">
        <f t="shared" si="79"/>
        <v>autre_étab_6</v>
      </c>
      <c r="D311" s="761"/>
      <c r="E311">
        <f t="shared" ca="1" si="81"/>
        <v>0</v>
      </c>
      <c r="F311">
        <f t="shared" ca="1" si="81"/>
        <v>0</v>
      </c>
      <c r="G311" s="216">
        <f t="shared" ca="1" si="81"/>
        <v>0</v>
      </c>
      <c r="H311" t="str">
        <f t="shared" ca="1" si="81"/>
        <v>Prénom, nom, fonction de la personne habilitée puis Signature et cachet :</v>
      </c>
      <c r="I311">
        <f t="shared" ca="1" si="81"/>
        <v>0</v>
      </c>
      <c r="J311"/>
      <c r="K311" t="b">
        <f t="shared" si="73"/>
        <v>0</v>
      </c>
      <c r="L311" t="b">
        <f ca="1">AND(IF(COUNTIF($G$186:G311,G311)&gt;1,FALSE,TRUE),G311&lt;&gt;0,NOT(K311))</f>
        <v>0</v>
      </c>
      <c r="M311" s="165">
        <f t="shared" ca="1" si="74"/>
        <v>0</v>
      </c>
      <c r="N311" s="92" t="str">
        <f t="shared" ca="1" si="75"/>
        <v>x</v>
      </c>
      <c r="O311" s="226">
        <f t="shared" si="76"/>
        <v>0</v>
      </c>
      <c r="P311" s="226">
        <f t="shared" si="77"/>
        <v>0</v>
      </c>
    </row>
    <row r="312" spans="1:16" ht="10.15" hidden="1" customHeight="1" x14ac:dyDescent="0.35">
      <c r="A312" s="59">
        <v>135</v>
      </c>
      <c r="B312" s="276" t="str">
        <f t="shared" si="70"/>
        <v>Part16</v>
      </c>
      <c r="C312" s="761" t="str">
        <f t="shared" si="79"/>
        <v>autre_étab_7</v>
      </c>
      <c r="D312" s="761"/>
      <c r="E312">
        <f t="shared" ca="1" si="81"/>
        <v>0</v>
      </c>
      <c r="F312">
        <f t="shared" ca="1" si="81"/>
        <v>0</v>
      </c>
      <c r="G312" s="216">
        <f t="shared" ca="1" si="81"/>
        <v>0</v>
      </c>
      <c r="H312" t="str">
        <f t="shared" ca="1" si="81"/>
        <v>Prénom, nom, fonction de la personne habilitée puis Signature et cachet :</v>
      </c>
      <c r="I312">
        <f t="shared" ca="1" si="81"/>
        <v>0</v>
      </c>
      <c r="J312"/>
      <c r="K312" t="b">
        <f t="shared" si="73"/>
        <v>0</v>
      </c>
      <c r="L312" t="b">
        <f ca="1">AND(IF(COUNTIF($G$186:G312,G312)&gt;1,FALSE,TRUE),G312&lt;&gt;0,NOT(K312))</f>
        <v>0</v>
      </c>
      <c r="M312" s="165">
        <f t="shared" ca="1" si="74"/>
        <v>0</v>
      </c>
      <c r="N312" s="92" t="str">
        <f t="shared" ca="1" si="75"/>
        <v>x</v>
      </c>
      <c r="O312" s="226">
        <f t="shared" si="76"/>
        <v>0</v>
      </c>
      <c r="P312" s="226">
        <f t="shared" si="77"/>
        <v>0</v>
      </c>
    </row>
    <row r="313" spans="1:16" ht="10.15" hidden="1" customHeight="1" x14ac:dyDescent="0.35">
      <c r="A313" s="59">
        <v>136</v>
      </c>
      <c r="B313" s="276" t="str">
        <f t="shared" si="70"/>
        <v>Part16</v>
      </c>
      <c r="C313" s="761" t="str">
        <f t="shared" si="79"/>
        <v>autre_étab_8</v>
      </c>
      <c r="D313" s="761"/>
      <c r="E313">
        <f t="shared" ca="1" si="81"/>
        <v>0</v>
      </c>
      <c r="F313">
        <f t="shared" ca="1" si="81"/>
        <v>0</v>
      </c>
      <c r="G313" s="216">
        <f t="shared" ca="1" si="81"/>
        <v>0</v>
      </c>
      <c r="H313" t="str">
        <f t="shared" ca="1" si="81"/>
        <v>Prénom, nom, fonction de la personne habilitée puis Signature et cachet :</v>
      </c>
      <c r="I313">
        <f t="shared" ca="1" si="81"/>
        <v>0</v>
      </c>
      <c r="J313"/>
      <c r="K313" t="b">
        <f t="shared" si="73"/>
        <v>0</v>
      </c>
      <c r="L313" t="b">
        <f ca="1">AND(IF(COUNTIF($G$186:G313,G313)&gt;1,FALSE,TRUE),G313&lt;&gt;0,NOT(K313))</f>
        <v>0</v>
      </c>
      <c r="M313" s="165">
        <f t="shared" ca="1" si="74"/>
        <v>0</v>
      </c>
      <c r="N313" s="92" t="str">
        <f t="shared" ca="1" si="75"/>
        <v>x</v>
      </c>
      <c r="O313" s="226">
        <f t="shared" si="76"/>
        <v>0</v>
      </c>
      <c r="P313" s="226">
        <f t="shared" si="77"/>
        <v>0</v>
      </c>
    </row>
    <row r="314" spans="1:16" ht="10.15" hidden="1" customHeight="1" x14ac:dyDescent="0.35">
      <c r="A314" s="59">
        <v>137</v>
      </c>
      <c r="B314" s="276" t="str">
        <f t="shared" si="70"/>
        <v>Part17</v>
      </c>
      <c r="C314" s="761" t="str">
        <f t="shared" si="79"/>
        <v>autre_étab_1</v>
      </c>
      <c r="D314" s="761"/>
      <c r="E314" t="str">
        <f t="shared" ca="1" si="81"/>
        <v xml:space="preserve"> 
()</v>
      </c>
      <c r="F314" t="str">
        <f t="shared" ca="1" si="81"/>
        <v>Étab de la fiche</v>
      </c>
      <c r="G314" s="216" t="str">
        <f t="shared" ca="1" si="81"/>
        <v/>
      </c>
      <c r="H314">
        <f t="shared" ca="1" si="81"/>
        <v>0</v>
      </c>
      <c r="I314">
        <f t="shared" ca="1" si="81"/>
        <v>0</v>
      </c>
      <c r="J314"/>
      <c r="K314" t="b">
        <f t="shared" ref="K314:K345" si="82">IF(C314="autre_étab_1",TRUE,FALSE)</f>
        <v>1</v>
      </c>
      <c r="L314" t="b">
        <f ca="1">AND(IF(COUNTIF($G$186:G314,G314)&gt;1,FALSE,TRUE),G314&lt;&gt;0,NOT(K314))</f>
        <v>0</v>
      </c>
      <c r="M314" s="165">
        <f t="shared" ref="M314:M345" ca="1" si="83">M313+L314</f>
        <v>0</v>
      </c>
      <c r="N314" s="92" t="str">
        <f t="shared" ref="N314:N345" ca="1" si="84">IF(L314,M314,"x")</f>
        <v>x</v>
      </c>
      <c r="O314" s="226">
        <f t="shared" ref="O314:O345" ca="1" si="85">IF(K314,H314,0)</f>
        <v>0</v>
      </c>
      <c r="P314" s="226">
        <f t="shared" ref="P314:P345" ca="1" si="86">IF(K314,I314,0)</f>
        <v>0</v>
      </c>
    </row>
    <row r="315" spans="1:16" ht="10.15" hidden="1" customHeight="1" x14ac:dyDescent="0.35">
      <c r="A315" s="59">
        <v>138</v>
      </c>
      <c r="B315" s="276" t="str">
        <f t="shared" si="70"/>
        <v>Part17</v>
      </c>
      <c r="C315" s="761" t="str">
        <f t="shared" si="79"/>
        <v>autre_étab_2</v>
      </c>
      <c r="D315" s="761"/>
      <c r="E315">
        <f t="shared" ca="1" si="81"/>
        <v>0</v>
      </c>
      <c r="F315">
        <f t="shared" ca="1" si="81"/>
        <v>0</v>
      </c>
      <c r="G315" s="216">
        <f t="shared" ca="1" si="81"/>
        <v>0</v>
      </c>
      <c r="H315" t="str">
        <f t="shared" ca="1" si="81"/>
        <v>Prénom, nom, fonction de la personne habilitée puis Signature et cachet :</v>
      </c>
      <c r="I315">
        <f t="shared" ca="1" si="81"/>
        <v>0</v>
      </c>
      <c r="J315"/>
      <c r="K315" t="b">
        <f t="shared" si="82"/>
        <v>0</v>
      </c>
      <c r="L315" t="b">
        <f ca="1">AND(IF(COUNTIF($G$186:G315,G315)&gt;1,FALSE,TRUE),G315&lt;&gt;0,NOT(K315))</f>
        <v>0</v>
      </c>
      <c r="M315" s="165">
        <f t="shared" ca="1" si="83"/>
        <v>0</v>
      </c>
      <c r="N315" s="92" t="str">
        <f t="shared" ca="1" si="84"/>
        <v>x</v>
      </c>
      <c r="O315" s="226">
        <f t="shared" si="85"/>
        <v>0</v>
      </c>
      <c r="P315" s="226">
        <f t="shared" si="86"/>
        <v>0</v>
      </c>
    </row>
    <row r="316" spans="1:16" ht="10.15" hidden="1" customHeight="1" x14ac:dyDescent="0.35">
      <c r="A316" s="59">
        <v>139</v>
      </c>
      <c r="B316" s="276" t="str">
        <f t="shared" si="70"/>
        <v>Part17</v>
      </c>
      <c r="C316" s="761" t="str">
        <f t="shared" si="79"/>
        <v>autre_étab_3</v>
      </c>
      <c r="D316" s="761"/>
      <c r="E316">
        <f t="shared" ref="E316:I325" ca="1" si="87">INDIRECT("'"&amp;$B316&amp;"'!"&amp;E$184&amp;ROW(INDIRECT("'"&amp;$B316&amp;"'!"&amp;$C316)))</f>
        <v>0</v>
      </c>
      <c r="F316">
        <f t="shared" ca="1" si="87"/>
        <v>0</v>
      </c>
      <c r="G316" s="216">
        <f t="shared" ca="1" si="87"/>
        <v>0</v>
      </c>
      <c r="H316" t="str">
        <f t="shared" ca="1" si="87"/>
        <v>Prénom, nom, fonction de la personne habilitée puis Signature et cachet :</v>
      </c>
      <c r="I316">
        <f t="shared" ca="1" si="87"/>
        <v>0</v>
      </c>
      <c r="J316"/>
      <c r="K316" t="b">
        <f t="shared" si="82"/>
        <v>0</v>
      </c>
      <c r="L316" t="b">
        <f ca="1">AND(IF(COUNTIF($G$186:G316,G316)&gt;1,FALSE,TRUE),G316&lt;&gt;0,NOT(K316))</f>
        <v>0</v>
      </c>
      <c r="M316" s="165">
        <f t="shared" ca="1" si="83"/>
        <v>0</v>
      </c>
      <c r="N316" s="92" t="str">
        <f t="shared" ca="1" si="84"/>
        <v>x</v>
      </c>
      <c r="O316" s="226">
        <f t="shared" si="85"/>
        <v>0</v>
      </c>
      <c r="P316" s="226">
        <f t="shared" si="86"/>
        <v>0</v>
      </c>
    </row>
    <row r="317" spans="1:16" ht="10.15" hidden="1" customHeight="1" x14ac:dyDescent="0.35">
      <c r="A317" s="59">
        <v>140</v>
      </c>
      <c r="B317" s="276" t="str">
        <f t="shared" si="70"/>
        <v>Part17</v>
      </c>
      <c r="C317" s="761" t="str">
        <f t="shared" si="79"/>
        <v>autre_étab_4</v>
      </c>
      <c r="D317" s="761"/>
      <c r="E317">
        <f t="shared" ca="1" si="87"/>
        <v>0</v>
      </c>
      <c r="F317">
        <f t="shared" ca="1" si="87"/>
        <v>0</v>
      </c>
      <c r="G317" s="216">
        <f t="shared" ca="1" si="87"/>
        <v>0</v>
      </c>
      <c r="H317" t="str">
        <f t="shared" ca="1" si="87"/>
        <v>Prénom, nom, fonction de la personne habilitée puis Signature et cachet :</v>
      </c>
      <c r="I317">
        <f t="shared" ca="1" si="87"/>
        <v>0</v>
      </c>
      <c r="J317"/>
      <c r="K317" t="b">
        <f t="shared" si="82"/>
        <v>0</v>
      </c>
      <c r="L317" t="b">
        <f ca="1">AND(IF(COUNTIF($G$186:G317,G317)&gt;1,FALSE,TRUE),G317&lt;&gt;0,NOT(K317))</f>
        <v>0</v>
      </c>
      <c r="M317" s="165">
        <f t="shared" ca="1" si="83"/>
        <v>0</v>
      </c>
      <c r="N317" s="92" t="str">
        <f t="shared" ca="1" si="84"/>
        <v>x</v>
      </c>
      <c r="O317" s="226">
        <f t="shared" si="85"/>
        <v>0</v>
      </c>
      <c r="P317" s="226">
        <f t="shared" si="86"/>
        <v>0</v>
      </c>
    </row>
    <row r="318" spans="1:16" ht="10.15" hidden="1" customHeight="1" x14ac:dyDescent="0.35">
      <c r="A318" s="59">
        <v>141</v>
      </c>
      <c r="B318" s="276" t="str">
        <f t="shared" si="70"/>
        <v>Part17</v>
      </c>
      <c r="C318" s="761" t="str">
        <f t="shared" si="79"/>
        <v>autre_étab_5</v>
      </c>
      <c r="D318" s="761"/>
      <c r="E318">
        <f t="shared" ca="1" si="87"/>
        <v>0</v>
      </c>
      <c r="F318">
        <f t="shared" ca="1" si="87"/>
        <v>0</v>
      </c>
      <c r="G318" s="216">
        <f t="shared" ca="1" si="87"/>
        <v>0</v>
      </c>
      <c r="H318" t="str">
        <f t="shared" ca="1" si="87"/>
        <v>Prénom, nom, fonction de la personne habilitée puis Signature et cachet :</v>
      </c>
      <c r="I318">
        <f t="shared" ca="1" si="87"/>
        <v>0</v>
      </c>
      <c r="J318"/>
      <c r="K318" t="b">
        <f t="shared" si="82"/>
        <v>0</v>
      </c>
      <c r="L318" t="b">
        <f ca="1">AND(IF(COUNTIF($G$186:G318,G318)&gt;1,FALSE,TRUE),G318&lt;&gt;0,NOT(K318))</f>
        <v>0</v>
      </c>
      <c r="M318" s="165">
        <f t="shared" ca="1" si="83"/>
        <v>0</v>
      </c>
      <c r="N318" s="92" t="str">
        <f t="shared" ca="1" si="84"/>
        <v>x</v>
      </c>
      <c r="O318" s="226">
        <f t="shared" si="85"/>
        <v>0</v>
      </c>
      <c r="P318" s="226">
        <f t="shared" si="86"/>
        <v>0</v>
      </c>
    </row>
    <row r="319" spans="1:16" ht="10.15" hidden="1" customHeight="1" x14ac:dyDescent="0.35">
      <c r="A319" s="59">
        <v>142</v>
      </c>
      <c r="B319" s="276" t="str">
        <f t="shared" si="70"/>
        <v>Part17</v>
      </c>
      <c r="C319" s="761" t="str">
        <f t="shared" si="79"/>
        <v>autre_étab_6</v>
      </c>
      <c r="D319" s="761"/>
      <c r="E319">
        <f t="shared" ca="1" si="87"/>
        <v>0</v>
      </c>
      <c r="F319">
        <f t="shared" ca="1" si="87"/>
        <v>0</v>
      </c>
      <c r="G319" s="216">
        <f t="shared" ca="1" si="87"/>
        <v>0</v>
      </c>
      <c r="H319" t="str">
        <f t="shared" ca="1" si="87"/>
        <v>Prénom, nom, fonction de la personne habilitée puis Signature et cachet :</v>
      </c>
      <c r="I319">
        <f t="shared" ca="1" si="87"/>
        <v>0</v>
      </c>
      <c r="J319"/>
      <c r="K319" t="b">
        <f t="shared" si="82"/>
        <v>0</v>
      </c>
      <c r="L319" t="b">
        <f ca="1">AND(IF(COUNTIF($G$186:G319,G319)&gt;1,FALSE,TRUE),G319&lt;&gt;0,NOT(K319))</f>
        <v>0</v>
      </c>
      <c r="M319" s="165">
        <f t="shared" ca="1" si="83"/>
        <v>0</v>
      </c>
      <c r="N319" s="92" t="str">
        <f t="shared" ca="1" si="84"/>
        <v>x</v>
      </c>
      <c r="O319" s="226">
        <f t="shared" si="85"/>
        <v>0</v>
      </c>
      <c r="P319" s="226">
        <f t="shared" si="86"/>
        <v>0</v>
      </c>
    </row>
    <row r="320" spans="1:16" ht="10.15" hidden="1" customHeight="1" x14ac:dyDescent="0.35">
      <c r="A320" s="59">
        <v>143</v>
      </c>
      <c r="B320" s="276" t="str">
        <f t="shared" si="70"/>
        <v>Part17</v>
      </c>
      <c r="C320" s="761" t="str">
        <f t="shared" si="79"/>
        <v>autre_étab_7</v>
      </c>
      <c r="D320" s="761"/>
      <c r="E320">
        <f t="shared" ca="1" si="87"/>
        <v>0</v>
      </c>
      <c r="F320">
        <f t="shared" ca="1" si="87"/>
        <v>0</v>
      </c>
      <c r="G320" s="216">
        <f t="shared" ca="1" si="87"/>
        <v>0</v>
      </c>
      <c r="H320" t="str">
        <f t="shared" ca="1" si="87"/>
        <v>Prénom, nom, fonction de la personne habilitée puis Signature et cachet :</v>
      </c>
      <c r="I320">
        <f t="shared" ca="1" si="87"/>
        <v>0</v>
      </c>
      <c r="J320"/>
      <c r="K320" t="b">
        <f t="shared" si="82"/>
        <v>0</v>
      </c>
      <c r="L320" t="b">
        <f ca="1">AND(IF(COUNTIF($G$186:G320,G320)&gt;1,FALSE,TRUE),G320&lt;&gt;0,NOT(K320))</f>
        <v>0</v>
      </c>
      <c r="M320" s="165">
        <f t="shared" ca="1" si="83"/>
        <v>0</v>
      </c>
      <c r="N320" s="92" t="str">
        <f t="shared" ca="1" si="84"/>
        <v>x</v>
      </c>
      <c r="O320" s="226">
        <f t="shared" si="85"/>
        <v>0</v>
      </c>
      <c r="P320" s="226">
        <f t="shared" si="86"/>
        <v>0</v>
      </c>
    </row>
    <row r="321" spans="1:16" ht="10.15" hidden="1" customHeight="1" x14ac:dyDescent="0.35">
      <c r="A321" s="59">
        <v>144</v>
      </c>
      <c r="B321" s="276" t="str">
        <f t="shared" si="70"/>
        <v>Part17</v>
      </c>
      <c r="C321" s="761" t="str">
        <f t="shared" si="79"/>
        <v>autre_étab_8</v>
      </c>
      <c r="D321" s="761"/>
      <c r="E321">
        <f t="shared" ca="1" si="87"/>
        <v>0</v>
      </c>
      <c r="F321">
        <f t="shared" ca="1" si="87"/>
        <v>0</v>
      </c>
      <c r="G321" s="216">
        <f t="shared" ca="1" si="87"/>
        <v>0</v>
      </c>
      <c r="H321" t="str">
        <f t="shared" ca="1" si="87"/>
        <v>Prénom, nom, fonction de la personne habilitée puis Signature et cachet :</v>
      </c>
      <c r="I321">
        <f t="shared" ca="1" si="87"/>
        <v>0</v>
      </c>
      <c r="J321"/>
      <c r="K321" t="b">
        <f t="shared" si="82"/>
        <v>0</v>
      </c>
      <c r="L321" t="b">
        <f ca="1">AND(IF(COUNTIF($G$186:G321,G321)&gt;1,FALSE,TRUE),G321&lt;&gt;0,NOT(K321))</f>
        <v>0</v>
      </c>
      <c r="M321" s="165">
        <f t="shared" ca="1" si="83"/>
        <v>0</v>
      </c>
      <c r="N321" s="92" t="str">
        <f t="shared" ca="1" si="84"/>
        <v>x</v>
      </c>
      <c r="O321" s="226">
        <f t="shared" si="85"/>
        <v>0</v>
      </c>
      <c r="P321" s="226">
        <f t="shared" si="86"/>
        <v>0</v>
      </c>
    </row>
    <row r="322" spans="1:16" ht="10.15" hidden="1" customHeight="1" x14ac:dyDescent="0.35">
      <c r="A322" s="59">
        <v>145</v>
      </c>
      <c r="B322" s="276" t="str">
        <f t="shared" si="70"/>
        <v>Part18</v>
      </c>
      <c r="C322" s="761" t="str">
        <f t="shared" ref="C322:C345" si="88">"autre_étab_"&amp;A322-8*QUOTIENT(A322-1,8)</f>
        <v>autre_étab_1</v>
      </c>
      <c r="D322" s="761"/>
      <c r="E322" t="str">
        <f t="shared" ca="1" si="87"/>
        <v xml:space="preserve"> 
()</v>
      </c>
      <c r="F322" t="str">
        <f t="shared" ca="1" si="87"/>
        <v>Étab de la fiche</v>
      </c>
      <c r="G322" s="216" t="str">
        <f t="shared" ca="1" si="87"/>
        <v/>
      </c>
      <c r="H322">
        <f t="shared" ca="1" si="87"/>
        <v>0</v>
      </c>
      <c r="I322">
        <f t="shared" ca="1" si="87"/>
        <v>0</v>
      </c>
      <c r="J322"/>
      <c r="K322" t="b">
        <f t="shared" si="82"/>
        <v>1</v>
      </c>
      <c r="L322" t="b">
        <f ca="1">AND(IF(COUNTIF($G$186:G322,G322)&gt;1,FALSE,TRUE),G322&lt;&gt;0,NOT(K322))</f>
        <v>0</v>
      </c>
      <c r="M322" s="165">
        <f t="shared" ca="1" si="83"/>
        <v>0</v>
      </c>
      <c r="N322" s="92" t="str">
        <f t="shared" ca="1" si="84"/>
        <v>x</v>
      </c>
      <c r="O322" s="226">
        <f t="shared" ca="1" si="85"/>
        <v>0</v>
      </c>
      <c r="P322" s="226">
        <f t="shared" ca="1" si="86"/>
        <v>0</v>
      </c>
    </row>
    <row r="323" spans="1:16" ht="10.15" hidden="1" customHeight="1" x14ac:dyDescent="0.35">
      <c r="A323" s="59">
        <v>146</v>
      </c>
      <c r="B323" s="276" t="str">
        <f t="shared" ref="B323:B345" si="89">"Part"&amp;QUOTIENT(A323-1,8)</f>
        <v>Part18</v>
      </c>
      <c r="C323" s="761" t="str">
        <f t="shared" si="88"/>
        <v>autre_étab_2</v>
      </c>
      <c r="D323" s="761"/>
      <c r="E323">
        <f t="shared" ca="1" si="87"/>
        <v>0</v>
      </c>
      <c r="F323">
        <f t="shared" ca="1" si="87"/>
        <v>0</v>
      </c>
      <c r="G323" s="216">
        <f t="shared" ca="1" si="87"/>
        <v>0</v>
      </c>
      <c r="H323" t="str">
        <f t="shared" ca="1" si="87"/>
        <v>Prénom, nom, fonction de la personne habilitée puis Signature et cachet :</v>
      </c>
      <c r="I323">
        <f t="shared" ca="1" si="87"/>
        <v>0</v>
      </c>
      <c r="J323"/>
      <c r="K323" t="b">
        <f t="shared" si="82"/>
        <v>0</v>
      </c>
      <c r="L323" t="b">
        <f ca="1">AND(IF(COUNTIF($G$186:G323,G323)&gt;1,FALSE,TRUE),G323&lt;&gt;0,NOT(K323))</f>
        <v>0</v>
      </c>
      <c r="M323" s="165">
        <f t="shared" ca="1" si="83"/>
        <v>0</v>
      </c>
      <c r="N323" s="92" t="str">
        <f t="shared" ca="1" si="84"/>
        <v>x</v>
      </c>
      <c r="O323" s="226">
        <f t="shared" si="85"/>
        <v>0</v>
      </c>
      <c r="P323" s="226">
        <f t="shared" si="86"/>
        <v>0</v>
      </c>
    </row>
    <row r="324" spans="1:16" ht="10.15" hidden="1" customHeight="1" x14ac:dyDescent="0.35">
      <c r="A324" s="59">
        <v>147</v>
      </c>
      <c r="B324" s="276" t="str">
        <f t="shared" si="89"/>
        <v>Part18</v>
      </c>
      <c r="C324" s="761" t="str">
        <f t="shared" si="88"/>
        <v>autre_étab_3</v>
      </c>
      <c r="D324" s="761"/>
      <c r="E324">
        <f t="shared" ca="1" si="87"/>
        <v>0</v>
      </c>
      <c r="F324">
        <f t="shared" ca="1" si="87"/>
        <v>0</v>
      </c>
      <c r="G324" s="216">
        <f t="shared" ca="1" si="87"/>
        <v>0</v>
      </c>
      <c r="H324" t="str">
        <f t="shared" ca="1" si="87"/>
        <v>Prénom, nom, fonction de la personne habilitée puis Signature et cachet :</v>
      </c>
      <c r="I324">
        <f t="shared" ca="1" si="87"/>
        <v>0</v>
      </c>
      <c r="J324"/>
      <c r="K324" t="b">
        <f t="shared" si="82"/>
        <v>0</v>
      </c>
      <c r="L324" t="b">
        <f ca="1">AND(IF(COUNTIF($G$186:G324,G324)&gt;1,FALSE,TRUE),G324&lt;&gt;0,NOT(K324))</f>
        <v>0</v>
      </c>
      <c r="M324" s="165">
        <f t="shared" ca="1" si="83"/>
        <v>0</v>
      </c>
      <c r="N324" s="92" t="str">
        <f t="shared" ca="1" si="84"/>
        <v>x</v>
      </c>
      <c r="O324" s="226">
        <f t="shared" si="85"/>
        <v>0</v>
      </c>
      <c r="P324" s="226">
        <f t="shared" si="86"/>
        <v>0</v>
      </c>
    </row>
    <row r="325" spans="1:16" ht="10.15" hidden="1" customHeight="1" x14ac:dyDescent="0.35">
      <c r="A325" s="59">
        <v>148</v>
      </c>
      <c r="B325" s="276" t="str">
        <f t="shared" si="89"/>
        <v>Part18</v>
      </c>
      <c r="C325" s="761" t="str">
        <f t="shared" si="88"/>
        <v>autre_étab_4</v>
      </c>
      <c r="D325" s="761"/>
      <c r="E325">
        <f t="shared" ca="1" si="87"/>
        <v>0</v>
      </c>
      <c r="F325">
        <f t="shared" ca="1" si="87"/>
        <v>0</v>
      </c>
      <c r="G325" s="216">
        <f t="shared" ca="1" si="87"/>
        <v>0</v>
      </c>
      <c r="H325" t="str">
        <f t="shared" ca="1" si="87"/>
        <v>Prénom, nom, fonction de la personne habilitée puis Signature et cachet :</v>
      </c>
      <c r="I325">
        <f t="shared" ca="1" si="87"/>
        <v>0</v>
      </c>
      <c r="J325"/>
      <c r="K325" t="b">
        <f t="shared" si="82"/>
        <v>0</v>
      </c>
      <c r="L325" t="b">
        <f ca="1">AND(IF(COUNTIF($G$186:G325,G325)&gt;1,FALSE,TRUE),G325&lt;&gt;0,NOT(K325))</f>
        <v>0</v>
      </c>
      <c r="M325" s="165">
        <f t="shared" ca="1" si="83"/>
        <v>0</v>
      </c>
      <c r="N325" s="92" t="str">
        <f t="shared" ca="1" si="84"/>
        <v>x</v>
      </c>
      <c r="O325" s="226">
        <f t="shared" si="85"/>
        <v>0</v>
      </c>
      <c r="P325" s="226">
        <f t="shared" si="86"/>
        <v>0</v>
      </c>
    </row>
    <row r="326" spans="1:16" ht="10.15" hidden="1" customHeight="1" x14ac:dyDescent="0.35">
      <c r="A326" s="59">
        <v>149</v>
      </c>
      <c r="B326" s="276" t="str">
        <f t="shared" si="89"/>
        <v>Part18</v>
      </c>
      <c r="C326" s="761" t="str">
        <f t="shared" si="88"/>
        <v>autre_étab_5</v>
      </c>
      <c r="D326" s="761"/>
      <c r="E326">
        <f t="shared" ref="E326:I335" ca="1" si="90">INDIRECT("'"&amp;$B326&amp;"'!"&amp;E$184&amp;ROW(INDIRECT("'"&amp;$B326&amp;"'!"&amp;$C326)))</f>
        <v>0</v>
      </c>
      <c r="F326">
        <f t="shared" ca="1" si="90"/>
        <v>0</v>
      </c>
      <c r="G326" s="216">
        <f t="shared" ca="1" si="90"/>
        <v>0</v>
      </c>
      <c r="H326" t="str">
        <f t="shared" ca="1" si="90"/>
        <v>Prénom, nom, fonction de la personne habilitée puis Signature et cachet :</v>
      </c>
      <c r="I326">
        <f t="shared" ca="1" si="90"/>
        <v>0</v>
      </c>
      <c r="J326"/>
      <c r="K326" t="b">
        <f t="shared" si="82"/>
        <v>0</v>
      </c>
      <c r="L326" t="b">
        <f ca="1">AND(IF(COUNTIF($G$186:G326,G326)&gt;1,FALSE,TRUE),G326&lt;&gt;0,NOT(K326))</f>
        <v>0</v>
      </c>
      <c r="M326" s="165">
        <f t="shared" ca="1" si="83"/>
        <v>0</v>
      </c>
      <c r="N326" s="92" t="str">
        <f t="shared" ca="1" si="84"/>
        <v>x</v>
      </c>
      <c r="O326" s="226">
        <f t="shared" si="85"/>
        <v>0</v>
      </c>
      <c r="P326" s="226">
        <f t="shared" si="86"/>
        <v>0</v>
      </c>
    </row>
    <row r="327" spans="1:16" ht="10.15" hidden="1" customHeight="1" x14ac:dyDescent="0.35">
      <c r="A327" s="59">
        <v>150</v>
      </c>
      <c r="B327" s="276" t="str">
        <f t="shared" si="89"/>
        <v>Part18</v>
      </c>
      <c r="C327" s="761" t="str">
        <f t="shared" si="88"/>
        <v>autre_étab_6</v>
      </c>
      <c r="D327" s="761"/>
      <c r="E327">
        <f t="shared" ca="1" si="90"/>
        <v>0</v>
      </c>
      <c r="F327">
        <f t="shared" ca="1" si="90"/>
        <v>0</v>
      </c>
      <c r="G327" s="216">
        <f t="shared" ca="1" si="90"/>
        <v>0</v>
      </c>
      <c r="H327" t="str">
        <f t="shared" ca="1" si="90"/>
        <v>Prénom, nom, fonction de la personne habilitée puis Signature et cachet :</v>
      </c>
      <c r="I327">
        <f t="shared" ca="1" si="90"/>
        <v>0</v>
      </c>
      <c r="J327"/>
      <c r="K327" t="b">
        <f t="shared" si="82"/>
        <v>0</v>
      </c>
      <c r="L327" t="b">
        <f ca="1">AND(IF(COUNTIF($G$186:G327,G327)&gt;1,FALSE,TRUE),G327&lt;&gt;0,NOT(K327))</f>
        <v>0</v>
      </c>
      <c r="M327" s="165">
        <f t="shared" ca="1" si="83"/>
        <v>0</v>
      </c>
      <c r="N327" s="92" t="str">
        <f t="shared" ca="1" si="84"/>
        <v>x</v>
      </c>
      <c r="O327" s="226">
        <f t="shared" si="85"/>
        <v>0</v>
      </c>
      <c r="P327" s="226">
        <f t="shared" si="86"/>
        <v>0</v>
      </c>
    </row>
    <row r="328" spans="1:16" ht="10.15" hidden="1" customHeight="1" x14ac:dyDescent="0.35">
      <c r="A328" s="59">
        <v>151</v>
      </c>
      <c r="B328" s="276" t="str">
        <f t="shared" si="89"/>
        <v>Part18</v>
      </c>
      <c r="C328" s="761" t="str">
        <f t="shared" si="88"/>
        <v>autre_étab_7</v>
      </c>
      <c r="D328" s="761"/>
      <c r="E328">
        <f t="shared" ca="1" si="90"/>
        <v>0</v>
      </c>
      <c r="F328">
        <f t="shared" ca="1" si="90"/>
        <v>0</v>
      </c>
      <c r="G328" s="216">
        <f t="shared" ca="1" si="90"/>
        <v>0</v>
      </c>
      <c r="H328" t="str">
        <f t="shared" ca="1" si="90"/>
        <v>Prénom, nom, fonction de la personne habilitée puis Signature et cachet :</v>
      </c>
      <c r="I328">
        <f t="shared" ca="1" si="90"/>
        <v>0</v>
      </c>
      <c r="J328"/>
      <c r="K328" t="b">
        <f t="shared" si="82"/>
        <v>0</v>
      </c>
      <c r="L328" t="b">
        <f ca="1">AND(IF(COUNTIF($G$186:G328,G328)&gt;1,FALSE,TRUE),G328&lt;&gt;0,NOT(K328))</f>
        <v>0</v>
      </c>
      <c r="M328" s="165">
        <f t="shared" ca="1" si="83"/>
        <v>0</v>
      </c>
      <c r="N328" s="92" t="str">
        <f t="shared" ca="1" si="84"/>
        <v>x</v>
      </c>
      <c r="O328" s="226">
        <f t="shared" si="85"/>
        <v>0</v>
      </c>
      <c r="P328" s="226">
        <f t="shared" si="86"/>
        <v>0</v>
      </c>
    </row>
    <row r="329" spans="1:16" ht="10.15" hidden="1" customHeight="1" x14ac:dyDescent="0.35">
      <c r="A329" s="59">
        <v>152</v>
      </c>
      <c r="B329" s="276" t="str">
        <f t="shared" si="89"/>
        <v>Part18</v>
      </c>
      <c r="C329" s="761" t="str">
        <f t="shared" si="88"/>
        <v>autre_étab_8</v>
      </c>
      <c r="D329" s="761"/>
      <c r="E329">
        <f t="shared" ca="1" si="90"/>
        <v>0</v>
      </c>
      <c r="F329">
        <f t="shared" ca="1" si="90"/>
        <v>0</v>
      </c>
      <c r="G329" s="216">
        <f t="shared" ca="1" si="90"/>
        <v>0</v>
      </c>
      <c r="H329" t="str">
        <f t="shared" ca="1" si="90"/>
        <v>Prénom, nom, fonction de la personne habilitée puis Signature et cachet :</v>
      </c>
      <c r="I329">
        <f t="shared" ca="1" si="90"/>
        <v>0</v>
      </c>
      <c r="J329"/>
      <c r="K329" t="b">
        <f t="shared" si="82"/>
        <v>0</v>
      </c>
      <c r="L329" t="b">
        <f ca="1">AND(IF(COUNTIF($G$186:G329,G329)&gt;1,FALSE,TRUE),G329&lt;&gt;0,NOT(K329))</f>
        <v>0</v>
      </c>
      <c r="M329" s="165">
        <f t="shared" ca="1" si="83"/>
        <v>0</v>
      </c>
      <c r="N329" s="92" t="str">
        <f t="shared" ca="1" si="84"/>
        <v>x</v>
      </c>
      <c r="O329" s="226">
        <f t="shared" si="85"/>
        <v>0</v>
      </c>
      <c r="P329" s="226">
        <f t="shared" si="86"/>
        <v>0</v>
      </c>
    </row>
    <row r="330" spans="1:16" ht="10.15" hidden="1" customHeight="1" x14ac:dyDescent="0.35">
      <c r="A330" s="59">
        <v>153</v>
      </c>
      <c r="B330" s="276" t="str">
        <f t="shared" si="89"/>
        <v>Part19</v>
      </c>
      <c r="C330" s="761" t="str">
        <f t="shared" si="88"/>
        <v>autre_étab_1</v>
      </c>
      <c r="D330" s="761"/>
      <c r="E330" t="str">
        <f t="shared" ca="1" si="90"/>
        <v xml:space="preserve"> 
()</v>
      </c>
      <c r="F330" t="str">
        <f t="shared" ca="1" si="90"/>
        <v>Étab de la fiche</v>
      </c>
      <c r="G330" s="216" t="str">
        <f t="shared" ca="1" si="90"/>
        <v/>
      </c>
      <c r="H330">
        <f t="shared" ca="1" si="90"/>
        <v>0</v>
      </c>
      <c r="I330">
        <f t="shared" ca="1" si="90"/>
        <v>0</v>
      </c>
      <c r="J330"/>
      <c r="K330" t="b">
        <f t="shared" si="82"/>
        <v>1</v>
      </c>
      <c r="L330" t="b">
        <f ca="1">AND(IF(COUNTIF($G$186:G330,G330)&gt;1,FALSE,TRUE),G330&lt;&gt;0,NOT(K330))</f>
        <v>0</v>
      </c>
      <c r="M330" s="165">
        <f t="shared" ca="1" si="83"/>
        <v>0</v>
      </c>
      <c r="N330" s="92" t="str">
        <f t="shared" ca="1" si="84"/>
        <v>x</v>
      </c>
      <c r="O330" s="226">
        <f t="shared" ca="1" si="85"/>
        <v>0</v>
      </c>
      <c r="P330" s="226">
        <f t="shared" ca="1" si="86"/>
        <v>0</v>
      </c>
    </row>
    <row r="331" spans="1:16" ht="10.15" hidden="1" customHeight="1" x14ac:dyDescent="0.35">
      <c r="A331" s="59">
        <v>154</v>
      </c>
      <c r="B331" s="276" t="str">
        <f t="shared" si="89"/>
        <v>Part19</v>
      </c>
      <c r="C331" s="761" t="str">
        <f t="shared" si="88"/>
        <v>autre_étab_2</v>
      </c>
      <c r="D331" s="761"/>
      <c r="E331">
        <f t="shared" ca="1" si="90"/>
        <v>0</v>
      </c>
      <c r="F331">
        <f t="shared" ca="1" si="90"/>
        <v>0</v>
      </c>
      <c r="G331" s="216">
        <f t="shared" ca="1" si="90"/>
        <v>0</v>
      </c>
      <c r="H331" t="str">
        <f t="shared" ca="1" si="90"/>
        <v>Prénom, nom, fonction de la personne habilitée puis Signature et cachet :</v>
      </c>
      <c r="I331">
        <f t="shared" ca="1" si="90"/>
        <v>0</v>
      </c>
      <c r="J331"/>
      <c r="K331" t="b">
        <f t="shared" si="82"/>
        <v>0</v>
      </c>
      <c r="L331" t="b">
        <f ca="1">AND(IF(COUNTIF($G$186:G331,G331)&gt;1,FALSE,TRUE),G331&lt;&gt;0,NOT(K331))</f>
        <v>0</v>
      </c>
      <c r="M331" s="165">
        <f t="shared" ca="1" si="83"/>
        <v>0</v>
      </c>
      <c r="N331" s="92" t="str">
        <f t="shared" ca="1" si="84"/>
        <v>x</v>
      </c>
      <c r="O331" s="226">
        <f t="shared" si="85"/>
        <v>0</v>
      </c>
      <c r="P331" s="226">
        <f t="shared" si="86"/>
        <v>0</v>
      </c>
    </row>
    <row r="332" spans="1:16" ht="10.15" hidden="1" customHeight="1" x14ac:dyDescent="0.35">
      <c r="A332" s="59">
        <v>155</v>
      </c>
      <c r="B332" s="276" t="str">
        <f t="shared" si="89"/>
        <v>Part19</v>
      </c>
      <c r="C332" s="761" t="str">
        <f t="shared" si="88"/>
        <v>autre_étab_3</v>
      </c>
      <c r="D332" s="761"/>
      <c r="E332">
        <f t="shared" ca="1" si="90"/>
        <v>0</v>
      </c>
      <c r="F332">
        <f t="shared" ca="1" si="90"/>
        <v>0</v>
      </c>
      <c r="G332" s="216">
        <f t="shared" ca="1" si="90"/>
        <v>0</v>
      </c>
      <c r="H332" t="str">
        <f t="shared" ca="1" si="90"/>
        <v>Prénom, nom, fonction de la personne habilitée puis Signature et cachet :</v>
      </c>
      <c r="I332">
        <f t="shared" ca="1" si="90"/>
        <v>0</v>
      </c>
      <c r="J332"/>
      <c r="K332" t="b">
        <f t="shared" si="82"/>
        <v>0</v>
      </c>
      <c r="L332" t="b">
        <f ca="1">AND(IF(COUNTIF($G$186:G332,G332)&gt;1,FALSE,TRUE),G332&lt;&gt;0,NOT(K332))</f>
        <v>0</v>
      </c>
      <c r="M332" s="165">
        <f t="shared" ca="1" si="83"/>
        <v>0</v>
      </c>
      <c r="N332" s="92" t="str">
        <f t="shared" ca="1" si="84"/>
        <v>x</v>
      </c>
      <c r="O332" s="226">
        <f t="shared" si="85"/>
        <v>0</v>
      </c>
      <c r="P332" s="226">
        <f t="shared" si="86"/>
        <v>0</v>
      </c>
    </row>
    <row r="333" spans="1:16" ht="10.15" hidden="1" customHeight="1" x14ac:dyDescent="0.35">
      <c r="A333" s="59">
        <v>156</v>
      </c>
      <c r="B333" s="276" t="str">
        <f t="shared" si="89"/>
        <v>Part19</v>
      </c>
      <c r="C333" s="761" t="str">
        <f t="shared" si="88"/>
        <v>autre_étab_4</v>
      </c>
      <c r="D333" s="761"/>
      <c r="E333">
        <f t="shared" ca="1" si="90"/>
        <v>0</v>
      </c>
      <c r="F333">
        <f t="shared" ca="1" si="90"/>
        <v>0</v>
      </c>
      <c r="G333" s="216">
        <f t="shared" ca="1" si="90"/>
        <v>0</v>
      </c>
      <c r="H333" t="str">
        <f t="shared" ca="1" si="90"/>
        <v>Prénom, nom, fonction de la personne habilitée puis Signature et cachet :</v>
      </c>
      <c r="I333">
        <f t="shared" ca="1" si="90"/>
        <v>0</v>
      </c>
      <c r="J333"/>
      <c r="K333" t="b">
        <f t="shared" si="82"/>
        <v>0</v>
      </c>
      <c r="L333" t="b">
        <f ca="1">AND(IF(COUNTIF($G$186:G333,G333)&gt;1,FALSE,TRUE),G333&lt;&gt;0,NOT(K333))</f>
        <v>0</v>
      </c>
      <c r="M333" s="165">
        <f t="shared" ca="1" si="83"/>
        <v>0</v>
      </c>
      <c r="N333" s="92" t="str">
        <f t="shared" ca="1" si="84"/>
        <v>x</v>
      </c>
      <c r="O333" s="226">
        <f t="shared" si="85"/>
        <v>0</v>
      </c>
      <c r="P333" s="226">
        <f t="shared" si="86"/>
        <v>0</v>
      </c>
    </row>
    <row r="334" spans="1:16" ht="10.15" hidden="1" customHeight="1" x14ac:dyDescent="0.35">
      <c r="A334" s="59">
        <v>157</v>
      </c>
      <c r="B334" s="276" t="str">
        <f t="shared" si="89"/>
        <v>Part19</v>
      </c>
      <c r="C334" s="761" t="str">
        <f t="shared" si="88"/>
        <v>autre_étab_5</v>
      </c>
      <c r="D334" s="761"/>
      <c r="E334">
        <f t="shared" ca="1" si="90"/>
        <v>0</v>
      </c>
      <c r="F334">
        <f t="shared" ca="1" si="90"/>
        <v>0</v>
      </c>
      <c r="G334" s="216">
        <f t="shared" ca="1" si="90"/>
        <v>0</v>
      </c>
      <c r="H334" t="str">
        <f t="shared" ca="1" si="90"/>
        <v>Prénom, nom, fonction de la personne habilitée puis Signature et cachet :</v>
      </c>
      <c r="I334">
        <f t="shared" ca="1" si="90"/>
        <v>0</v>
      </c>
      <c r="J334"/>
      <c r="K334" t="b">
        <f t="shared" si="82"/>
        <v>0</v>
      </c>
      <c r="L334" t="b">
        <f ca="1">AND(IF(COUNTIF($G$186:G334,G334)&gt;1,FALSE,TRUE),G334&lt;&gt;0,NOT(K334))</f>
        <v>0</v>
      </c>
      <c r="M334" s="165">
        <f t="shared" ca="1" si="83"/>
        <v>0</v>
      </c>
      <c r="N334" s="92" t="str">
        <f t="shared" ca="1" si="84"/>
        <v>x</v>
      </c>
      <c r="O334" s="226">
        <f t="shared" si="85"/>
        <v>0</v>
      </c>
      <c r="P334" s="226">
        <f t="shared" si="86"/>
        <v>0</v>
      </c>
    </row>
    <row r="335" spans="1:16" ht="10.15" hidden="1" customHeight="1" x14ac:dyDescent="0.35">
      <c r="A335" s="59">
        <v>158</v>
      </c>
      <c r="B335" s="276" t="str">
        <f t="shared" si="89"/>
        <v>Part19</v>
      </c>
      <c r="C335" s="761" t="str">
        <f t="shared" si="88"/>
        <v>autre_étab_6</v>
      </c>
      <c r="D335" s="761"/>
      <c r="E335">
        <f t="shared" ca="1" si="90"/>
        <v>0</v>
      </c>
      <c r="F335">
        <f t="shared" ca="1" si="90"/>
        <v>0</v>
      </c>
      <c r="G335" s="216">
        <f t="shared" ca="1" si="90"/>
        <v>0</v>
      </c>
      <c r="H335" t="str">
        <f t="shared" ca="1" si="90"/>
        <v>Prénom, nom, fonction de la personne habilitée puis Signature et cachet :</v>
      </c>
      <c r="I335">
        <f t="shared" ca="1" si="90"/>
        <v>0</v>
      </c>
      <c r="J335"/>
      <c r="K335" t="b">
        <f t="shared" si="82"/>
        <v>0</v>
      </c>
      <c r="L335" t="b">
        <f ca="1">AND(IF(COUNTIF($G$186:G335,G335)&gt;1,FALSE,TRUE),G335&lt;&gt;0,NOT(K335))</f>
        <v>0</v>
      </c>
      <c r="M335" s="165">
        <f t="shared" ca="1" si="83"/>
        <v>0</v>
      </c>
      <c r="N335" s="92" t="str">
        <f t="shared" ca="1" si="84"/>
        <v>x</v>
      </c>
      <c r="O335" s="226">
        <f t="shared" si="85"/>
        <v>0</v>
      </c>
      <c r="P335" s="226">
        <f t="shared" si="86"/>
        <v>0</v>
      </c>
    </row>
    <row r="336" spans="1:16" ht="10.15" hidden="1" customHeight="1" x14ac:dyDescent="0.35">
      <c r="A336" s="59">
        <v>159</v>
      </c>
      <c r="B336" s="276" t="str">
        <f t="shared" si="89"/>
        <v>Part19</v>
      </c>
      <c r="C336" s="761" t="str">
        <f t="shared" si="88"/>
        <v>autre_étab_7</v>
      </c>
      <c r="D336" s="761"/>
      <c r="E336">
        <f t="shared" ref="E336:I345" ca="1" si="91">INDIRECT("'"&amp;$B336&amp;"'!"&amp;E$184&amp;ROW(INDIRECT("'"&amp;$B336&amp;"'!"&amp;$C336)))</f>
        <v>0</v>
      </c>
      <c r="F336">
        <f t="shared" ca="1" si="91"/>
        <v>0</v>
      </c>
      <c r="G336" s="216">
        <f t="shared" ca="1" si="91"/>
        <v>0</v>
      </c>
      <c r="H336" t="str">
        <f t="shared" ca="1" si="91"/>
        <v>Prénom, nom, fonction de la personne habilitée puis Signature et cachet :</v>
      </c>
      <c r="I336">
        <f t="shared" ca="1" si="91"/>
        <v>0</v>
      </c>
      <c r="J336"/>
      <c r="K336" t="b">
        <f t="shared" si="82"/>
        <v>0</v>
      </c>
      <c r="L336" t="b">
        <f ca="1">AND(IF(COUNTIF($G$186:G336,G336)&gt;1,FALSE,TRUE),G336&lt;&gt;0,NOT(K336))</f>
        <v>0</v>
      </c>
      <c r="M336" s="165">
        <f t="shared" ca="1" si="83"/>
        <v>0</v>
      </c>
      <c r="N336" s="92" t="str">
        <f t="shared" ca="1" si="84"/>
        <v>x</v>
      </c>
      <c r="O336" s="226">
        <f t="shared" si="85"/>
        <v>0</v>
      </c>
      <c r="P336" s="226">
        <f t="shared" si="86"/>
        <v>0</v>
      </c>
    </row>
    <row r="337" spans="1:16" ht="10.15" hidden="1" customHeight="1" x14ac:dyDescent="0.35">
      <c r="A337" s="59">
        <v>160</v>
      </c>
      <c r="B337" s="276" t="str">
        <f t="shared" si="89"/>
        <v>Part19</v>
      </c>
      <c r="C337" s="761" t="str">
        <f t="shared" si="88"/>
        <v>autre_étab_8</v>
      </c>
      <c r="D337" s="761"/>
      <c r="E337">
        <f t="shared" ca="1" si="91"/>
        <v>0</v>
      </c>
      <c r="F337">
        <f t="shared" ca="1" si="91"/>
        <v>0</v>
      </c>
      <c r="G337" s="216">
        <f t="shared" ca="1" si="91"/>
        <v>0</v>
      </c>
      <c r="H337" t="str">
        <f t="shared" ca="1" si="91"/>
        <v>Prénom, nom, fonction de la personne habilitée puis Signature et cachet :</v>
      </c>
      <c r="I337">
        <f t="shared" ca="1" si="91"/>
        <v>0</v>
      </c>
      <c r="J337"/>
      <c r="K337" t="b">
        <f t="shared" si="82"/>
        <v>0</v>
      </c>
      <c r="L337" t="b">
        <f ca="1">AND(IF(COUNTIF($G$186:G337,G337)&gt;1,FALSE,TRUE),G337&lt;&gt;0,NOT(K337))</f>
        <v>0</v>
      </c>
      <c r="M337" s="165">
        <f t="shared" ca="1" si="83"/>
        <v>0</v>
      </c>
      <c r="N337" s="92" t="str">
        <f t="shared" ca="1" si="84"/>
        <v>x</v>
      </c>
      <c r="O337" s="226">
        <f t="shared" si="85"/>
        <v>0</v>
      </c>
      <c r="P337" s="226">
        <f t="shared" si="86"/>
        <v>0</v>
      </c>
    </row>
    <row r="338" spans="1:16" ht="10.15" hidden="1" customHeight="1" x14ac:dyDescent="0.35">
      <c r="A338" s="59">
        <v>161</v>
      </c>
      <c r="B338" s="276" t="str">
        <f t="shared" si="89"/>
        <v>Part20</v>
      </c>
      <c r="C338" s="761" t="str">
        <f t="shared" si="88"/>
        <v>autre_étab_1</v>
      </c>
      <c r="D338" s="761"/>
      <c r="E338" t="str">
        <f t="shared" ca="1" si="91"/>
        <v xml:space="preserve"> 
()</v>
      </c>
      <c r="F338" t="str">
        <f t="shared" ca="1" si="91"/>
        <v>Étab de la fiche</v>
      </c>
      <c r="G338" s="216" t="str">
        <f t="shared" ca="1" si="91"/>
        <v/>
      </c>
      <c r="H338">
        <f t="shared" ca="1" si="91"/>
        <v>0</v>
      </c>
      <c r="I338">
        <f t="shared" ca="1" si="91"/>
        <v>0</v>
      </c>
      <c r="J338"/>
      <c r="K338" t="b">
        <f t="shared" si="82"/>
        <v>1</v>
      </c>
      <c r="L338" t="b">
        <f ca="1">AND(IF(COUNTIF($G$186:G338,G338)&gt;1,FALSE,TRUE),G338&lt;&gt;0,NOT(K338))</f>
        <v>0</v>
      </c>
      <c r="M338" s="165">
        <f t="shared" ca="1" si="83"/>
        <v>0</v>
      </c>
      <c r="N338" s="92" t="str">
        <f t="shared" ca="1" si="84"/>
        <v>x</v>
      </c>
      <c r="O338" s="226">
        <f t="shared" ca="1" si="85"/>
        <v>0</v>
      </c>
      <c r="P338" s="226">
        <f t="shared" ca="1" si="86"/>
        <v>0</v>
      </c>
    </row>
    <row r="339" spans="1:16" ht="10.15" hidden="1" customHeight="1" x14ac:dyDescent="0.35">
      <c r="A339" s="59">
        <v>162</v>
      </c>
      <c r="B339" s="276" t="str">
        <f t="shared" si="89"/>
        <v>Part20</v>
      </c>
      <c r="C339" s="761" t="str">
        <f t="shared" si="88"/>
        <v>autre_étab_2</v>
      </c>
      <c r="D339" s="761"/>
      <c r="E339">
        <f t="shared" ca="1" si="91"/>
        <v>0</v>
      </c>
      <c r="F339">
        <f t="shared" ca="1" si="91"/>
        <v>0</v>
      </c>
      <c r="G339" s="216">
        <f t="shared" ca="1" si="91"/>
        <v>0</v>
      </c>
      <c r="H339" t="str">
        <f t="shared" ca="1" si="91"/>
        <v>Prénom, nom, fonction de la personne habilitée puis Signature et cachet :</v>
      </c>
      <c r="I339">
        <f t="shared" ca="1" si="91"/>
        <v>0</v>
      </c>
      <c r="J339"/>
      <c r="K339" t="b">
        <f t="shared" si="82"/>
        <v>0</v>
      </c>
      <c r="L339" t="b">
        <f ca="1">AND(IF(COUNTIF($G$186:G339,G339)&gt;1,FALSE,TRUE),G339&lt;&gt;0,NOT(K339))</f>
        <v>0</v>
      </c>
      <c r="M339" s="165">
        <f t="shared" ca="1" si="83"/>
        <v>0</v>
      </c>
      <c r="N339" s="92" t="str">
        <f t="shared" ca="1" si="84"/>
        <v>x</v>
      </c>
      <c r="O339" s="226">
        <f t="shared" si="85"/>
        <v>0</v>
      </c>
      <c r="P339" s="226">
        <f t="shared" si="86"/>
        <v>0</v>
      </c>
    </row>
    <row r="340" spans="1:16" ht="10.15" hidden="1" customHeight="1" x14ac:dyDescent="0.35">
      <c r="A340" s="59">
        <v>163</v>
      </c>
      <c r="B340" s="276" t="str">
        <f t="shared" si="89"/>
        <v>Part20</v>
      </c>
      <c r="C340" s="761" t="str">
        <f t="shared" si="88"/>
        <v>autre_étab_3</v>
      </c>
      <c r="D340" s="761"/>
      <c r="E340">
        <f t="shared" ca="1" si="91"/>
        <v>0</v>
      </c>
      <c r="F340">
        <f t="shared" ca="1" si="91"/>
        <v>0</v>
      </c>
      <c r="G340" s="216">
        <f t="shared" ca="1" si="91"/>
        <v>0</v>
      </c>
      <c r="H340" t="str">
        <f t="shared" ca="1" si="91"/>
        <v>Prénom, nom, fonction de la personne habilitée puis Signature et cachet :</v>
      </c>
      <c r="I340">
        <f t="shared" ca="1" si="91"/>
        <v>0</v>
      </c>
      <c r="J340"/>
      <c r="K340" t="b">
        <f t="shared" si="82"/>
        <v>0</v>
      </c>
      <c r="L340" t="b">
        <f ca="1">AND(IF(COUNTIF($G$186:G340,G340)&gt;1,FALSE,TRUE),G340&lt;&gt;0,NOT(K340))</f>
        <v>0</v>
      </c>
      <c r="M340" s="165">
        <f t="shared" ca="1" si="83"/>
        <v>0</v>
      </c>
      <c r="N340" s="92" t="str">
        <f t="shared" ca="1" si="84"/>
        <v>x</v>
      </c>
      <c r="O340" s="226">
        <f t="shared" si="85"/>
        <v>0</v>
      </c>
      <c r="P340" s="226">
        <f t="shared" si="86"/>
        <v>0</v>
      </c>
    </row>
    <row r="341" spans="1:16" ht="10.15" hidden="1" customHeight="1" x14ac:dyDescent="0.35">
      <c r="A341" s="59">
        <v>164</v>
      </c>
      <c r="B341" s="276" t="str">
        <f t="shared" si="89"/>
        <v>Part20</v>
      </c>
      <c r="C341" s="761" t="str">
        <f t="shared" si="88"/>
        <v>autre_étab_4</v>
      </c>
      <c r="D341" s="761"/>
      <c r="E341">
        <f t="shared" ca="1" si="91"/>
        <v>0</v>
      </c>
      <c r="F341">
        <f t="shared" ca="1" si="91"/>
        <v>0</v>
      </c>
      <c r="G341" s="216">
        <f t="shared" ca="1" si="91"/>
        <v>0</v>
      </c>
      <c r="H341" t="str">
        <f t="shared" ca="1" si="91"/>
        <v>Prénom, nom, fonction de la personne habilitée puis Signature et cachet :</v>
      </c>
      <c r="I341">
        <f t="shared" ca="1" si="91"/>
        <v>0</v>
      </c>
      <c r="J341"/>
      <c r="K341" t="b">
        <f t="shared" si="82"/>
        <v>0</v>
      </c>
      <c r="L341" t="b">
        <f ca="1">AND(IF(COUNTIF($G$186:G341,G341)&gt;1,FALSE,TRUE),G341&lt;&gt;0,NOT(K341))</f>
        <v>0</v>
      </c>
      <c r="M341" s="165">
        <f t="shared" ca="1" si="83"/>
        <v>0</v>
      </c>
      <c r="N341" s="92" t="str">
        <f t="shared" ca="1" si="84"/>
        <v>x</v>
      </c>
      <c r="O341" s="226">
        <f t="shared" si="85"/>
        <v>0</v>
      </c>
      <c r="P341" s="226">
        <f t="shared" si="86"/>
        <v>0</v>
      </c>
    </row>
    <row r="342" spans="1:16" ht="10.15" hidden="1" customHeight="1" x14ac:dyDescent="0.35">
      <c r="A342" s="59">
        <v>165</v>
      </c>
      <c r="B342" s="276" t="str">
        <f t="shared" si="89"/>
        <v>Part20</v>
      </c>
      <c r="C342" s="761" t="str">
        <f t="shared" si="88"/>
        <v>autre_étab_5</v>
      </c>
      <c r="D342" s="761"/>
      <c r="E342">
        <f t="shared" ca="1" si="91"/>
        <v>0</v>
      </c>
      <c r="F342">
        <f t="shared" ca="1" si="91"/>
        <v>0</v>
      </c>
      <c r="G342" s="216">
        <f t="shared" ca="1" si="91"/>
        <v>0</v>
      </c>
      <c r="H342" t="str">
        <f t="shared" ca="1" si="91"/>
        <v>Prénom, nom, fonction de la personne habilitée puis Signature et cachet :</v>
      </c>
      <c r="I342">
        <f t="shared" ca="1" si="91"/>
        <v>0</v>
      </c>
      <c r="J342"/>
      <c r="K342" t="b">
        <f t="shared" si="82"/>
        <v>0</v>
      </c>
      <c r="L342" t="b">
        <f ca="1">AND(IF(COUNTIF($G$186:G342,G342)&gt;1,FALSE,TRUE),G342&lt;&gt;0,NOT(K342))</f>
        <v>0</v>
      </c>
      <c r="M342" s="165">
        <f t="shared" ca="1" si="83"/>
        <v>0</v>
      </c>
      <c r="N342" s="92" t="str">
        <f t="shared" ca="1" si="84"/>
        <v>x</v>
      </c>
      <c r="O342" s="226">
        <f t="shared" si="85"/>
        <v>0</v>
      </c>
      <c r="P342" s="226">
        <f t="shared" si="86"/>
        <v>0</v>
      </c>
    </row>
    <row r="343" spans="1:16" ht="10.15" hidden="1" customHeight="1" x14ac:dyDescent="0.35">
      <c r="A343" s="59">
        <v>166</v>
      </c>
      <c r="B343" s="276" t="str">
        <f t="shared" si="89"/>
        <v>Part20</v>
      </c>
      <c r="C343" s="761" t="str">
        <f t="shared" si="88"/>
        <v>autre_étab_6</v>
      </c>
      <c r="D343" s="761"/>
      <c r="E343">
        <f t="shared" ca="1" si="91"/>
        <v>0</v>
      </c>
      <c r="F343">
        <f t="shared" ca="1" si="91"/>
        <v>0</v>
      </c>
      <c r="G343" s="216">
        <f t="shared" ca="1" si="91"/>
        <v>0</v>
      </c>
      <c r="H343" t="str">
        <f t="shared" ca="1" si="91"/>
        <v>Prénom, nom, fonction de la personne habilitée puis Signature et cachet :</v>
      </c>
      <c r="I343">
        <f t="shared" ca="1" si="91"/>
        <v>0</v>
      </c>
      <c r="J343"/>
      <c r="K343" t="b">
        <f t="shared" si="82"/>
        <v>0</v>
      </c>
      <c r="L343" t="b">
        <f ca="1">AND(IF(COUNTIF($G$186:G343,G343)&gt;1,FALSE,TRUE),G343&lt;&gt;0,NOT(K343))</f>
        <v>0</v>
      </c>
      <c r="M343" s="165">
        <f t="shared" ca="1" si="83"/>
        <v>0</v>
      </c>
      <c r="N343" s="92" t="str">
        <f t="shared" ca="1" si="84"/>
        <v>x</v>
      </c>
      <c r="O343" s="226">
        <f t="shared" si="85"/>
        <v>0</v>
      </c>
      <c r="P343" s="226">
        <f t="shared" si="86"/>
        <v>0</v>
      </c>
    </row>
    <row r="344" spans="1:16" ht="10.15" hidden="1" customHeight="1" x14ac:dyDescent="0.35">
      <c r="A344" s="59">
        <v>167</v>
      </c>
      <c r="B344" s="276" t="str">
        <f t="shared" si="89"/>
        <v>Part20</v>
      </c>
      <c r="C344" s="761" t="str">
        <f t="shared" si="88"/>
        <v>autre_étab_7</v>
      </c>
      <c r="D344" s="761"/>
      <c r="E344">
        <f t="shared" ca="1" si="91"/>
        <v>0</v>
      </c>
      <c r="F344">
        <f t="shared" ca="1" si="91"/>
        <v>0</v>
      </c>
      <c r="G344" s="216">
        <f t="shared" ca="1" si="91"/>
        <v>0</v>
      </c>
      <c r="H344" t="str">
        <f t="shared" ca="1" si="91"/>
        <v>Prénom, nom, fonction de la personne habilitée puis Signature et cachet :</v>
      </c>
      <c r="I344">
        <f t="shared" ca="1" si="91"/>
        <v>0</v>
      </c>
      <c r="J344"/>
      <c r="K344" t="b">
        <f t="shared" si="82"/>
        <v>0</v>
      </c>
      <c r="L344" t="b">
        <f ca="1">AND(IF(COUNTIF($G$186:G344,G344)&gt;1,FALSE,TRUE),G344&lt;&gt;0,NOT(K344))</f>
        <v>0</v>
      </c>
      <c r="M344" s="165">
        <f t="shared" ca="1" si="83"/>
        <v>0</v>
      </c>
      <c r="N344" s="92" t="str">
        <f t="shared" ca="1" si="84"/>
        <v>x</v>
      </c>
      <c r="O344" s="226">
        <f t="shared" si="85"/>
        <v>0</v>
      </c>
      <c r="P344" s="226">
        <f t="shared" si="86"/>
        <v>0</v>
      </c>
    </row>
    <row r="345" spans="1:16" ht="10.15" hidden="1" customHeight="1" x14ac:dyDescent="0.35">
      <c r="A345" s="59">
        <v>168</v>
      </c>
      <c r="B345" s="276" t="str">
        <f t="shared" si="89"/>
        <v>Part20</v>
      </c>
      <c r="C345" s="761" t="str">
        <f t="shared" si="88"/>
        <v>autre_étab_8</v>
      </c>
      <c r="D345" s="761"/>
      <c r="E345">
        <f t="shared" ca="1" si="91"/>
        <v>0</v>
      </c>
      <c r="F345">
        <f t="shared" ca="1" si="91"/>
        <v>0</v>
      </c>
      <c r="G345" s="216">
        <f t="shared" ca="1" si="91"/>
        <v>0</v>
      </c>
      <c r="H345" t="str">
        <f t="shared" ca="1" si="91"/>
        <v>Prénom, nom, fonction de la personne habilitée puis Signature et cachet :</v>
      </c>
      <c r="I345">
        <f t="shared" ca="1" si="91"/>
        <v>0</v>
      </c>
      <c r="J345"/>
      <c r="K345" t="b">
        <f t="shared" si="82"/>
        <v>0</v>
      </c>
      <c r="L345" t="b">
        <f ca="1">AND(IF(COUNTIF($G$186:G345,G345)&gt;1,FALSE,TRUE),G345&lt;&gt;0,NOT(K345))</f>
        <v>0</v>
      </c>
      <c r="M345" s="165">
        <f t="shared" ca="1" si="83"/>
        <v>0</v>
      </c>
      <c r="N345" s="92" t="str">
        <f t="shared" ca="1" si="84"/>
        <v>x</v>
      </c>
      <c r="O345" s="226">
        <f t="shared" si="85"/>
        <v>0</v>
      </c>
      <c r="P345" s="226">
        <f t="shared" si="86"/>
        <v>0</v>
      </c>
    </row>
    <row r="346" spans="1:16" ht="10.15" hidden="1" customHeight="1" x14ac:dyDescent="0.35">
      <c r="B346"/>
      <c r="C346"/>
      <c r="D346"/>
      <c r="E346"/>
      <c r="F346" s="217" t="s">
        <v>39</v>
      </c>
      <c r="G346" s="217" t="s">
        <v>39</v>
      </c>
      <c r="H346"/>
      <c r="I346"/>
      <c r="J346"/>
      <c r="K346"/>
      <c r="L346" s="127">
        <v>1</v>
      </c>
      <c r="M346" s="106">
        <f t="shared" ref="M346:M360" ca="1" si="92">M345+L346</f>
        <v>1</v>
      </c>
      <c r="N346" s="92">
        <f t="shared" ref="N346:N360" ca="1" si="93">IF(L346,M346,"x")</f>
        <v>1</v>
      </c>
      <c r="O346" s="226"/>
      <c r="P346" s="226"/>
    </row>
    <row r="347" spans="1:16" ht="10.15" hidden="1" customHeight="1" x14ac:dyDescent="0.35">
      <c r="B347"/>
      <c r="C347"/>
      <c r="D347"/>
      <c r="E347"/>
      <c r="F347" s="217" t="s">
        <v>39</v>
      </c>
      <c r="G347" s="217" t="s">
        <v>39</v>
      </c>
      <c r="H347"/>
      <c r="I347"/>
      <c r="J347"/>
      <c r="K347"/>
      <c r="L347" s="127">
        <v>1</v>
      </c>
      <c r="M347" s="106">
        <f t="shared" ca="1" si="92"/>
        <v>2</v>
      </c>
      <c r="N347" s="92">
        <f t="shared" ca="1" si="93"/>
        <v>2</v>
      </c>
      <c r="O347" s="226"/>
      <c r="P347" s="226"/>
    </row>
    <row r="348" spans="1:16" ht="10.15" hidden="1" customHeight="1" x14ac:dyDescent="0.35">
      <c r="B348"/>
      <c r="C348"/>
      <c r="D348"/>
      <c r="E348"/>
      <c r="F348" s="217" t="s">
        <v>39</v>
      </c>
      <c r="G348" s="217" t="s">
        <v>39</v>
      </c>
      <c r="H348"/>
      <c r="I348"/>
      <c r="J348"/>
      <c r="K348"/>
      <c r="L348" s="127">
        <v>1</v>
      </c>
      <c r="M348" s="106">
        <f t="shared" ca="1" si="92"/>
        <v>3</v>
      </c>
      <c r="N348" s="92">
        <f t="shared" ca="1" si="93"/>
        <v>3</v>
      </c>
      <c r="O348" s="226"/>
      <c r="P348" s="226"/>
    </row>
    <row r="349" spans="1:16" ht="10.15" hidden="1" customHeight="1" x14ac:dyDescent="0.35">
      <c r="B349"/>
      <c r="C349"/>
      <c r="D349"/>
      <c r="E349"/>
      <c r="F349" s="217" t="s">
        <v>39</v>
      </c>
      <c r="G349" s="217" t="s">
        <v>39</v>
      </c>
      <c r="H349"/>
      <c r="I349"/>
      <c r="J349"/>
      <c r="K349"/>
      <c r="L349" s="127">
        <v>1</v>
      </c>
      <c r="M349" s="106">
        <f t="shared" ca="1" si="92"/>
        <v>4</v>
      </c>
      <c r="N349" s="92">
        <f t="shared" ca="1" si="93"/>
        <v>4</v>
      </c>
      <c r="O349" s="226"/>
      <c r="P349" s="226"/>
    </row>
    <row r="350" spans="1:16" ht="10.15" hidden="1" customHeight="1" x14ac:dyDescent="0.35">
      <c r="B350"/>
      <c r="C350"/>
      <c r="D350"/>
      <c r="E350"/>
      <c r="F350" s="217" t="s">
        <v>39</v>
      </c>
      <c r="G350" s="217" t="s">
        <v>39</v>
      </c>
      <c r="H350"/>
      <c r="I350"/>
      <c r="J350"/>
      <c r="K350"/>
      <c r="L350" s="127">
        <v>1</v>
      </c>
      <c r="M350" s="106">
        <f t="shared" ca="1" si="92"/>
        <v>5</v>
      </c>
      <c r="N350" s="92">
        <f t="shared" ca="1" si="93"/>
        <v>5</v>
      </c>
      <c r="O350" s="226"/>
      <c r="P350" s="226"/>
    </row>
    <row r="351" spans="1:16" ht="10.15" hidden="1" customHeight="1" x14ac:dyDescent="0.35">
      <c r="B351"/>
      <c r="C351"/>
      <c r="D351"/>
      <c r="E351"/>
      <c r="F351" s="217" t="s">
        <v>39</v>
      </c>
      <c r="G351" s="217" t="s">
        <v>39</v>
      </c>
      <c r="H351"/>
      <c r="I351"/>
      <c r="J351"/>
      <c r="K351"/>
      <c r="L351" s="127">
        <v>1</v>
      </c>
      <c r="M351" s="106">
        <f t="shared" ca="1" si="92"/>
        <v>6</v>
      </c>
      <c r="N351" s="92">
        <f t="shared" ca="1" si="93"/>
        <v>6</v>
      </c>
      <c r="O351" s="226"/>
      <c r="P351" s="226"/>
    </row>
    <row r="352" spans="1:16" ht="10.15" hidden="1" customHeight="1" x14ac:dyDescent="0.35">
      <c r="B352"/>
      <c r="C352"/>
      <c r="D352"/>
      <c r="E352"/>
      <c r="F352" s="217" t="s">
        <v>39</v>
      </c>
      <c r="G352" s="217" t="s">
        <v>39</v>
      </c>
      <c r="H352"/>
      <c r="I352"/>
      <c r="J352"/>
      <c r="K352"/>
      <c r="L352" s="127">
        <v>1</v>
      </c>
      <c r="M352" s="106">
        <f t="shared" ca="1" si="92"/>
        <v>7</v>
      </c>
      <c r="N352" s="92">
        <f t="shared" ca="1" si="93"/>
        <v>7</v>
      </c>
      <c r="O352" s="226"/>
      <c r="P352" s="226"/>
    </row>
    <row r="353" spans="2:16" ht="10.15" hidden="1" customHeight="1" x14ac:dyDescent="0.35">
      <c r="B353"/>
      <c r="C353"/>
      <c r="D353"/>
      <c r="E353"/>
      <c r="F353" s="217" t="s">
        <v>39</v>
      </c>
      <c r="G353" s="217" t="s">
        <v>39</v>
      </c>
      <c r="H353"/>
      <c r="I353"/>
      <c r="J353"/>
      <c r="K353"/>
      <c r="L353" s="127">
        <v>1</v>
      </c>
      <c r="M353" s="106">
        <f t="shared" ca="1" si="92"/>
        <v>8</v>
      </c>
      <c r="N353" s="92">
        <f t="shared" ca="1" si="93"/>
        <v>8</v>
      </c>
      <c r="O353" s="226"/>
      <c r="P353" s="226"/>
    </row>
    <row r="354" spans="2:16" ht="10.15" hidden="1" customHeight="1" x14ac:dyDescent="0.35">
      <c r="B354"/>
      <c r="C354"/>
      <c r="D354"/>
      <c r="E354"/>
      <c r="F354" s="217" t="s">
        <v>39</v>
      </c>
      <c r="G354" s="217" t="s">
        <v>39</v>
      </c>
      <c r="H354"/>
      <c r="I354"/>
      <c r="J354"/>
      <c r="K354"/>
      <c r="L354" s="127">
        <v>1</v>
      </c>
      <c r="M354" s="106">
        <f t="shared" ca="1" si="92"/>
        <v>9</v>
      </c>
      <c r="N354" s="92">
        <f t="shared" ca="1" si="93"/>
        <v>9</v>
      </c>
      <c r="O354" s="226"/>
      <c r="P354" s="226"/>
    </row>
    <row r="355" spans="2:16" ht="10.15" hidden="1" customHeight="1" x14ac:dyDescent="0.35">
      <c r="B355"/>
      <c r="C355"/>
      <c r="D355"/>
      <c r="E355"/>
      <c r="F355" s="217" t="s">
        <v>39</v>
      </c>
      <c r="G355" s="217" t="s">
        <v>39</v>
      </c>
      <c r="H355"/>
      <c r="I355"/>
      <c r="J355"/>
      <c r="K355"/>
      <c r="L355" s="127">
        <v>1</v>
      </c>
      <c r="M355" s="106">
        <f t="shared" ca="1" si="92"/>
        <v>10</v>
      </c>
      <c r="N355" s="92">
        <f t="shared" ca="1" si="93"/>
        <v>10</v>
      </c>
      <c r="O355" s="226"/>
      <c r="P355" s="226"/>
    </row>
    <row r="356" spans="2:16" ht="10.15" hidden="1" customHeight="1" x14ac:dyDescent="0.35">
      <c r="B356"/>
      <c r="C356"/>
      <c r="D356"/>
      <c r="E356"/>
      <c r="F356" s="217" t="s">
        <v>39</v>
      </c>
      <c r="G356" s="217" t="s">
        <v>39</v>
      </c>
      <c r="H356"/>
      <c r="I356"/>
      <c r="J356"/>
      <c r="K356"/>
      <c r="L356" s="127">
        <v>1</v>
      </c>
      <c r="M356" s="106">
        <f t="shared" ca="1" si="92"/>
        <v>11</v>
      </c>
      <c r="N356" s="92">
        <f t="shared" ca="1" si="93"/>
        <v>11</v>
      </c>
      <c r="O356" s="226"/>
      <c r="P356" s="226"/>
    </row>
    <row r="357" spans="2:16" ht="10.15" hidden="1" customHeight="1" x14ac:dyDescent="0.35">
      <c r="B357"/>
      <c r="C357"/>
      <c r="D357"/>
      <c r="E357"/>
      <c r="F357" s="217" t="s">
        <v>39</v>
      </c>
      <c r="G357" s="217" t="s">
        <v>39</v>
      </c>
      <c r="H357"/>
      <c r="I357"/>
      <c r="J357"/>
      <c r="K357"/>
      <c r="L357" s="127">
        <v>1</v>
      </c>
      <c r="M357" s="106">
        <f t="shared" ca="1" si="92"/>
        <v>12</v>
      </c>
      <c r="N357" s="92">
        <f t="shared" ca="1" si="93"/>
        <v>12</v>
      </c>
      <c r="O357" s="226"/>
      <c r="P357" s="226"/>
    </row>
    <row r="358" spans="2:16" ht="10.15" hidden="1" customHeight="1" x14ac:dyDescent="0.35">
      <c r="B358"/>
      <c r="C358"/>
      <c r="D358"/>
      <c r="E358"/>
      <c r="F358" s="217" t="s">
        <v>39</v>
      </c>
      <c r="G358" s="217" t="s">
        <v>39</v>
      </c>
      <c r="H358"/>
      <c r="I358"/>
      <c r="J358"/>
      <c r="K358"/>
      <c r="L358" s="127">
        <v>1</v>
      </c>
      <c r="M358" s="106">
        <f t="shared" ca="1" si="92"/>
        <v>13</v>
      </c>
      <c r="N358" s="92">
        <f t="shared" ca="1" si="93"/>
        <v>13</v>
      </c>
      <c r="O358" s="226"/>
      <c r="P358" s="226"/>
    </row>
    <row r="359" spans="2:16" ht="10.15" hidden="1" customHeight="1" x14ac:dyDescent="0.35">
      <c r="B359"/>
      <c r="C359"/>
      <c r="D359"/>
      <c r="E359"/>
      <c r="F359" s="217" t="s">
        <v>39</v>
      </c>
      <c r="G359" s="217" t="s">
        <v>39</v>
      </c>
      <c r="H359"/>
      <c r="I359"/>
      <c r="J359"/>
      <c r="K359"/>
      <c r="L359" s="127">
        <v>1</v>
      </c>
      <c r="M359" s="106">
        <f t="shared" ca="1" si="92"/>
        <v>14</v>
      </c>
      <c r="N359" s="92">
        <f t="shared" ca="1" si="93"/>
        <v>14</v>
      </c>
      <c r="O359" s="226"/>
      <c r="P359" s="226"/>
    </row>
    <row r="360" spans="2:16" ht="10.15" hidden="1" customHeight="1" x14ac:dyDescent="0.35">
      <c r="B360"/>
      <c r="C360"/>
      <c r="D360"/>
      <c r="E360"/>
      <c r="F360" s="217" t="s">
        <v>39</v>
      </c>
      <c r="G360" s="217" t="s">
        <v>39</v>
      </c>
      <c r="H360"/>
      <c r="I360"/>
      <c r="J360"/>
      <c r="K360"/>
      <c r="L360" s="127">
        <v>1</v>
      </c>
      <c r="M360" s="106">
        <f t="shared" ca="1" si="92"/>
        <v>15</v>
      </c>
      <c r="N360" s="92">
        <f t="shared" ca="1" si="93"/>
        <v>15</v>
      </c>
      <c r="O360" s="226"/>
      <c r="P360" s="226"/>
    </row>
    <row r="361" spans="2:16" ht="10.15" hidden="1" customHeight="1" x14ac:dyDescent="0.35">
      <c r="B361"/>
      <c r="C361"/>
      <c r="D361"/>
      <c r="E361"/>
      <c r="F361"/>
      <c r="G361"/>
      <c r="H361"/>
      <c r="I361"/>
      <c r="J361"/>
      <c r="K361"/>
      <c r="L361"/>
      <c r="M361" s="165"/>
    </row>
    <row r="362" spans="2:16" ht="10.15" hidden="1" customHeight="1" x14ac:dyDescent="0.35">
      <c r="B362"/>
      <c r="C362"/>
      <c r="D362"/>
      <c r="E362"/>
      <c r="F362"/>
      <c r="G362"/>
      <c r="H362"/>
      <c r="I362"/>
      <c r="J362"/>
      <c r="K362"/>
      <c r="L362"/>
      <c r="M362" s="165"/>
    </row>
    <row r="363" spans="2:16" ht="10.15" hidden="1" customHeight="1" x14ac:dyDescent="0.35">
      <c r="B363"/>
      <c r="C363"/>
      <c r="D363"/>
      <c r="E363"/>
      <c r="F363"/>
      <c r="G363"/>
      <c r="H363"/>
      <c r="I363"/>
      <c r="J363"/>
      <c r="K363"/>
      <c r="L363"/>
      <c r="M363" s="165"/>
    </row>
    <row r="364" spans="2:16" ht="10.15" hidden="1" customHeight="1" x14ac:dyDescent="0.35">
      <c r="B364"/>
      <c r="C364"/>
      <c r="D364"/>
      <c r="E364"/>
      <c r="F364"/>
      <c r="G364"/>
      <c r="H364"/>
      <c r="I364"/>
      <c r="J364"/>
      <c r="K364"/>
      <c r="L364"/>
      <c r="M364" s="165"/>
    </row>
    <row r="365" spans="2:16" ht="10.15" hidden="1" customHeight="1" x14ac:dyDescent="0.35">
      <c r="B365"/>
      <c r="C365"/>
      <c r="D365"/>
      <c r="E365"/>
      <c r="F365"/>
      <c r="G365"/>
      <c r="H365"/>
      <c r="I365"/>
      <c r="J365"/>
      <c r="K365"/>
      <c r="L365"/>
      <c r="M365" s="165"/>
    </row>
    <row r="366" spans="2:16" ht="10.15" hidden="1" customHeight="1" x14ac:dyDescent="0.35">
      <c r="B366"/>
      <c r="C366"/>
      <c r="D366"/>
      <c r="E366"/>
      <c r="F366"/>
      <c r="G366"/>
      <c r="H366"/>
      <c r="I366"/>
      <c r="J366"/>
      <c r="K366"/>
      <c r="L366"/>
      <c r="M366" s="165"/>
    </row>
    <row r="367" spans="2:16" ht="10.15" hidden="1" customHeight="1" x14ac:dyDescent="0.35">
      <c r="B367"/>
      <c r="C367"/>
      <c r="D367"/>
      <c r="E367"/>
      <c r="F367"/>
      <c r="G367"/>
      <c r="H367"/>
      <c r="I367"/>
      <c r="J367"/>
      <c r="K367"/>
      <c r="L367"/>
      <c r="M367" s="165"/>
    </row>
    <row r="368" spans="2:16" ht="10.15" hidden="1" customHeight="1" x14ac:dyDescent="0.35">
      <c r="B368"/>
      <c r="C368"/>
      <c r="D368"/>
      <c r="E368"/>
      <c r="F368"/>
      <c r="G368"/>
      <c r="H368"/>
      <c r="I368"/>
      <c r="J368"/>
      <c r="K368"/>
      <c r="L368"/>
      <c r="M368" s="165"/>
    </row>
    <row r="369" spans="2:13" ht="10.15" hidden="1" customHeight="1" x14ac:dyDescent="0.35">
      <c r="B369"/>
      <c r="C369"/>
      <c r="D369"/>
      <c r="E369"/>
      <c r="F369"/>
      <c r="G369"/>
      <c r="H369"/>
      <c r="I369"/>
      <c r="J369"/>
      <c r="K369"/>
      <c r="L369"/>
      <c r="M369" s="165"/>
    </row>
    <row r="370" spans="2:13" ht="10.15" hidden="1" customHeight="1" x14ac:dyDescent="0.35">
      <c r="B370"/>
      <c r="C370"/>
      <c r="D370"/>
      <c r="E370"/>
      <c r="F370"/>
      <c r="G370"/>
      <c r="H370"/>
      <c r="I370"/>
      <c r="J370"/>
      <c r="K370"/>
      <c r="L370"/>
      <c r="M370" s="165"/>
    </row>
    <row r="371" spans="2:13" ht="10.15" hidden="1" customHeight="1" x14ac:dyDescent="0.35">
      <c r="B371"/>
      <c r="C371"/>
      <c r="D371"/>
      <c r="E371"/>
      <c r="F371"/>
      <c r="G371"/>
      <c r="H371"/>
      <c r="I371"/>
      <c r="J371"/>
      <c r="K371"/>
      <c r="L371"/>
      <c r="M371" s="165"/>
    </row>
    <row r="372" spans="2:13" ht="10.15" hidden="1" customHeight="1" x14ac:dyDescent="0.35">
      <c r="B372"/>
      <c r="C372"/>
      <c r="D372"/>
      <c r="E372"/>
      <c r="F372"/>
      <c r="G372"/>
      <c r="H372"/>
      <c r="I372"/>
      <c r="J372"/>
      <c r="K372"/>
      <c r="L372"/>
      <c r="M372" s="165"/>
    </row>
    <row r="373" spans="2:13" ht="10.15" hidden="1" customHeight="1" x14ac:dyDescent="0.35">
      <c r="B373"/>
      <c r="C373"/>
      <c r="D373"/>
      <c r="E373"/>
      <c r="F373"/>
      <c r="G373"/>
      <c r="H373"/>
      <c r="I373"/>
      <c r="J373"/>
      <c r="K373"/>
      <c r="L373"/>
      <c r="M373" s="165"/>
    </row>
    <row r="374" spans="2:13" ht="10.15" hidden="1" customHeight="1" x14ac:dyDescent="0.35">
      <c r="B374"/>
      <c r="C374"/>
      <c r="D374"/>
      <c r="E374"/>
      <c r="F374"/>
      <c r="G374"/>
      <c r="H374"/>
      <c r="I374"/>
      <c r="J374"/>
      <c r="K374"/>
      <c r="L374"/>
      <c r="M374" s="165"/>
    </row>
    <row r="375" spans="2:13" ht="10.15" hidden="1" customHeight="1" x14ac:dyDescent="0.35">
      <c r="B375"/>
      <c r="C375"/>
      <c r="D375"/>
      <c r="E375"/>
      <c r="F375"/>
      <c r="G375"/>
      <c r="H375"/>
      <c r="I375"/>
      <c r="J375"/>
      <c r="K375"/>
      <c r="L375"/>
      <c r="M375" s="165"/>
    </row>
    <row r="376" spans="2:13" ht="10.15" hidden="1" customHeight="1" x14ac:dyDescent="0.35">
      <c r="B376"/>
      <c r="C376"/>
      <c r="D376"/>
      <c r="E376"/>
      <c r="F376"/>
      <c r="G376"/>
      <c r="H376"/>
      <c r="I376"/>
      <c r="J376"/>
      <c r="K376"/>
      <c r="L376"/>
      <c r="M376" s="165"/>
    </row>
    <row r="377" spans="2:13" ht="10.15" hidden="1" customHeight="1" x14ac:dyDescent="0.35">
      <c r="B377"/>
      <c r="C377"/>
      <c r="D377"/>
      <c r="E377"/>
      <c r="F377"/>
      <c r="G377"/>
      <c r="H377"/>
      <c r="I377"/>
      <c r="J377"/>
      <c r="K377"/>
      <c r="L377"/>
      <c r="M377" s="165"/>
    </row>
    <row r="378" spans="2:13" ht="10.15" hidden="1" customHeight="1" x14ac:dyDescent="0.35">
      <c r="B378"/>
      <c r="C378"/>
      <c r="D378"/>
      <c r="E378"/>
      <c r="F378"/>
      <c r="G378"/>
      <c r="H378"/>
      <c r="I378"/>
      <c r="J378"/>
      <c r="K378"/>
      <c r="L378"/>
      <c r="M378" s="165"/>
    </row>
    <row r="379" spans="2:13" ht="10.15" hidden="1" customHeight="1" x14ac:dyDescent="0.35">
      <c r="B379"/>
      <c r="C379"/>
      <c r="D379"/>
      <c r="E379"/>
      <c r="F379"/>
      <c r="G379"/>
      <c r="H379"/>
      <c r="I379"/>
      <c r="J379"/>
      <c r="K379"/>
      <c r="L379"/>
      <c r="M379" s="165"/>
    </row>
    <row r="380" spans="2:13" ht="10.15" hidden="1" customHeight="1" x14ac:dyDescent="0.35">
      <c r="B380"/>
      <c r="C380"/>
      <c r="D380"/>
      <c r="E380"/>
      <c r="F380"/>
      <c r="G380"/>
      <c r="H380"/>
      <c r="I380"/>
      <c r="J380"/>
      <c r="K380"/>
      <c r="L380"/>
      <c r="M380" s="165"/>
    </row>
    <row r="381" spans="2:13" ht="10.15" hidden="1" customHeight="1" x14ac:dyDescent="0.35">
      <c r="B381"/>
      <c r="C381"/>
      <c r="D381"/>
      <c r="E381"/>
      <c r="F381"/>
      <c r="G381"/>
      <c r="H381"/>
      <c r="I381"/>
      <c r="J381"/>
      <c r="K381"/>
      <c r="L381"/>
      <c r="M381" s="165"/>
    </row>
    <row r="382" spans="2:13" ht="10.15" hidden="1" customHeight="1" x14ac:dyDescent="0.35">
      <c r="B382"/>
      <c r="C382"/>
      <c r="D382"/>
      <c r="E382"/>
      <c r="F382"/>
      <c r="G382"/>
      <c r="H382"/>
      <c r="I382"/>
      <c r="J382"/>
      <c r="K382"/>
      <c r="L382"/>
      <c r="M382" s="165"/>
    </row>
    <row r="383" spans="2:13" ht="10.15" hidden="1" customHeight="1" x14ac:dyDescent="0.35">
      <c r="B383"/>
      <c r="C383"/>
      <c r="D383"/>
      <c r="E383"/>
      <c r="F383"/>
      <c r="G383"/>
      <c r="H383"/>
      <c r="I383"/>
      <c r="J383"/>
      <c r="K383"/>
      <c r="L383"/>
      <c r="M383" s="165"/>
    </row>
    <row r="384" spans="2:13" ht="10.15" hidden="1" customHeight="1" x14ac:dyDescent="0.35">
      <c r="B384"/>
      <c r="C384"/>
      <c r="D384"/>
      <c r="E384"/>
      <c r="F384"/>
      <c r="G384"/>
      <c r="H384"/>
      <c r="I384"/>
      <c r="J384"/>
      <c r="K384"/>
      <c r="L384"/>
      <c r="M384" s="165"/>
    </row>
    <row r="385" spans="2:13" ht="10.15" hidden="1" customHeight="1" x14ac:dyDescent="0.35">
      <c r="B385"/>
      <c r="C385"/>
      <c r="D385"/>
      <c r="E385"/>
      <c r="F385"/>
      <c r="G385"/>
      <c r="H385"/>
      <c r="I385"/>
      <c r="J385"/>
      <c r="K385"/>
      <c r="L385"/>
      <c r="M385" s="165"/>
    </row>
    <row r="386" spans="2:13" ht="10.15" hidden="1" customHeight="1" x14ac:dyDescent="0.35">
      <c r="B386"/>
      <c r="C386"/>
      <c r="D386"/>
      <c r="E386"/>
      <c r="F386"/>
      <c r="G386"/>
      <c r="H386"/>
      <c r="I386"/>
      <c r="J386"/>
      <c r="K386"/>
      <c r="L386"/>
      <c r="M386" s="165"/>
    </row>
    <row r="387" spans="2:13" ht="10.15" hidden="1" customHeight="1" x14ac:dyDescent="0.35">
      <c r="B387"/>
      <c r="C387"/>
      <c r="D387"/>
      <c r="E387"/>
      <c r="F387"/>
      <c r="G387"/>
      <c r="H387"/>
      <c r="I387"/>
      <c r="J387"/>
      <c r="K387"/>
      <c r="L387"/>
      <c r="M387" s="165"/>
    </row>
    <row r="388" spans="2:13" ht="10.15" hidden="1" customHeight="1" x14ac:dyDescent="0.35">
      <c r="B388"/>
      <c r="C388"/>
      <c r="D388"/>
      <c r="E388"/>
      <c r="F388"/>
      <c r="G388"/>
      <c r="H388"/>
      <c r="I388"/>
      <c r="J388"/>
      <c r="K388"/>
      <c r="L388"/>
      <c r="M388" s="165"/>
    </row>
    <row r="389" spans="2:13" ht="10.15" hidden="1" customHeight="1" x14ac:dyDescent="0.35">
      <c r="B389"/>
      <c r="C389"/>
      <c r="D389"/>
      <c r="E389"/>
      <c r="F389"/>
      <c r="G389"/>
      <c r="H389"/>
      <c r="I389"/>
      <c r="J389"/>
      <c r="K389"/>
      <c r="L389"/>
      <c r="M389" s="165"/>
    </row>
    <row r="390" spans="2:13" ht="10.15" hidden="1" customHeight="1" x14ac:dyDescent="0.35">
      <c r="B390"/>
      <c r="C390"/>
      <c r="D390"/>
      <c r="E390"/>
      <c r="F390"/>
      <c r="G390"/>
      <c r="H390"/>
      <c r="I390"/>
      <c r="J390"/>
      <c r="K390"/>
      <c r="L390"/>
      <c r="M390" s="165"/>
    </row>
    <row r="391" spans="2:13" ht="10.15" hidden="1" customHeight="1" x14ac:dyDescent="0.35">
      <c r="B391"/>
      <c r="C391"/>
      <c r="D391"/>
      <c r="E391"/>
      <c r="F391"/>
      <c r="G391"/>
      <c r="H391"/>
      <c r="I391"/>
      <c r="J391"/>
      <c r="K391"/>
      <c r="L391"/>
      <c r="M391" s="165"/>
    </row>
    <row r="392" spans="2:13" ht="10.15" hidden="1" customHeight="1" x14ac:dyDescent="0.35">
      <c r="B392"/>
      <c r="C392"/>
      <c r="D392"/>
      <c r="E392"/>
      <c r="F392"/>
      <c r="G392"/>
      <c r="H392"/>
      <c r="I392"/>
      <c r="J392"/>
      <c r="K392"/>
      <c r="L392"/>
      <c r="M392" s="165"/>
    </row>
    <row r="393" spans="2:13" ht="10.15" hidden="1" customHeight="1" x14ac:dyDescent="0.35">
      <c r="B393"/>
      <c r="C393"/>
      <c r="D393"/>
      <c r="E393"/>
      <c r="F393"/>
      <c r="G393"/>
      <c r="H393"/>
      <c r="I393"/>
      <c r="J393"/>
      <c r="K393"/>
      <c r="L393"/>
      <c r="M393" s="165"/>
    </row>
    <row r="394" spans="2:13" ht="10.15" hidden="1" customHeight="1" x14ac:dyDescent="0.35">
      <c r="B394"/>
      <c r="C394"/>
      <c r="D394"/>
      <c r="E394"/>
      <c r="F394"/>
      <c r="G394"/>
      <c r="H394"/>
      <c r="I394"/>
      <c r="J394"/>
      <c r="K394"/>
      <c r="L394"/>
      <c r="M394" s="165"/>
    </row>
    <row r="395" spans="2:13" ht="10.15" hidden="1" customHeight="1" x14ac:dyDescent="0.35">
      <c r="B395"/>
      <c r="C395"/>
      <c r="D395"/>
      <c r="E395"/>
      <c r="F395"/>
      <c r="G395"/>
      <c r="H395"/>
      <c r="I395"/>
      <c r="J395"/>
      <c r="K395"/>
      <c r="L395"/>
      <c r="M395" s="165"/>
    </row>
    <row r="396" spans="2:13" ht="10.15" hidden="1" customHeight="1" x14ac:dyDescent="0.35">
      <c r="B396"/>
      <c r="C396"/>
      <c r="D396"/>
      <c r="E396"/>
      <c r="F396"/>
      <c r="G396"/>
      <c r="H396"/>
      <c r="I396"/>
      <c r="J396"/>
      <c r="K396"/>
      <c r="L396"/>
      <c r="M396" s="165"/>
    </row>
    <row r="397" spans="2:13" ht="10.15" hidden="1" customHeight="1" x14ac:dyDescent="0.35">
      <c r="B397"/>
      <c r="C397"/>
      <c r="D397"/>
      <c r="E397"/>
      <c r="F397"/>
      <c r="G397"/>
      <c r="H397"/>
      <c r="I397"/>
      <c r="J397"/>
      <c r="K397"/>
      <c r="L397"/>
      <c r="M397" s="165"/>
    </row>
    <row r="398" spans="2:13" ht="10.15" hidden="1" customHeight="1" x14ac:dyDescent="0.35">
      <c r="B398"/>
      <c r="C398"/>
      <c r="D398"/>
      <c r="E398"/>
      <c r="F398"/>
      <c r="G398"/>
      <c r="H398"/>
      <c r="I398"/>
      <c r="J398"/>
      <c r="K398"/>
      <c r="L398"/>
      <c r="M398" s="165"/>
    </row>
    <row r="399" spans="2:13" ht="10.15" hidden="1" customHeight="1" x14ac:dyDescent="0.35">
      <c r="B399"/>
      <c r="C399"/>
      <c r="D399"/>
      <c r="E399"/>
      <c r="F399"/>
      <c r="G399"/>
      <c r="H399"/>
      <c r="I399"/>
      <c r="J399"/>
      <c r="K399"/>
      <c r="L399"/>
      <c r="M399" s="165"/>
    </row>
    <row r="400" spans="2:13" ht="10.15" hidden="1" customHeight="1" x14ac:dyDescent="0.35">
      <c r="B400"/>
      <c r="C400"/>
      <c r="D400"/>
      <c r="E400"/>
      <c r="F400"/>
      <c r="G400"/>
      <c r="H400"/>
      <c r="I400"/>
      <c r="J400"/>
      <c r="K400"/>
      <c r="L400"/>
      <c r="M400" s="165"/>
    </row>
    <row r="401" spans="2:13" ht="10.15" hidden="1" customHeight="1" x14ac:dyDescent="0.35">
      <c r="B401"/>
      <c r="C401"/>
      <c r="D401"/>
      <c r="E401"/>
      <c r="F401"/>
      <c r="G401"/>
      <c r="H401"/>
      <c r="I401"/>
      <c r="J401"/>
      <c r="K401"/>
      <c r="L401"/>
      <c r="M401" s="165"/>
    </row>
    <row r="402" spans="2:13" ht="10.15" hidden="1" customHeight="1" x14ac:dyDescent="0.35">
      <c r="B402"/>
      <c r="C402"/>
      <c r="D402"/>
      <c r="E402"/>
      <c r="F402"/>
      <c r="G402"/>
      <c r="H402"/>
      <c r="I402"/>
      <c r="J402"/>
      <c r="K402"/>
      <c r="L402"/>
      <c r="M402" s="165"/>
    </row>
    <row r="403" spans="2:13" ht="10.15" hidden="1" customHeight="1" x14ac:dyDescent="0.35">
      <c r="B403"/>
      <c r="C403"/>
      <c r="D403"/>
      <c r="E403"/>
      <c r="F403"/>
      <c r="G403"/>
      <c r="H403"/>
      <c r="I403"/>
      <c r="J403"/>
      <c r="K403"/>
      <c r="L403"/>
      <c r="M403" s="165"/>
    </row>
    <row r="404" spans="2:13" ht="10.15" hidden="1" customHeight="1" x14ac:dyDescent="0.35">
      <c r="B404"/>
      <c r="C404"/>
      <c r="D404"/>
      <c r="E404"/>
      <c r="F404"/>
      <c r="G404"/>
      <c r="H404"/>
      <c r="I404"/>
      <c r="J404"/>
      <c r="K404"/>
      <c r="L404"/>
      <c r="M404" s="165"/>
    </row>
    <row r="405" spans="2:13" ht="10.15" hidden="1" customHeight="1" x14ac:dyDescent="0.35">
      <c r="B405"/>
      <c r="C405"/>
      <c r="D405"/>
      <c r="E405"/>
      <c r="F405"/>
      <c r="G405"/>
      <c r="H405"/>
      <c r="I405"/>
      <c r="J405"/>
      <c r="K405"/>
      <c r="L405"/>
      <c r="M405" s="165"/>
    </row>
    <row r="406" spans="2:13" ht="10.15" hidden="1" customHeight="1" x14ac:dyDescent="0.35">
      <c r="B406"/>
      <c r="C406"/>
      <c r="D406"/>
      <c r="E406"/>
      <c r="F406"/>
      <c r="G406"/>
      <c r="H406"/>
      <c r="I406"/>
      <c r="J406"/>
      <c r="K406"/>
      <c r="L406"/>
      <c r="M406" s="165"/>
    </row>
    <row r="407" spans="2:13" ht="10.15" hidden="1" customHeight="1" x14ac:dyDescent="0.35">
      <c r="B407"/>
      <c r="C407"/>
      <c r="D407"/>
      <c r="E407"/>
      <c r="F407"/>
      <c r="G407"/>
      <c r="H407"/>
      <c r="I407"/>
      <c r="J407"/>
      <c r="K407"/>
      <c r="L407"/>
      <c r="M407" s="165"/>
    </row>
    <row r="408" spans="2:13" ht="10.15" hidden="1" customHeight="1" x14ac:dyDescent="0.35">
      <c r="B408"/>
      <c r="C408"/>
      <c r="D408"/>
      <c r="E408"/>
      <c r="F408"/>
      <c r="G408"/>
      <c r="H408"/>
      <c r="I408"/>
      <c r="J408"/>
      <c r="K408"/>
      <c r="L408"/>
      <c r="M408" s="165"/>
    </row>
    <row r="409" spans="2:13" ht="10.15" hidden="1" customHeight="1" x14ac:dyDescent="0.35">
      <c r="B409"/>
      <c r="C409"/>
      <c r="D409"/>
      <c r="E409"/>
      <c r="F409"/>
      <c r="G409"/>
      <c r="H409"/>
      <c r="I409"/>
      <c r="J409"/>
      <c r="K409"/>
      <c r="L409"/>
      <c r="M409" s="165"/>
    </row>
    <row r="410" spans="2:13" ht="10.15" hidden="1" customHeight="1" x14ac:dyDescent="0.35">
      <c r="B410"/>
      <c r="C410"/>
      <c r="D410"/>
      <c r="E410"/>
      <c r="F410"/>
      <c r="G410"/>
      <c r="H410"/>
      <c r="I410"/>
      <c r="J410"/>
      <c r="K410"/>
      <c r="L410"/>
      <c r="M410" s="165"/>
    </row>
    <row r="411" spans="2:13" ht="10.15" hidden="1" customHeight="1" x14ac:dyDescent="0.35">
      <c r="B411"/>
      <c r="C411"/>
      <c r="D411"/>
      <c r="E411"/>
      <c r="F411"/>
      <c r="G411"/>
      <c r="H411"/>
      <c r="I411"/>
      <c r="J411"/>
      <c r="K411"/>
      <c r="L411"/>
      <c r="M411" s="165"/>
    </row>
    <row r="412" spans="2:13" ht="10.15" hidden="1" customHeight="1" x14ac:dyDescent="0.35">
      <c r="B412"/>
      <c r="C412"/>
      <c r="D412"/>
      <c r="E412"/>
      <c r="F412"/>
      <c r="G412"/>
      <c r="H412"/>
      <c r="I412"/>
      <c r="J412"/>
      <c r="K412"/>
      <c r="L412"/>
      <c r="M412" s="165"/>
    </row>
    <row r="413" spans="2:13" ht="10.15" hidden="1" customHeight="1" x14ac:dyDescent="0.35">
      <c r="B413"/>
      <c r="C413"/>
      <c r="D413"/>
      <c r="E413"/>
      <c r="F413"/>
      <c r="G413"/>
      <c r="H413"/>
      <c r="I413"/>
      <c r="J413"/>
      <c r="K413"/>
      <c r="L413"/>
      <c r="M413" s="165"/>
    </row>
    <row r="414" spans="2:13" ht="10.15" hidden="1" customHeight="1" x14ac:dyDescent="0.35">
      <c r="B414"/>
      <c r="C414"/>
      <c r="D414"/>
      <c r="E414"/>
      <c r="F414"/>
      <c r="G414"/>
      <c r="H414"/>
      <c r="I414"/>
      <c r="J414"/>
      <c r="K414"/>
      <c r="L414"/>
      <c r="M414" s="165"/>
    </row>
    <row r="415" spans="2:13" ht="10.15" hidden="1" customHeight="1" x14ac:dyDescent="0.35">
      <c r="B415"/>
      <c r="C415"/>
      <c r="D415"/>
      <c r="E415"/>
      <c r="F415"/>
      <c r="G415"/>
      <c r="H415"/>
      <c r="I415"/>
      <c r="J415"/>
      <c r="K415"/>
      <c r="L415"/>
      <c r="M415" s="165"/>
    </row>
    <row r="416" spans="2:13" ht="10.15" hidden="1" customHeight="1" x14ac:dyDescent="0.35">
      <c r="B416"/>
      <c r="C416"/>
      <c r="D416"/>
      <c r="E416"/>
      <c r="F416"/>
      <c r="G416"/>
      <c r="H416"/>
      <c r="I416"/>
      <c r="J416"/>
      <c r="K416"/>
      <c r="L416"/>
      <c r="M416" s="165"/>
    </row>
    <row r="417" spans="2:13" ht="10.15" hidden="1" customHeight="1" x14ac:dyDescent="0.35">
      <c r="B417"/>
      <c r="C417"/>
      <c r="D417"/>
      <c r="E417"/>
      <c r="F417"/>
      <c r="G417"/>
      <c r="H417"/>
      <c r="I417"/>
      <c r="J417"/>
      <c r="K417"/>
      <c r="L417"/>
      <c r="M417" s="165"/>
    </row>
    <row r="418" spans="2:13" ht="10.15" hidden="1" customHeight="1" x14ac:dyDescent="0.35">
      <c r="B418"/>
      <c r="C418"/>
      <c r="D418"/>
      <c r="E418"/>
      <c r="F418"/>
      <c r="G418"/>
      <c r="H418"/>
      <c r="I418"/>
      <c r="J418"/>
      <c r="K418"/>
      <c r="L418"/>
      <c r="M418" s="165"/>
    </row>
    <row r="419" spans="2:13" ht="10.15" hidden="1" customHeight="1" x14ac:dyDescent="0.35">
      <c r="B419"/>
      <c r="C419"/>
      <c r="D419"/>
      <c r="E419"/>
      <c r="F419"/>
      <c r="G419"/>
      <c r="H419"/>
      <c r="I419"/>
      <c r="J419"/>
      <c r="K419"/>
      <c r="L419"/>
      <c r="M419" s="165"/>
    </row>
    <row r="420" spans="2:13" ht="10.15" hidden="1" customHeight="1" x14ac:dyDescent="0.35">
      <c r="B420"/>
      <c r="C420"/>
      <c r="D420"/>
      <c r="E420"/>
      <c r="F420"/>
      <c r="G420"/>
      <c r="H420"/>
      <c r="I420"/>
      <c r="J420"/>
      <c r="K420"/>
      <c r="L420"/>
      <c r="M420" s="165"/>
    </row>
    <row r="421" spans="2:13" ht="10.15" hidden="1" customHeight="1" x14ac:dyDescent="0.35">
      <c r="B421"/>
      <c r="C421"/>
      <c r="D421"/>
      <c r="E421"/>
      <c r="F421"/>
      <c r="G421"/>
      <c r="H421"/>
      <c r="I421"/>
      <c r="J421"/>
      <c r="K421"/>
      <c r="L421"/>
      <c r="M421" s="165"/>
    </row>
    <row r="422" spans="2:13" ht="10.15" hidden="1" customHeight="1" x14ac:dyDescent="0.35">
      <c r="B422"/>
      <c r="C422"/>
      <c r="D422"/>
      <c r="E422"/>
      <c r="F422"/>
      <c r="G422"/>
      <c r="H422"/>
      <c r="I422"/>
      <c r="J422"/>
      <c r="K422"/>
      <c r="L422"/>
      <c r="M422" s="165"/>
    </row>
    <row r="423" spans="2:13" ht="10.15" hidden="1" customHeight="1" x14ac:dyDescent="0.35">
      <c r="B423"/>
      <c r="C423"/>
      <c r="D423"/>
      <c r="E423"/>
      <c r="F423"/>
      <c r="G423"/>
      <c r="H423"/>
      <c r="I423"/>
      <c r="J423"/>
      <c r="K423"/>
      <c r="L423"/>
      <c r="M423" s="165"/>
    </row>
    <row r="424" spans="2:13" ht="10.15" hidden="1" customHeight="1" x14ac:dyDescent="0.35">
      <c r="B424"/>
      <c r="C424"/>
      <c r="D424"/>
      <c r="E424"/>
      <c r="F424"/>
      <c r="G424"/>
      <c r="H424"/>
      <c r="I424"/>
      <c r="J424"/>
      <c r="K424"/>
      <c r="L424"/>
      <c r="M424" s="165"/>
    </row>
    <row r="425" spans="2:13" ht="10.15" hidden="1" customHeight="1" x14ac:dyDescent="0.35">
      <c r="B425"/>
      <c r="C425"/>
      <c r="D425"/>
      <c r="E425"/>
      <c r="F425"/>
      <c r="G425"/>
      <c r="H425"/>
      <c r="I425"/>
      <c r="J425"/>
      <c r="K425"/>
      <c r="L425"/>
      <c r="M425" s="165"/>
    </row>
    <row r="426" spans="2:13" ht="10.15" hidden="1" customHeight="1" x14ac:dyDescent="0.35">
      <c r="B426"/>
      <c r="C426"/>
      <c r="D426"/>
      <c r="E426"/>
      <c r="F426"/>
      <c r="G426"/>
      <c r="H426"/>
      <c r="I426"/>
      <c r="J426"/>
      <c r="K426"/>
      <c r="L426"/>
      <c r="M426" s="165"/>
    </row>
    <row r="427" spans="2:13" ht="10.15" hidden="1" customHeight="1" x14ac:dyDescent="0.35">
      <c r="B427"/>
      <c r="C427"/>
      <c r="D427"/>
      <c r="E427"/>
      <c r="F427"/>
      <c r="G427"/>
      <c r="H427"/>
      <c r="I427"/>
      <c r="J427"/>
      <c r="K427"/>
      <c r="L427"/>
      <c r="M427" s="165"/>
    </row>
    <row r="428" spans="2:13" ht="10.15" hidden="1" customHeight="1" x14ac:dyDescent="0.35">
      <c r="B428"/>
      <c r="C428"/>
      <c r="D428"/>
      <c r="E428"/>
      <c r="F428"/>
      <c r="G428"/>
      <c r="H428"/>
      <c r="I428"/>
      <c r="J428"/>
      <c r="K428"/>
      <c r="L428"/>
      <c r="M428" s="165"/>
    </row>
    <row r="429" spans="2:13" ht="10.15" hidden="1" customHeight="1" x14ac:dyDescent="0.35">
      <c r="B429"/>
      <c r="C429"/>
      <c r="D429"/>
      <c r="E429"/>
      <c r="F429"/>
      <c r="G429"/>
      <c r="H429"/>
      <c r="I429"/>
      <c r="J429"/>
      <c r="K429"/>
      <c r="L429"/>
      <c r="M429" s="165"/>
    </row>
    <row r="430" spans="2:13" ht="10.15" hidden="1" customHeight="1" x14ac:dyDescent="0.35">
      <c r="B430"/>
      <c r="C430"/>
      <c r="D430"/>
      <c r="E430"/>
      <c r="F430"/>
      <c r="G430"/>
      <c r="H430"/>
      <c r="I430"/>
      <c r="J430"/>
      <c r="K430"/>
      <c r="L430"/>
      <c r="M430" s="165"/>
    </row>
    <row r="431" spans="2:13" ht="10.15" hidden="1" customHeight="1" x14ac:dyDescent="0.35">
      <c r="B431"/>
      <c r="C431"/>
      <c r="D431"/>
      <c r="E431"/>
      <c r="F431"/>
      <c r="G431"/>
      <c r="H431"/>
      <c r="I431"/>
      <c r="J431"/>
      <c r="K431"/>
      <c r="L431"/>
      <c r="M431" s="165"/>
    </row>
    <row r="432" spans="2:13" ht="10.15" hidden="1" customHeight="1" x14ac:dyDescent="0.35">
      <c r="B432"/>
      <c r="C432"/>
      <c r="D432"/>
      <c r="E432"/>
      <c r="F432"/>
      <c r="G432"/>
      <c r="H432"/>
      <c r="I432"/>
      <c r="J432"/>
      <c r="K432"/>
      <c r="L432"/>
      <c r="M432" s="165"/>
    </row>
    <row r="433" spans="2:13" ht="10.15" hidden="1" customHeight="1" x14ac:dyDescent="0.35">
      <c r="B433"/>
      <c r="C433"/>
      <c r="D433"/>
      <c r="E433"/>
      <c r="F433"/>
      <c r="G433"/>
      <c r="H433"/>
      <c r="I433"/>
      <c r="J433"/>
      <c r="K433"/>
      <c r="L433"/>
      <c r="M433" s="165"/>
    </row>
    <row r="434" spans="2:13" ht="10.15" hidden="1" customHeight="1" x14ac:dyDescent="0.35">
      <c r="B434"/>
      <c r="C434"/>
      <c r="D434"/>
      <c r="E434"/>
      <c r="F434"/>
      <c r="G434"/>
      <c r="H434"/>
      <c r="I434"/>
      <c r="J434"/>
      <c r="K434"/>
      <c r="L434"/>
      <c r="M434" s="165"/>
    </row>
    <row r="435" spans="2:13" ht="10.15" hidden="1" customHeight="1" x14ac:dyDescent="0.35">
      <c r="B435"/>
      <c r="C435"/>
      <c r="D435"/>
      <c r="E435"/>
      <c r="F435"/>
      <c r="G435"/>
      <c r="H435"/>
      <c r="I435"/>
      <c r="J435"/>
      <c r="K435"/>
      <c r="L435"/>
      <c r="M435" s="165"/>
    </row>
    <row r="436" spans="2:13" ht="10.15" hidden="1" customHeight="1" x14ac:dyDescent="0.35">
      <c r="B436"/>
      <c r="C436"/>
      <c r="D436"/>
      <c r="E436"/>
      <c r="F436"/>
      <c r="G436"/>
      <c r="H436"/>
      <c r="I436"/>
      <c r="J436"/>
      <c r="K436"/>
      <c r="L436"/>
      <c r="M436" s="165"/>
    </row>
    <row r="437" spans="2:13" ht="10.15" hidden="1" customHeight="1" x14ac:dyDescent="0.35">
      <c r="B437"/>
      <c r="C437"/>
      <c r="D437"/>
      <c r="E437"/>
      <c r="F437"/>
      <c r="G437"/>
      <c r="H437"/>
      <c r="I437"/>
      <c r="J437"/>
      <c r="K437"/>
      <c r="L437"/>
      <c r="M437" s="165"/>
    </row>
    <row r="438" spans="2:13" ht="10.15" hidden="1" customHeight="1" x14ac:dyDescent="0.35">
      <c r="B438"/>
      <c r="C438"/>
      <c r="D438"/>
      <c r="E438"/>
      <c r="F438"/>
      <c r="G438"/>
      <c r="H438"/>
      <c r="I438"/>
      <c r="J438"/>
      <c r="K438"/>
      <c r="L438"/>
      <c r="M438" s="165"/>
    </row>
    <row r="439" spans="2:13" ht="10.15" hidden="1" customHeight="1" x14ac:dyDescent="0.35">
      <c r="B439"/>
      <c r="C439"/>
      <c r="D439"/>
      <c r="E439"/>
      <c r="F439"/>
      <c r="G439"/>
      <c r="H439"/>
      <c r="I439"/>
      <c r="J439"/>
      <c r="K439"/>
      <c r="L439"/>
      <c r="M439" s="165"/>
    </row>
    <row r="440" spans="2:13" ht="10.15" hidden="1" customHeight="1" x14ac:dyDescent="0.35">
      <c r="B440"/>
      <c r="C440"/>
      <c r="D440"/>
      <c r="E440"/>
      <c r="F440"/>
      <c r="G440"/>
      <c r="H440"/>
      <c r="I440"/>
      <c r="J440"/>
      <c r="K440"/>
      <c r="L440"/>
      <c r="M440" s="165"/>
    </row>
    <row r="441" spans="2:13" ht="10.15" hidden="1" customHeight="1" x14ac:dyDescent="0.35">
      <c r="B441"/>
      <c r="C441"/>
      <c r="D441"/>
      <c r="E441"/>
      <c r="F441"/>
      <c r="G441"/>
      <c r="H441"/>
      <c r="I441"/>
      <c r="J441"/>
      <c r="K441"/>
      <c r="L441"/>
      <c r="M441" s="165"/>
    </row>
    <row r="442" spans="2:13" ht="10.15" hidden="1" customHeight="1" x14ac:dyDescent="0.35">
      <c r="B442"/>
      <c r="C442"/>
      <c r="D442"/>
      <c r="E442"/>
      <c r="F442"/>
      <c r="G442"/>
      <c r="H442"/>
      <c r="I442"/>
      <c r="J442"/>
      <c r="K442"/>
      <c r="L442"/>
      <c r="M442" s="165"/>
    </row>
    <row r="443" spans="2:13" ht="10.15" hidden="1" customHeight="1" x14ac:dyDescent="0.35">
      <c r="B443"/>
      <c r="C443"/>
      <c r="D443"/>
      <c r="E443"/>
      <c r="F443"/>
      <c r="G443"/>
      <c r="H443"/>
      <c r="I443"/>
      <c r="J443"/>
      <c r="K443"/>
      <c r="L443"/>
      <c r="M443" s="165"/>
    </row>
    <row r="444" spans="2:13" ht="10.15" hidden="1" customHeight="1" x14ac:dyDescent="0.35">
      <c r="B444"/>
      <c r="C444"/>
      <c r="D444"/>
      <c r="E444"/>
      <c r="F444"/>
      <c r="G444"/>
      <c r="H444"/>
      <c r="I444"/>
      <c r="J444"/>
      <c r="K444"/>
      <c r="L444"/>
      <c r="M444" s="165"/>
    </row>
    <row r="445" spans="2:13" ht="10.15" hidden="1" customHeight="1" x14ac:dyDescent="0.35">
      <c r="B445"/>
      <c r="C445"/>
      <c r="D445"/>
      <c r="E445"/>
      <c r="F445"/>
      <c r="G445"/>
      <c r="H445"/>
      <c r="I445"/>
      <c r="J445"/>
      <c r="K445"/>
      <c r="L445"/>
      <c r="M445" s="165"/>
    </row>
    <row r="446" spans="2:13" ht="10.15" hidden="1" customHeight="1" x14ac:dyDescent="0.35">
      <c r="B446"/>
      <c r="C446"/>
      <c r="D446"/>
      <c r="E446"/>
      <c r="F446"/>
      <c r="G446"/>
      <c r="H446"/>
      <c r="I446"/>
      <c r="J446"/>
      <c r="K446"/>
      <c r="L446"/>
      <c r="M446" s="165"/>
    </row>
    <row r="447" spans="2:13" ht="10.15" hidden="1" customHeight="1" x14ac:dyDescent="0.35">
      <c r="B447"/>
      <c r="C447"/>
      <c r="D447"/>
      <c r="E447"/>
      <c r="F447"/>
      <c r="G447"/>
      <c r="H447"/>
      <c r="I447"/>
      <c r="J447"/>
      <c r="K447"/>
      <c r="L447"/>
      <c r="M447" s="165"/>
    </row>
    <row r="448" spans="2:13" ht="10.15" hidden="1" customHeight="1" x14ac:dyDescent="0.35">
      <c r="B448"/>
      <c r="C448"/>
      <c r="D448"/>
      <c r="E448"/>
      <c r="F448"/>
      <c r="G448"/>
      <c r="H448"/>
      <c r="I448"/>
      <c r="J448"/>
      <c r="K448"/>
      <c r="L448"/>
      <c r="M448" s="165"/>
    </row>
    <row r="449" spans="2:13" ht="10.15" hidden="1" customHeight="1" x14ac:dyDescent="0.35">
      <c r="B449"/>
      <c r="C449"/>
      <c r="D449"/>
      <c r="E449"/>
      <c r="F449"/>
      <c r="G449"/>
      <c r="H449"/>
      <c r="I449"/>
      <c r="J449"/>
      <c r="K449"/>
      <c r="L449"/>
      <c r="M449" s="165"/>
    </row>
    <row r="450" spans="2:13" ht="10.15" hidden="1" customHeight="1" x14ac:dyDescent="0.35">
      <c r="B450"/>
      <c r="C450"/>
      <c r="D450"/>
      <c r="E450"/>
      <c r="F450"/>
      <c r="G450"/>
      <c r="H450"/>
      <c r="I450"/>
      <c r="J450"/>
      <c r="K450"/>
      <c r="L450"/>
      <c r="M450" s="165"/>
    </row>
    <row r="451" spans="2:13" ht="10.15" hidden="1" customHeight="1" x14ac:dyDescent="0.35">
      <c r="B451"/>
      <c r="C451"/>
      <c r="D451"/>
      <c r="E451"/>
      <c r="F451"/>
      <c r="G451"/>
      <c r="H451"/>
      <c r="I451"/>
      <c r="J451"/>
      <c r="K451"/>
      <c r="L451"/>
      <c r="M451" s="165"/>
    </row>
    <row r="452" spans="2:13" ht="10.15" hidden="1" customHeight="1" x14ac:dyDescent="0.35">
      <c r="B452"/>
      <c r="C452"/>
      <c r="D452"/>
      <c r="E452"/>
      <c r="F452"/>
      <c r="G452"/>
      <c r="H452"/>
      <c r="I452"/>
      <c r="J452"/>
      <c r="K452"/>
      <c r="L452"/>
      <c r="M452" s="165"/>
    </row>
    <row r="453" spans="2:13" ht="10.15" hidden="1" customHeight="1" x14ac:dyDescent="0.35">
      <c r="B453"/>
      <c r="C453"/>
      <c r="D453"/>
      <c r="E453"/>
      <c r="F453"/>
      <c r="G453"/>
      <c r="H453"/>
      <c r="I453"/>
      <c r="J453"/>
      <c r="K453"/>
      <c r="L453"/>
      <c r="M453" s="165"/>
    </row>
    <row r="454" spans="2:13" ht="10.15" hidden="1" customHeight="1" x14ac:dyDescent="0.35">
      <c r="B454"/>
      <c r="C454"/>
      <c r="D454"/>
      <c r="E454"/>
      <c r="F454"/>
      <c r="G454"/>
      <c r="H454"/>
      <c r="I454"/>
      <c r="J454"/>
      <c r="K454"/>
      <c r="L454"/>
      <c r="M454" s="165"/>
    </row>
    <row r="455" spans="2:13" ht="10.15" hidden="1" customHeight="1" x14ac:dyDescent="0.35">
      <c r="B455"/>
      <c r="C455"/>
      <c r="D455"/>
      <c r="E455"/>
      <c r="F455"/>
      <c r="G455"/>
      <c r="H455"/>
      <c r="I455"/>
      <c r="J455"/>
      <c r="K455"/>
      <c r="L455"/>
      <c r="M455" s="165"/>
    </row>
    <row r="456" spans="2:13" ht="10.15" hidden="1" customHeight="1" x14ac:dyDescent="0.35">
      <c r="B456"/>
      <c r="C456"/>
      <c r="D456"/>
      <c r="E456"/>
      <c r="F456"/>
      <c r="G456"/>
      <c r="H456"/>
      <c r="I456"/>
      <c r="J456"/>
      <c r="K456"/>
      <c r="L456"/>
      <c r="M456" s="165"/>
    </row>
    <row r="457" spans="2:13" ht="10.15" hidden="1" customHeight="1" x14ac:dyDescent="0.35">
      <c r="B457"/>
      <c r="C457"/>
      <c r="D457"/>
      <c r="E457"/>
      <c r="F457"/>
      <c r="G457"/>
      <c r="H457"/>
      <c r="I457"/>
      <c r="J457"/>
      <c r="K457"/>
      <c r="L457"/>
      <c r="M457" s="165"/>
    </row>
    <row r="458" spans="2:13" ht="10.15" hidden="1" customHeight="1" x14ac:dyDescent="0.35">
      <c r="B458"/>
      <c r="C458"/>
      <c r="D458"/>
      <c r="E458"/>
      <c r="F458"/>
      <c r="G458"/>
      <c r="H458"/>
      <c r="I458"/>
      <c r="J458"/>
      <c r="K458"/>
      <c r="L458"/>
      <c r="M458" s="165"/>
    </row>
    <row r="459" spans="2:13" ht="10.15" hidden="1" customHeight="1" x14ac:dyDescent="0.35">
      <c r="B459"/>
      <c r="C459"/>
      <c r="D459"/>
      <c r="E459"/>
      <c r="F459"/>
      <c r="G459"/>
      <c r="H459"/>
      <c r="I459"/>
      <c r="J459"/>
      <c r="K459"/>
      <c r="L459"/>
      <c r="M459" s="165"/>
    </row>
    <row r="460" spans="2:13" ht="10.15" hidden="1" customHeight="1" x14ac:dyDescent="0.35">
      <c r="B460"/>
      <c r="C460"/>
      <c r="D460"/>
      <c r="E460"/>
      <c r="F460"/>
      <c r="G460"/>
      <c r="H460"/>
      <c r="I460"/>
      <c r="J460"/>
      <c r="K460"/>
      <c r="L460"/>
      <c r="M460" s="165"/>
    </row>
    <row r="461" spans="2:13" ht="10.15" hidden="1" customHeight="1" x14ac:dyDescent="0.35">
      <c r="B461"/>
      <c r="C461"/>
      <c r="D461"/>
      <c r="E461"/>
      <c r="F461"/>
      <c r="G461"/>
      <c r="H461"/>
      <c r="I461"/>
      <c r="J461"/>
      <c r="K461"/>
      <c r="L461"/>
      <c r="M461" s="165"/>
    </row>
    <row r="462" spans="2:13" ht="10.15" hidden="1" customHeight="1" x14ac:dyDescent="0.35">
      <c r="B462"/>
      <c r="C462"/>
      <c r="D462"/>
      <c r="E462"/>
      <c r="F462"/>
      <c r="G462"/>
      <c r="H462"/>
      <c r="I462"/>
      <c r="J462"/>
      <c r="K462"/>
      <c r="L462"/>
      <c r="M462" s="165"/>
    </row>
    <row r="463" spans="2:13" ht="10.15" hidden="1" customHeight="1" x14ac:dyDescent="0.35">
      <c r="B463"/>
      <c r="C463"/>
      <c r="D463"/>
      <c r="E463"/>
      <c r="F463"/>
      <c r="G463"/>
      <c r="H463"/>
      <c r="I463"/>
      <c r="J463"/>
      <c r="K463"/>
      <c r="L463"/>
      <c r="M463" s="165"/>
    </row>
    <row r="464" spans="2:13" ht="10.15" hidden="1" customHeight="1" x14ac:dyDescent="0.35">
      <c r="B464"/>
      <c r="C464"/>
      <c r="D464"/>
      <c r="E464"/>
      <c r="F464"/>
      <c r="G464"/>
      <c r="H464"/>
      <c r="I464"/>
      <c r="J464"/>
      <c r="K464"/>
      <c r="L464"/>
      <c r="M464" s="165"/>
    </row>
    <row r="465" spans="2:13" ht="10.15" hidden="1" customHeight="1" x14ac:dyDescent="0.35">
      <c r="B465"/>
      <c r="C465"/>
      <c r="D465"/>
      <c r="E465"/>
      <c r="F465"/>
      <c r="G465"/>
      <c r="H465"/>
      <c r="I465"/>
      <c r="J465"/>
      <c r="K465"/>
      <c r="L465"/>
      <c r="M465" s="165"/>
    </row>
    <row r="466" spans="2:13" ht="10.15" hidden="1" customHeight="1" x14ac:dyDescent="0.35">
      <c r="B466"/>
      <c r="C466"/>
      <c r="D466"/>
      <c r="E466"/>
      <c r="F466"/>
      <c r="G466"/>
      <c r="H466"/>
      <c r="I466"/>
      <c r="J466"/>
      <c r="K466"/>
      <c r="L466"/>
      <c r="M466" s="165"/>
    </row>
    <row r="467" spans="2:13" ht="10.15" hidden="1" customHeight="1" x14ac:dyDescent="0.35">
      <c r="B467"/>
      <c r="C467"/>
      <c r="D467"/>
      <c r="E467"/>
      <c r="F467"/>
      <c r="G467"/>
      <c r="H467"/>
      <c r="I467"/>
      <c r="J467"/>
      <c r="K467"/>
      <c r="L467"/>
      <c r="M467" s="165"/>
    </row>
    <row r="468" spans="2:13" ht="10.15" hidden="1" customHeight="1" x14ac:dyDescent="0.35">
      <c r="B468"/>
      <c r="C468"/>
      <c r="D468"/>
      <c r="E468"/>
      <c r="F468"/>
      <c r="G468"/>
      <c r="H468"/>
      <c r="I468"/>
      <c r="J468"/>
      <c r="K468"/>
      <c r="L468"/>
      <c r="M468" s="165"/>
    </row>
    <row r="469" spans="2:13" ht="10.15" hidden="1" customHeight="1" x14ac:dyDescent="0.35">
      <c r="B469"/>
      <c r="C469"/>
      <c r="D469"/>
      <c r="E469"/>
      <c r="F469"/>
      <c r="G469"/>
      <c r="H469"/>
      <c r="I469"/>
      <c r="J469"/>
      <c r="K469"/>
      <c r="L469"/>
      <c r="M469" s="165"/>
    </row>
    <row r="470" spans="2:13" ht="10.15" hidden="1" customHeight="1" x14ac:dyDescent="0.35">
      <c r="B470"/>
      <c r="C470"/>
      <c r="D470"/>
      <c r="E470"/>
      <c r="F470"/>
      <c r="G470"/>
      <c r="H470"/>
      <c r="I470"/>
      <c r="J470"/>
      <c r="K470"/>
      <c r="L470"/>
      <c r="M470" s="165"/>
    </row>
    <row r="471" spans="2:13" ht="10.15" hidden="1" customHeight="1" x14ac:dyDescent="0.35">
      <c r="B471"/>
      <c r="C471"/>
      <c r="D471"/>
      <c r="E471"/>
      <c r="F471"/>
      <c r="G471"/>
      <c r="H471"/>
      <c r="I471"/>
      <c r="J471"/>
      <c r="K471"/>
      <c r="L471"/>
      <c r="M471" s="165"/>
    </row>
    <row r="472" spans="2:13" ht="10.15" hidden="1" customHeight="1" x14ac:dyDescent="0.35">
      <c r="B472"/>
      <c r="C472"/>
      <c r="D472"/>
      <c r="E472"/>
      <c r="F472"/>
      <c r="G472"/>
      <c r="H472"/>
      <c r="I472"/>
      <c r="J472"/>
      <c r="K472"/>
      <c r="L472"/>
      <c r="M472" s="165"/>
    </row>
    <row r="473" spans="2:13" ht="10.15" hidden="1" customHeight="1" x14ac:dyDescent="0.35">
      <c r="B473"/>
      <c r="C473"/>
      <c r="D473"/>
      <c r="E473"/>
      <c r="F473"/>
      <c r="G473"/>
      <c r="H473"/>
      <c r="I473"/>
      <c r="J473"/>
      <c r="K473"/>
      <c r="L473"/>
      <c r="M473" s="165"/>
    </row>
    <row r="474" spans="2:13" ht="10.15" hidden="1" customHeight="1" x14ac:dyDescent="0.35">
      <c r="B474"/>
      <c r="C474"/>
      <c r="D474"/>
      <c r="E474"/>
      <c r="F474"/>
      <c r="G474"/>
      <c r="H474"/>
      <c r="I474"/>
      <c r="J474"/>
      <c r="K474"/>
      <c r="L474"/>
      <c r="M474" s="165"/>
    </row>
    <row r="475" spans="2:13" ht="10.15" hidden="1" customHeight="1" x14ac:dyDescent="0.35">
      <c r="B475"/>
      <c r="C475"/>
      <c r="D475"/>
      <c r="E475"/>
      <c r="F475"/>
      <c r="G475"/>
      <c r="H475"/>
      <c r="I475"/>
      <c r="J475"/>
      <c r="K475"/>
      <c r="L475"/>
      <c r="M475" s="165"/>
    </row>
    <row r="476" spans="2:13" ht="10.15" hidden="1" customHeight="1" x14ac:dyDescent="0.35">
      <c r="B476"/>
      <c r="C476"/>
      <c r="D476"/>
      <c r="E476"/>
      <c r="F476"/>
      <c r="G476"/>
      <c r="H476"/>
      <c r="I476"/>
      <c r="J476"/>
      <c r="K476"/>
      <c r="L476"/>
      <c r="M476" s="165"/>
    </row>
    <row r="477" spans="2:13" ht="10.15" hidden="1" customHeight="1" x14ac:dyDescent="0.35">
      <c r="B477"/>
      <c r="C477"/>
      <c r="D477"/>
      <c r="E477"/>
      <c r="F477"/>
      <c r="G477"/>
      <c r="H477"/>
      <c r="I477"/>
      <c r="J477"/>
      <c r="K477"/>
      <c r="L477"/>
      <c r="M477" s="165"/>
    </row>
    <row r="478" spans="2:13" ht="10.15" hidden="1" customHeight="1" x14ac:dyDescent="0.35">
      <c r="B478"/>
      <c r="C478"/>
      <c r="D478"/>
      <c r="E478"/>
      <c r="F478"/>
      <c r="G478"/>
      <c r="H478"/>
      <c r="I478"/>
      <c r="J478"/>
      <c r="K478"/>
      <c r="L478"/>
      <c r="M478" s="165"/>
    </row>
    <row r="479" spans="2:13" ht="10.15" hidden="1" customHeight="1" x14ac:dyDescent="0.35">
      <c r="B479"/>
      <c r="C479"/>
      <c r="D479"/>
      <c r="E479"/>
      <c r="F479"/>
      <c r="G479"/>
      <c r="H479"/>
      <c r="I479"/>
      <c r="J479"/>
      <c r="K479"/>
      <c r="L479"/>
      <c r="M479" s="165"/>
    </row>
    <row r="480" spans="2:13" ht="10.15" hidden="1" customHeight="1" x14ac:dyDescent="0.35">
      <c r="B480"/>
      <c r="C480"/>
      <c r="D480"/>
      <c r="E480"/>
      <c r="F480"/>
      <c r="G480"/>
      <c r="H480"/>
      <c r="I480"/>
      <c r="J480"/>
      <c r="K480"/>
      <c r="L480"/>
      <c r="M480" s="165"/>
    </row>
    <row r="481" spans="2:13" ht="10.15" hidden="1" customHeight="1" x14ac:dyDescent="0.35">
      <c r="B481"/>
      <c r="C481"/>
      <c r="D481"/>
      <c r="E481"/>
      <c r="F481"/>
      <c r="G481"/>
      <c r="H481"/>
      <c r="I481"/>
      <c r="J481"/>
      <c r="K481"/>
      <c r="L481"/>
      <c r="M481" s="165"/>
    </row>
    <row r="482" spans="2:13" ht="10.15" hidden="1" customHeight="1" x14ac:dyDescent="0.35">
      <c r="B482"/>
      <c r="C482"/>
      <c r="D482"/>
      <c r="E482"/>
      <c r="F482"/>
      <c r="G482"/>
      <c r="H482"/>
      <c r="I482"/>
      <c r="J482"/>
      <c r="K482"/>
      <c r="L482"/>
      <c r="M482" s="165"/>
    </row>
    <row r="483" spans="2:13" ht="10.15" hidden="1" customHeight="1" x14ac:dyDescent="0.35">
      <c r="B483"/>
      <c r="C483"/>
      <c r="D483"/>
      <c r="E483"/>
      <c r="F483"/>
      <c r="G483"/>
      <c r="H483"/>
      <c r="I483"/>
      <c r="J483"/>
      <c r="K483"/>
      <c r="L483"/>
      <c r="M483" s="165"/>
    </row>
    <row r="484" spans="2:13" ht="10.15" hidden="1" customHeight="1" x14ac:dyDescent="0.35">
      <c r="B484"/>
      <c r="C484"/>
      <c r="D484"/>
      <c r="E484"/>
      <c r="F484"/>
      <c r="G484"/>
      <c r="H484"/>
      <c r="I484"/>
      <c r="J484"/>
      <c r="K484"/>
      <c r="L484"/>
      <c r="M484" s="165"/>
    </row>
    <row r="485" spans="2:13" ht="10.15" hidden="1" customHeight="1" x14ac:dyDescent="0.35">
      <c r="B485"/>
      <c r="C485"/>
      <c r="D485"/>
      <c r="E485"/>
      <c r="F485"/>
      <c r="G485"/>
      <c r="H485"/>
      <c r="I485"/>
      <c r="J485"/>
      <c r="K485"/>
      <c r="L485"/>
      <c r="M485" s="165"/>
    </row>
    <row r="486" spans="2:13" ht="10.15" hidden="1" customHeight="1" x14ac:dyDescent="0.35">
      <c r="B486"/>
      <c r="C486"/>
      <c r="D486"/>
      <c r="E486"/>
      <c r="F486"/>
      <c r="G486"/>
      <c r="H486"/>
      <c r="I486"/>
      <c r="J486"/>
      <c r="K486"/>
      <c r="L486"/>
      <c r="M486" s="165"/>
    </row>
    <row r="487" spans="2:13" ht="10.15" hidden="1" customHeight="1" x14ac:dyDescent="0.35">
      <c r="B487"/>
      <c r="C487"/>
      <c r="D487"/>
      <c r="E487"/>
      <c r="F487"/>
      <c r="G487"/>
      <c r="H487"/>
      <c r="I487"/>
      <c r="J487"/>
      <c r="K487"/>
      <c r="L487"/>
      <c r="M487" s="165"/>
    </row>
    <row r="488" spans="2:13" ht="10.15" hidden="1" customHeight="1" x14ac:dyDescent="0.35">
      <c r="B488"/>
      <c r="C488"/>
      <c r="D488"/>
      <c r="E488"/>
      <c r="F488"/>
      <c r="G488"/>
      <c r="H488"/>
      <c r="I488"/>
      <c r="J488"/>
      <c r="K488"/>
      <c r="L488"/>
      <c r="M488" s="165"/>
    </row>
    <row r="489" spans="2:13" ht="10.15" hidden="1" customHeight="1" x14ac:dyDescent="0.35">
      <c r="B489"/>
      <c r="C489"/>
      <c r="D489"/>
      <c r="E489"/>
      <c r="F489"/>
      <c r="G489"/>
      <c r="H489"/>
      <c r="I489"/>
      <c r="J489"/>
      <c r="K489"/>
      <c r="L489"/>
      <c r="M489" s="165"/>
    </row>
    <row r="490" spans="2:13" ht="10.15" hidden="1" customHeight="1" x14ac:dyDescent="0.35">
      <c r="B490"/>
      <c r="C490"/>
      <c r="D490"/>
      <c r="E490"/>
      <c r="F490"/>
      <c r="G490"/>
      <c r="H490"/>
      <c r="I490"/>
      <c r="J490"/>
      <c r="K490"/>
      <c r="L490"/>
      <c r="M490" s="165"/>
    </row>
    <row r="491" spans="2:13" ht="10.15" hidden="1" customHeight="1" x14ac:dyDescent="0.35">
      <c r="B491"/>
      <c r="C491"/>
      <c r="D491"/>
      <c r="E491"/>
      <c r="F491"/>
      <c r="G491"/>
      <c r="H491"/>
      <c r="I491"/>
      <c r="J491"/>
      <c r="K491"/>
      <c r="L491"/>
      <c r="M491" s="165"/>
    </row>
    <row r="492" spans="2:13" ht="10.15" hidden="1" customHeight="1" x14ac:dyDescent="0.35">
      <c r="B492"/>
      <c r="C492"/>
      <c r="D492"/>
      <c r="E492"/>
      <c r="F492"/>
      <c r="G492"/>
      <c r="H492"/>
      <c r="I492"/>
      <c r="J492"/>
      <c r="K492"/>
      <c r="L492"/>
      <c r="M492" s="165"/>
    </row>
    <row r="493" spans="2:13" ht="10.15" hidden="1" customHeight="1" x14ac:dyDescent="0.35">
      <c r="B493"/>
      <c r="C493"/>
      <c r="D493"/>
      <c r="E493"/>
      <c r="F493"/>
      <c r="G493"/>
      <c r="H493"/>
      <c r="I493"/>
      <c r="J493"/>
      <c r="K493"/>
      <c r="L493"/>
      <c r="M493" s="165"/>
    </row>
    <row r="494" spans="2:13" ht="10.15" hidden="1" customHeight="1" x14ac:dyDescent="0.35">
      <c r="B494"/>
      <c r="C494"/>
      <c r="D494"/>
      <c r="E494"/>
      <c r="F494"/>
      <c r="G494"/>
      <c r="H494"/>
      <c r="I494"/>
      <c r="J494"/>
      <c r="K494"/>
      <c r="L494"/>
      <c r="M494" s="165"/>
    </row>
    <row r="495" spans="2:13" ht="0" hidden="1" customHeight="1" x14ac:dyDescent="0.35">
      <c r="M495" s="165"/>
    </row>
    <row r="496" spans="2:13" ht="0" hidden="1" customHeight="1" x14ac:dyDescent="0.35">
      <c r="M496" s="165"/>
    </row>
    <row r="497" spans="13:13" ht="0" hidden="1" customHeight="1" x14ac:dyDescent="0.35">
      <c r="M497" s="165"/>
    </row>
    <row r="498" spans="13:13" ht="0" hidden="1" customHeight="1" x14ac:dyDescent="0.35">
      <c r="M498" s="165"/>
    </row>
    <row r="499" spans="13:13" ht="0" hidden="1" customHeight="1" x14ac:dyDescent="0.35">
      <c r="M499" s="165"/>
    </row>
    <row r="500" spans="13:13" ht="0" hidden="1" customHeight="1" x14ac:dyDescent="0.35">
      <c r="M500" s="165"/>
    </row>
  </sheetData>
  <sheetProtection algorithmName="SHA-512" hashValue="5wePRjmRguugjq32aH/u3+AhXOnCwa2qlf0Rb1o7DZIVw95bqLNDpAwLBvmJCEKXHMhGpMkT8MSlbMR9NuPrUg==" saltValue="xxgqsHrQEXR4Itmv2BZxCA==" spinCount="100000" sheet="1" objects="1" scenarios="1" selectLockedCells="1"/>
  <dataConsolidate/>
  <mergeCells count="426">
    <mergeCell ref="B91:C91"/>
    <mergeCell ref="B99:C99"/>
    <mergeCell ref="B104:C104"/>
    <mergeCell ref="B97:C97"/>
    <mergeCell ref="J86:J87"/>
    <mergeCell ref="I86:I87"/>
    <mergeCell ref="B88:C88"/>
    <mergeCell ref="E55:F55"/>
    <mergeCell ref="B54:D54"/>
    <mergeCell ref="E54:F54"/>
    <mergeCell ref="B55:D55"/>
    <mergeCell ref="B58:K58"/>
    <mergeCell ref="E68:F68"/>
    <mergeCell ref="K86:K87"/>
    <mergeCell ref="B84:K84"/>
    <mergeCell ref="E86:E87"/>
    <mergeCell ref="B86:C87"/>
    <mergeCell ref="F86:F87"/>
    <mergeCell ref="D86:D87"/>
    <mergeCell ref="G55:I55"/>
    <mergeCell ref="G56:I56"/>
    <mergeCell ref="E73:F73"/>
    <mergeCell ref="E74:F74"/>
    <mergeCell ref="E75:F75"/>
    <mergeCell ref="B125:C125"/>
    <mergeCell ref="B102:C102"/>
    <mergeCell ref="B93:C93"/>
    <mergeCell ref="B92:C92"/>
    <mergeCell ref="B95:C95"/>
    <mergeCell ref="B94:C94"/>
    <mergeCell ref="F121:K126"/>
    <mergeCell ref="B111:D111"/>
    <mergeCell ref="B112:D112"/>
    <mergeCell ref="B106:C106"/>
    <mergeCell ref="B108:D108"/>
    <mergeCell ref="B116:D116"/>
    <mergeCell ref="B124:C124"/>
    <mergeCell ref="B114:D114"/>
    <mergeCell ref="B107:C107"/>
    <mergeCell ref="B118:K118"/>
    <mergeCell ref="F120:K120"/>
    <mergeCell ref="B113:D113"/>
    <mergeCell ref="B96:C96"/>
    <mergeCell ref="B105:C105"/>
    <mergeCell ref="B136:C136"/>
    <mergeCell ref="B133:C133"/>
    <mergeCell ref="B134:C134"/>
    <mergeCell ref="G86:G87"/>
    <mergeCell ref="H86:H87"/>
    <mergeCell ref="B100:C100"/>
    <mergeCell ref="B89:C89"/>
    <mergeCell ref="B90:C90"/>
    <mergeCell ref="C345:D345"/>
    <mergeCell ref="C339:D339"/>
    <mergeCell ref="C337:D337"/>
    <mergeCell ref="C338:D338"/>
    <mergeCell ref="C344:D344"/>
    <mergeCell ref="C340:D340"/>
    <mergeCell ref="C341:D341"/>
    <mergeCell ref="C342:D342"/>
    <mergeCell ref="C334:D334"/>
    <mergeCell ref="C335:D335"/>
    <mergeCell ref="C336:D336"/>
    <mergeCell ref="C343:D343"/>
    <mergeCell ref="C327:D327"/>
    <mergeCell ref="C328:D328"/>
    <mergeCell ref="C326:D326"/>
    <mergeCell ref="C329:D329"/>
    <mergeCell ref="BD54:BD58"/>
    <mergeCell ref="B121:C121"/>
    <mergeCell ref="B122:C122"/>
    <mergeCell ref="B123:C123"/>
    <mergeCell ref="B115:D115"/>
    <mergeCell ref="B103:C103"/>
    <mergeCell ref="B101:C101"/>
    <mergeCell ref="C324:D324"/>
    <mergeCell ref="C325:D325"/>
    <mergeCell ref="C322:D322"/>
    <mergeCell ref="C309:D309"/>
    <mergeCell ref="C310:D310"/>
    <mergeCell ref="C311:D311"/>
    <mergeCell ref="C312:D312"/>
    <mergeCell ref="C313:D313"/>
    <mergeCell ref="C296:D296"/>
    <mergeCell ref="C297:D297"/>
    <mergeCell ref="C298:D298"/>
    <mergeCell ref="C299:D299"/>
    <mergeCell ref="C300:D300"/>
    <mergeCell ref="C301:D301"/>
    <mergeCell ref="C303:D303"/>
    <mergeCell ref="C304:D304"/>
    <mergeCell ref="C287:D287"/>
    <mergeCell ref="C330:D330"/>
    <mergeCell ref="C331:D331"/>
    <mergeCell ref="C332:D332"/>
    <mergeCell ref="C333:D333"/>
    <mergeCell ref="AY54:AY55"/>
    <mergeCell ref="AZ54:AZ55"/>
    <mergeCell ref="BA54:BA55"/>
    <mergeCell ref="B110:D110"/>
    <mergeCell ref="AR54:AR55"/>
    <mergeCell ref="AQ54:AQ55"/>
    <mergeCell ref="C305:D305"/>
    <mergeCell ref="C323:D323"/>
    <mergeCell ref="C314:D314"/>
    <mergeCell ref="C315:D315"/>
    <mergeCell ref="C316:D316"/>
    <mergeCell ref="C317:D317"/>
    <mergeCell ref="C318:D318"/>
    <mergeCell ref="C306:D306"/>
    <mergeCell ref="C307:D307"/>
    <mergeCell ref="C308:D308"/>
    <mergeCell ref="C319:D319"/>
    <mergeCell ref="C320:D320"/>
    <mergeCell ref="C321:D321"/>
    <mergeCell ref="C302:D302"/>
    <mergeCell ref="C288:D288"/>
    <mergeCell ref="C289:D289"/>
    <mergeCell ref="C290:D290"/>
    <mergeCell ref="C291:D291"/>
    <mergeCell ref="C292:D292"/>
    <mergeCell ref="C293:D293"/>
    <mergeCell ref="C294:D294"/>
    <mergeCell ref="C295:D295"/>
    <mergeCell ref="C278:D278"/>
    <mergeCell ref="C279:D279"/>
    <mergeCell ref="C280:D280"/>
    <mergeCell ref="C281:D281"/>
    <mergeCell ref="C282:D282"/>
    <mergeCell ref="C283:D283"/>
    <mergeCell ref="C284:D284"/>
    <mergeCell ref="C285:D285"/>
    <mergeCell ref="C286:D286"/>
    <mergeCell ref="C269:D269"/>
    <mergeCell ref="C270:D270"/>
    <mergeCell ref="C271:D271"/>
    <mergeCell ref="C272:D272"/>
    <mergeCell ref="C273:D273"/>
    <mergeCell ref="C274:D274"/>
    <mergeCell ref="C275:D275"/>
    <mergeCell ref="C276:D276"/>
    <mergeCell ref="C277:D277"/>
    <mergeCell ref="C260:D260"/>
    <mergeCell ref="C261:D261"/>
    <mergeCell ref="C262:D262"/>
    <mergeCell ref="C263:D263"/>
    <mergeCell ref="C264:D264"/>
    <mergeCell ref="C265:D265"/>
    <mergeCell ref="C266:D266"/>
    <mergeCell ref="C267:D267"/>
    <mergeCell ref="C268:D268"/>
    <mergeCell ref="C251:D251"/>
    <mergeCell ref="C252:D252"/>
    <mergeCell ref="C253:D253"/>
    <mergeCell ref="C254:D254"/>
    <mergeCell ref="C255:D255"/>
    <mergeCell ref="C256:D256"/>
    <mergeCell ref="C257:D257"/>
    <mergeCell ref="C258:D258"/>
    <mergeCell ref="C259:D259"/>
    <mergeCell ref="C242:D242"/>
    <mergeCell ref="C243:D243"/>
    <mergeCell ref="C244:D244"/>
    <mergeCell ref="C245:D245"/>
    <mergeCell ref="C246:D246"/>
    <mergeCell ref="C247:D247"/>
    <mergeCell ref="C248:D248"/>
    <mergeCell ref="C249:D249"/>
    <mergeCell ref="C250:D250"/>
    <mergeCell ref="C233:D233"/>
    <mergeCell ref="C234:D234"/>
    <mergeCell ref="C235:D235"/>
    <mergeCell ref="C236:D236"/>
    <mergeCell ref="C237:D237"/>
    <mergeCell ref="C238:D238"/>
    <mergeCell ref="C239:D239"/>
    <mergeCell ref="C240:D240"/>
    <mergeCell ref="C241:D241"/>
    <mergeCell ref="C224:D224"/>
    <mergeCell ref="C225:D225"/>
    <mergeCell ref="C226:D226"/>
    <mergeCell ref="C227:D227"/>
    <mergeCell ref="C228:D228"/>
    <mergeCell ref="C229:D229"/>
    <mergeCell ref="C230:D230"/>
    <mergeCell ref="C231:D231"/>
    <mergeCell ref="C232:D232"/>
    <mergeCell ref="C215:D215"/>
    <mergeCell ref="C216:D216"/>
    <mergeCell ref="C217:D217"/>
    <mergeCell ref="C218:D218"/>
    <mergeCell ref="C219:D219"/>
    <mergeCell ref="C220:D220"/>
    <mergeCell ref="C221:D221"/>
    <mergeCell ref="C222:D222"/>
    <mergeCell ref="C223:D223"/>
    <mergeCell ref="C206:D206"/>
    <mergeCell ref="C207:D207"/>
    <mergeCell ref="C208:D208"/>
    <mergeCell ref="C209:D209"/>
    <mergeCell ref="C210:D210"/>
    <mergeCell ref="C211:D211"/>
    <mergeCell ref="C212:D212"/>
    <mergeCell ref="C213:D213"/>
    <mergeCell ref="C214:D214"/>
    <mergeCell ref="C197:D197"/>
    <mergeCell ref="C198:D198"/>
    <mergeCell ref="C199:D199"/>
    <mergeCell ref="C200:D200"/>
    <mergeCell ref="C201:D201"/>
    <mergeCell ref="C202:D202"/>
    <mergeCell ref="C203:D203"/>
    <mergeCell ref="C204:D204"/>
    <mergeCell ref="C205:D205"/>
    <mergeCell ref="C188:D188"/>
    <mergeCell ref="C189:D189"/>
    <mergeCell ref="C190:D190"/>
    <mergeCell ref="C191:D191"/>
    <mergeCell ref="C192:D192"/>
    <mergeCell ref="C193:D193"/>
    <mergeCell ref="C194:D194"/>
    <mergeCell ref="C195:D195"/>
    <mergeCell ref="C196:D196"/>
    <mergeCell ref="C185:D185"/>
    <mergeCell ref="C186:D186"/>
    <mergeCell ref="C187:D187"/>
    <mergeCell ref="B119:K119"/>
    <mergeCell ref="B127:C127"/>
    <mergeCell ref="B128:C128"/>
    <mergeCell ref="B129:C129"/>
    <mergeCell ref="B130:C130"/>
    <mergeCell ref="B131:C131"/>
    <mergeCell ref="B144:D144"/>
    <mergeCell ref="E144:G144"/>
    <mergeCell ref="H144:K144"/>
    <mergeCell ref="B126:C126"/>
    <mergeCell ref="B135:C135"/>
    <mergeCell ref="B132:C132"/>
    <mergeCell ref="B145:D145"/>
    <mergeCell ref="E145:G145"/>
    <mergeCell ref="H145:K145"/>
    <mergeCell ref="B143:D143"/>
    <mergeCell ref="H143:K143"/>
    <mergeCell ref="E143:G143"/>
    <mergeCell ref="H142:K142"/>
    <mergeCell ref="E142:G142"/>
    <mergeCell ref="B140:K140"/>
    <mergeCell ref="B174:K175"/>
    <mergeCell ref="G160:K160"/>
    <mergeCell ref="B161:C161"/>
    <mergeCell ref="G161:H161"/>
    <mergeCell ref="I161:K161"/>
    <mergeCell ref="G162:H162"/>
    <mergeCell ref="I162:K162"/>
    <mergeCell ref="G163:K163"/>
    <mergeCell ref="G164:K164"/>
    <mergeCell ref="G166:K166"/>
    <mergeCell ref="G167:K172"/>
    <mergeCell ref="B173:K173"/>
    <mergeCell ref="D162:E164"/>
    <mergeCell ref="B139:K139"/>
    <mergeCell ref="I138:K138"/>
    <mergeCell ref="B160:E160"/>
    <mergeCell ref="D161:E161"/>
    <mergeCell ref="B166:E166"/>
    <mergeCell ref="B167:E172"/>
    <mergeCell ref="B162:C164"/>
    <mergeCell ref="G2:H2"/>
    <mergeCell ref="I2:K2"/>
    <mergeCell ref="B7:K7"/>
    <mergeCell ref="G4:H4"/>
    <mergeCell ref="I4:K4"/>
    <mergeCell ref="G5:K5"/>
    <mergeCell ref="B9:C9"/>
    <mergeCell ref="B12:C12"/>
    <mergeCell ref="D9:K9"/>
    <mergeCell ref="D10:K10"/>
    <mergeCell ref="D11:K11"/>
    <mergeCell ref="D12:K12"/>
    <mergeCell ref="D1:F2"/>
    <mergeCell ref="G1:H1"/>
    <mergeCell ref="I1:K1"/>
    <mergeCell ref="B13:K13"/>
    <mergeCell ref="B8:K8"/>
    <mergeCell ref="I3:K3"/>
    <mergeCell ref="B29:K29"/>
    <mergeCell ref="G3:H3"/>
    <mergeCell ref="B14:K14"/>
    <mergeCell ref="F15:K15"/>
    <mergeCell ref="G47:I47"/>
    <mergeCell ref="G48:I48"/>
    <mergeCell ref="D3:F5"/>
    <mergeCell ref="AW54:AX55"/>
    <mergeCell ref="AP54:AP55"/>
    <mergeCell ref="P55:Y55"/>
    <mergeCell ref="B40:C40"/>
    <mergeCell ref="B44:K44"/>
    <mergeCell ref="F46:K46"/>
    <mergeCell ref="G51:I51"/>
    <mergeCell ref="G52:I52"/>
    <mergeCell ref="G53:I53"/>
    <mergeCell ref="G54:I54"/>
    <mergeCell ref="E53:F53"/>
    <mergeCell ref="B52:D52"/>
    <mergeCell ref="E51:F51"/>
    <mergeCell ref="B51:D51"/>
    <mergeCell ref="J47:K47"/>
    <mergeCell ref="J48:K48"/>
    <mergeCell ref="AU54:AV55"/>
    <mergeCell ref="E56:F56"/>
    <mergeCell ref="E72:F72"/>
    <mergeCell ref="B83:K83"/>
    <mergeCell ref="F85:K85"/>
    <mergeCell ref="B72:D72"/>
    <mergeCell ref="B73:D73"/>
    <mergeCell ref="B74:D74"/>
    <mergeCell ref="B75:D75"/>
    <mergeCell ref="B76:D76"/>
    <mergeCell ref="B77:D77"/>
    <mergeCell ref="B78:D78"/>
    <mergeCell ref="B79:D79"/>
    <mergeCell ref="B80:D80"/>
    <mergeCell ref="B81:D81"/>
    <mergeCell ref="E67:F67"/>
    <mergeCell ref="AS54:AS55"/>
    <mergeCell ref="AI55:AO55"/>
    <mergeCell ref="Z55:AH55"/>
    <mergeCell ref="B82:F82"/>
    <mergeCell ref="AT54:AT55"/>
    <mergeCell ref="J54:K54"/>
    <mergeCell ref="J55:K55"/>
    <mergeCell ref="J56:K56"/>
    <mergeCell ref="B45:K45"/>
    <mergeCell ref="E49:F49"/>
    <mergeCell ref="E50:F50"/>
    <mergeCell ref="B42:C42"/>
    <mergeCell ref="B50:D50"/>
    <mergeCell ref="F141:K141"/>
    <mergeCell ref="D16:K16"/>
    <mergeCell ref="D17:K17"/>
    <mergeCell ref="D18:K18"/>
    <mergeCell ref="D19:K19"/>
    <mergeCell ref="D20:K20"/>
    <mergeCell ref="D21:K21"/>
    <mergeCell ref="D22:K22"/>
    <mergeCell ref="D23:K23"/>
    <mergeCell ref="D24:K24"/>
    <mergeCell ref="D25:K25"/>
    <mergeCell ref="D26:K26"/>
    <mergeCell ref="D27:K27"/>
    <mergeCell ref="D39:K39"/>
    <mergeCell ref="D40:K40"/>
    <mergeCell ref="D41:K41"/>
    <mergeCell ref="D42:K42"/>
    <mergeCell ref="B56:D56"/>
    <mergeCell ref="B98:C98"/>
    <mergeCell ref="B36:K36"/>
    <mergeCell ref="B39:C39"/>
    <mergeCell ref="B47:D47"/>
    <mergeCell ref="E52:F52"/>
    <mergeCell ref="B48:D48"/>
    <mergeCell ref="E69:F69"/>
    <mergeCell ref="E70:F70"/>
    <mergeCell ref="E62:F62"/>
    <mergeCell ref="E63:F63"/>
    <mergeCell ref="E64:F64"/>
    <mergeCell ref="E65:F65"/>
    <mergeCell ref="E66:F66"/>
    <mergeCell ref="D38:K38"/>
    <mergeCell ref="B49:D49"/>
    <mergeCell ref="B43:C43"/>
    <mergeCell ref="B53:D53"/>
    <mergeCell ref="G49:I49"/>
    <mergeCell ref="G50:I50"/>
    <mergeCell ref="J50:K50"/>
    <mergeCell ref="J51:K51"/>
    <mergeCell ref="J52:K52"/>
    <mergeCell ref="J53:K53"/>
    <mergeCell ref="J49:K49"/>
    <mergeCell ref="B41:C41"/>
    <mergeCell ref="F138:H138"/>
    <mergeCell ref="E48:F48"/>
    <mergeCell ref="E47:F47"/>
    <mergeCell ref="B38:C38"/>
    <mergeCell ref="F37:K37"/>
    <mergeCell ref="B16:C16"/>
    <mergeCell ref="B17:C17"/>
    <mergeCell ref="B18:C18"/>
    <mergeCell ref="B19:C19"/>
    <mergeCell ref="B21:C21"/>
    <mergeCell ref="B22:C22"/>
    <mergeCell ref="B23:C23"/>
    <mergeCell ref="B24:C24"/>
    <mergeCell ref="B25:C25"/>
    <mergeCell ref="F30:K30"/>
    <mergeCell ref="B34:C34"/>
    <mergeCell ref="B32:C32"/>
    <mergeCell ref="B60:D60"/>
    <mergeCell ref="B62:D62"/>
    <mergeCell ref="B63:D63"/>
    <mergeCell ref="B64:D64"/>
    <mergeCell ref="B66:D66"/>
    <mergeCell ref="E60:F60"/>
    <mergeCell ref="D43:K43"/>
    <mergeCell ref="B26:C26"/>
    <mergeCell ref="B27:C27"/>
    <mergeCell ref="B31:C31"/>
    <mergeCell ref="B33:C33"/>
    <mergeCell ref="D31:K31"/>
    <mergeCell ref="D32:K32"/>
    <mergeCell ref="D33:K33"/>
    <mergeCell ref="D34:K34"/>
    <mergeCell ref="B28:K28"/>
    <mergeCell ref="E76:F76"/>
    <mergeCell ref="E71:F71"/>
    <mergeCell ref="B65:D65"/>
    <mergeCell ref="E77:F77"/>
    <mergeCell ref="E78:F78"/>
    <mergeCell ref="E79:F79"/>
    <mergeCell ref="E80:F80"/>
    <mergeCell ref="E81:F81"/>
    <mergeCell ref="B68:D68"/>
    <mergeCell ref="B69:D69"/>
    <mergeCell ref="B70:D70"/>
    <mergeCell ref="B71:D71"/>
    <mergeCell ref="B67:D67"/>
  </mergeCells>
  <conditionalFormatting sqref="K186:K345">
    <cfRule type="cellIs" dxfId="413" priority="1" operator="equal">
      <formula>TRUE</formula>
    </cfRule>
  </conditionalFormatting>
  <conditionalFormatting sqref="L186:L345">
    <cfRule type="cellIs" dxfId="412" priority="2" operator="equal">
      <formula>TRUE</formula>
    </cfRule>
  </conditionalFormatting>
  <dataValidations xWindow="489" yWindow="771" count="3">
    <dataValidation operator="lessThanOrEqual" allowBlank="1" showInputMessage="1" showErrorMessage="1" sqref="G56" xr:uid="{00000000-0002-0000-0200-000000000000}"/>
    <dataValidation type="textLength" operator="equal" allowBlank="1" showInputMessage="1" showErrorMessage="1" error="Veuillez renseigner un numéro de SIRET valide." sqref="D34" xr:uid="{00000000-0002-0000-0200-000001000000}">
      <formula1>14</formula1>
    </dataValidation>
    <dataValidation type="list" allowBlank="1" showInputMessage="1" showErrorMessage="1" prompt="- Menu déroulant" sqref="D38" xr:uid="{00000000-0002-0000-0200-000003000000}">
      <formula1>list_civilité</formula1>
    </dataValidation>
  </dataValidations>
  <pageMargins left="0.23622047244094491" right="0.23622047244094491" top="0.94488188976377963" bottom="0.74803149606299213" header="0.31496062992125984" footer="0.31496062992125984"/>
  <pageSetup paperSize="9" scale="87" fitToHeight="0" orientation="portrait" r:id="rId1"/>
  <drawing r:id="rId2"/>
  <extLst>
    <ext xmlns:x14="http://schemas.microsoft.com/office/spreadsheetml/2009/9/main" uri="{CCE6A557-97BC-4b89-ADB6-D9C93CAAB3DF}">
      <x14:dataValidations xmlns:xm="http://schemas.microsoft.com/office/excel/2006/main" xWindow="489" yWindow="771" count="1">
        <x14:dataValidation type="list" allowBlank="1" showInputMessage="1" showErrorMessage="1" prompt="- Menu déroulant" xr:uid="{7BD856BE-35C6-4202-B6F8-095BF5AD3FE0}">
          <x14:formula1>
            <xm:f>Réglages!$E$2:$E$9</xm:f>
          </x14:formula1>
          <xm:sqref>D33:K33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P204"/>
  <sheetViews>
    <sheetView topLeftCell="A111" zoomScale="70" zoomScaleNormal="70" zoomScaleSheetLayoutView="100" workbookViewId="0">
      <selection activeCell="D97" sqref="D97:G97"/>
    </sheetView>
  </sheetViews>
  <sheetFormatPr baseColWidth="10" defaultColWidth="0" defaultRowHeight="0" customHeight="1" zeroHeight="1" x14ac:dyDescent="0.25"/>
  <cols>
    <col min="1" max="2" width="1.453125" style="8" customWidth="1"/>
    <col min="3" max="3" width="29.453125" style="8" customWidth="1"/>
    <col min="4" max="4" width="22.5429687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2" style="54" customWidth="1"/>
    <col min="11" max="11" width="11.453125" style="8" hidden="1" customWidth="1"/>
    <col min="12" max="12" width="56" style="8" hidden="1" customWidth="1"/>
    <col min="13" max="16" width="11.453125" style="8" hidden="1" customWidth="1"/>
    <col min="17" max="16384" width="10.81640625" style="8" hidden="1"/>
  </cols>
  <sheetData>
    <row r="1" spans="1:14" customFormat="1" ht="15.75" customHeight="1" thickTop="1" thickBot="1" x14ac:dyDescent="0.4">
      <c r="A1" s="843" t="s">
        <v>374</v>
      </c>
      <c r="B1" s="844"/>
      <c r="C1" s="844"/>
      <c r="D1" s="844"/>
      <c r="E1" s="844"/>
      <c r="F1" s="685"/>
      <c r="G1" s="686"/>
      <c r="H1" s="687"/>
      <c r="I1" s="686"/>
      <c r="J1" s="9"/>
      <c r="K1" s="124" t="s">
        <v>265</v>
      </c>
      <c r="L1" s="342" t="b">
        <f>(SUMIF(Table_type_coord6[Type étab coord],D9,Table_type_coord6[Eligible]))&gt;0</f>
        <v>0</v>
      </c>
      <c r="M1" s="125" t="s">
        <v>119</v>
      </c>
      <c r="N1" s="164"/>
    </row>
    <row r="2" spans="1:14" customFormat="1" ht="15.75" customHeight="1" thickTop="1" thickBot="1" x14ac:dyDescent="0.4">
      <c r="A2" s="845"/>
      <c r="B2" s="846"/>
      <c r="C2" s="846"/>
      <c r="D2" s="846"/>
      <c r="E2" s="846"/>
      <c r="F2" s="685" t="s">
        <v>0</v>
      </c>
      <c r="G2" s="686"/>
      <c r="H2" s="687" t="str">
        <f>IF(VoletGeneral!D9&lt;&gt;"",VoletGeneral!D9,"")</f>
        <v/>
      </c>
      <c r="I2" s="686"/>
      <c r="J2" s="229" t="str">
        <f>IF((COUNTIF(I27:I41,"&lt;0")+COUNTIF(I45:I58,"&lt;0")+COUNTIF(I124:I135,"&lt;0")+COUNTIF(I118:I121,"&lt;0")+COUNTIF(I107:I116,"&lt;0")+COUNTIF(I142:I148,"&lt;0"))&gt;0,"Attention, pour "&amp;COUNTIF(I27:I41,"&lt;0")+COUNTIF(I45:I58,"&lt;0")+COUNTIF(I124:I135,"&lt;0")+COUNTIF(I118:I121,"&lt;0")+COUNTIF(I107:I116,"&lt;0")+COUNTIF(I142:I148,"&lt;0")&amp;" ligne"&amp;IF(COUNTIF(I27:I41,"&lt;0")+COUNTIF(I45:I58,"&lt;0")+COUNTIF(I124:I135,"&lt;0")+COUNTIF(I118:I121,"&lt;0")+COUNTIF(I107:I116,"&lt;0")+COUNTIF(I142:I148,"&lt;0")&gt;1,"s","")&amp;" la partie aidée est supérieure au coût total."&amp;CHAR(10),"")&amp;IF(COUNTIF(E27:E41,"&lt;4000")&gt;0,"Attention, pour "&amp;COUNTIF(E27:E41,"&lt;4000")&amp;" ligne"&amp;IF(COUNTIF(E27:E41,"&lt;4000")&gt;1,"s","")&amp;" le coût unitaire de l'équipement est inférieur à 4000 € hors taxes.","")</f>
        <v/>
      </c>
      <c r="K2" s="31"/>
      <c r="L2" s="31"/>
      <c r="M2" s="31"/>
      <c r="N2" s="164"/>
    </row>
    <row r="3" spans="1:14" customFormat="1" ht="15.75" customHeight="1" thickTop="1" thickBot="1" x14ac:dyDescent="0.4">
      <c r="A3" s="845"/>
      <c r="B3" s="847"/>
      <c r="C3" s="847"/>
      <c r="D3" s="847"/>
      <c r="E3" s="847"/>
      <c r="F3" s="685" t="s">
        <v>212</v>
      </c>
      <c r="G3" s="686"/>
      <c r="H3" s="685" t="s">
        <v>100</v>
      </c>
      <c r="I3" s="686"/>
      <c r="J3" s="230"/>
      <c r="K3" s="124" t="s">
        <v>266</v>
      </c>
      <c r="L3" s="343" t="b">
        <f>(SUMIF(Table_type_coord6[Type étab coord],D9,Table_type_coord6[cout marginal]))&gt;0</f>
        <v>0</v>
      </c>
      <c r="M3" s="125" t="s">
        <v>119</v>
      </c>
      <c r="N3" s="164"/>
    </row>
    <row r="4" spans="1:14" customFormat="1" ht="16.5" customHeight="1" thickTop="1" thickBot="1" x14ac:dyDescent="0.4">
      <c r="A4" s="455"/>
      <c r="B4" s="456"/>
      <c r="C4" s="457">
        <v>20408</v>
      </c>
      <c r="D4" s="424" t="str">
        <f>C4&amp;"-0"</f>
        <v>20408-0</v>
      </c>
      <c r="E4" s="424"/>
      <c r="F4" s="424"/>
      <c r="G4" s="424"/>
      <c r="H4" s="424"/>
      <c r="I4" s="424"/>
      <c r="J4" s="230"/>
      <c r="K4" s="124" t="s">
        <v>267</v>
      </c>
      <c r="L4" s="344" t="str">
        <f>IF(L1,IF(L3,"Cout marginal", "Cout complet"),"Part. non finançable")</f>
        <v>Part. non finançable</v>
      </c>
      <c r="M4" s="125"/>
      <c r="N4" s="99"/>
    </row>
    <row r="5" spans="1:14" s="31" customFormat="1" ht="15" customHeight="1" thickTop="1" thickBot="1" x14ac:dyDescent="0.4">
      <c r="A5" s="452"/>
      <c r="B5" s="605" t="s">
        <v>75</v>
      </c>
      <c r="C5" s="605"/>
      <c r="D5" s="605"/>
      <c r="E5" s="605"/>
      <c r="F5" s="605"/>
      <c r="G5" s="605"/>
      <c r="H5" s="605"/>
      <c r="I5" s="605"/>
      <c r="J5" s="230"/>
      <c r="K5" s="124" t="s">
        <v>121</v>
      </c>
      <c r="L5" s="343" t="b">
        <f>(SUMIF(Table_type_coord6[Type étab coord],D9,Table_type_coord6[frais env]))&gt;0</f>
        <v>0</v>
      </c>
      <c r="M5" s="125" t="s">
        <v>119</v>
      </c>
      <c r="N5" s="166"/>
    </row>
    <row r="6" spans="1:14" s="31" customFormat="1" ht="9.4" customHeight="1" thickTop="1" thickBot="1" x14ac:dyDescent="0.4">
      <c r="A6" s="187"/>
      <c r="B6" s="22"/>
      <c r="C6" s="458"/>
      <c r="D6" s="459"/>
      <c r="E6" s="460"/>
      <c r="F6" s="460"/>
      <c r="G6" s="460"/>
      <c r="H6" s="187"/>
      <c r="I6" s="187"/>
      <c r="J6" s="230"/>
      <c r="K6" s="124" t="s">
        <v>268</v>
      </c>
      <c r="L6" s="343" t="b">
        <f>(SUMIF(Table_type_coord6[Type étab coord],D9,Table_type_coord6[Décharges]))&gt;0</f>
        <v>0</v>
      </c>
      <c r="M6" s="125" t="s">
        <v>119</v>
      </c>
      <c r="N6" s="166"/>
    </row>
    <row r="7" spans="1:14" s="31" customFormat="1" ht="15" customHeight="1" thickTop="1" thickBot="1" x14ac:dyDescent="0.4">
      <c r="A7" s="453"/>
      <c r="B7" s="453"/>
      <c r="C7" s="454" t="s">
        <v>38</v>
      </c>
      <c r="D7" s="848" t="str">
        <f>IF(VoletGeneral!D31="","",VoletGeneral!D31)</f>
        <v/>
      </c>
      <c r="E7" s="848"/>
      <c r="F7" s="848"/>
      <c r="G7" s="848"/>
      <c r="H7" s="848"/>
      <c r="I7" s="848"/>
      <c r="J7" s="230"/>
      <c r="K7" s="124"/>
      <c r="L7" s="345"/>
      <c r="M7" s="125"/>
      <c r="N7" s="166"/>
    </row>
    <row r="8" spans="1:14" s="31" customFormat="1" ht="15" customHeight="1" thickTop="1" thickBot="1" x14ac:dyDescent="0.4">
      <c r="A8" s="37"/>
      <c r="B8" s="37"/>
      <c r="C8" s="38" t="s">
        <v>40</v>
      </c>
      <c r="D8" s="848" t="str">
        <f>IF(VoletGeneral!D32="","",VoletGeneral!D32)</f>
        <v/>
      </c>
      <c r="E8" s="848"/>
      <c r="F8" s="848"/>
      <c r="G8" s="848"/>
      <c r="H8" s="848"/>
      <c r="I8" s="848"/>
      <c r="J8" s="44"/>
      <c r="K8"/>
      <c r="L8"/>
      <c r="M8"/>
      <c r="N8" s="166"/>
    </row>
    <row r="9" spans="1:14" s="31" customFormat="1" ht="15" customHeight="1" thickTop="1" thickBot="1" x14ac:dyDescent="0.35">
      <c r="A9" s="37"/>
      <c r="B9" s="37"/>
      <c r="C9" s="38" t="s">
        <v>29</v>
      </c>
      <c r="D9" s="848" t="str">
        <f>IF(VoletGeneral!D33="","",VoletGeneral!D33)</f>
        <v/>
      </c>
      <c r="E9" s="848"/>
      <c r="F9" s="848"/>
      <c r="G9" s="848"/>
      <c r="H9" s="848"/>
      <c r="I9" s="848"/>
      <c r="J9" s="44"/>
      <c r="K9" s="124" t="s">
        <v>269</v>
      </c>
      <c r="L9" s="346">
        <f>SUMIF(Table_type_coord6[Type étab coord],D9,Table_type_coord6[taux d’aide])</f>
        <v>0</v>
      </c>
      <c r="M9" s="125" t="s">
        <v>119</v>
      </c>
      <c r="N9" s="166"/>
    </row>
    <row r="10" spans="1:14" s="31" customFormat="1" ht="15" customHeight="1" thickTop="1" thickBot="1" x14ac:dyDescent="0.35">
      <c r="A10" s="42"/>
      <c r="B10" s="42"/>
      <c r="C10" s="43" t="s">
        <v>41</v>
      </c>
      <c r="D10" s="864" t="str">
        <f>IF(VoletGeneral!D34="","",VoletGeneral!D34)</f>
        <v/>
      </c>
      <c r="E10" s="864"/>
      <c r="F10" s="864"/>
      <c r="G10" s="864"/>
      <c r="H10" s="864"/>
      <c r="I10" s="864"/>
      <c r="J10" s="44"/>
      <c r="K10" s="124" t="s">
        <v>270</v>
      </c>
      <c r="L10" s="347">
        <f>Tableau6[taux]</f>
        <v>1</v>
      </c>
      <c r="M10" s="125" t="s">
        <v>119</v>
      </c>
      <c r="N10" s="125" t="s">
        <v>171</v>
      </c>
    </row>
    <row r="11" spans="1:14" s="31" customFormat="1" ht="13.15" customHeight="1" thickTop="1" thickBot="1" x14ac:dyDescent="0.35">
      <c r="A11" s="192"/>
      <c r="B11" s="260"/>
      <c r="C11" s="261"/>
      <c r="D11" s="262"/>
      <c r="E11" s="262"/>
      <c r="F11" s="263"/>
      <c r="G11" s="264"/>
      <c r="H11" s="264"/>
      <c r="I11" s="263"/>
      <c r="J11" s="265"/>
      <c r="K11" s="124" t="s">
        <v>271</v>
      </c>
      <c r="L11" s="346">
        <f>L9*L10</f>
        <v>0</v>
      </c>
      <c r="N11" s="166"/>
    </row>
    <row r="12" spans="1:14" s="31" customFormat="1" ht="15" customHeight="1" thickTop="1" thickBot="1" x14ac:dyDescent="0.35">
      <c r="A12" s="30"/>
      <c r="B12" s="822" t="s">
        <v>76</v>
      </c>
      <c r="C12" s="823"/>
      <c r="D12" s="823"/>
      <c r="E12" s="823"/>
      <c r="F12" s="823"/>
      <c r="G12" s="823"/>
      <c r="H12" s="823"/>
      <c r="I12" s="824"/>
      <c r="J12" s="44"/>
      <c r="N12" s="166"/>
    </row>
    <row r="13" spans="1:14" s="31" customFormat="1" ht="9.4" customHeight="1" thickTop="1" thickBot="1" x14ac:dyDescent="0.35">
      <c r="A13" s="32"/>
      <c r="B13" s="33"/>
      <c r="C13" s="45"/>
      <c r="D13" s="36"/>
      <c r="E13" s="36"/>
      <c r="F13" s="36"/>
      <c r="G13" s="36"/>
      <c r="H13" s="36"/>
      <c r="I13" s="36"/>
      <c r="J13" s="41"/>
      <c r="K13" s="196" t="s">
        <v>272</v>
      </c>
      <c r="N13" s="166"/>
    </row>
    <row r="14" spans="1:14" s="31" customFormat="1" ht="15" customHeight="1" thickTop="1" thickBot="1" x14ac:dyDescent="0.35">
      <c r="A14" s="37"/>
      <c r="B14" s="37"/>
      <c r="C14" s="38" t="s">
        <v>33</v>
      </c>
      <c r="D14" s="848" t="str">
        <f>IF(VoletGeneral!D38="","",VoletGeneral!D38)</f>
        <v/>
      </c>
      <c r="E14" s="848"/>
      <c r="F14" s="848"/>
      <c r="G14" s="848"/>
      <c r="H14" s="848"/>
      <c r="I14" s="848"/>
      <c r="J14" s="44"/>
      <c r="K14" s="348" t="s">
        <v>273</v>
      </c>
      <c r="L14" s="348" t="s">
        <v>274</v>
      </c>
      <c r="M14" s="348" t="s">
        <v>275</v>
      </c>
      <c r="N14" s="166"/>
    </row>
    <row r="15" spans="1:14" s="31" customFormat="1" ht="15" customHeight="1" thickTop="1" thickBot="1" x14ac:dyDescent="0.35">
      <c r="A15" s="37"/>
      <c r="B15" s="37"/>
      <c r="C15" s="38" t="s">
        <v>1</v>
      </c>
      <c r="D15" s="853" t="str">
        <f>IF(VoletGeneral!D39="","",VoletGeneral!D39)</f>
        <v/>
      </c>
      <c r="E15" s="854"/>
      <c r="F15" s="854"/>
      <c r="G15" s="854"/>
      <c r="H15" s="854"/>
      <c r="I15" s="855"/>
      <c r="J15" s="44"/>
      <c r="K15" s="349" t="s">
        <v>276</v>
      </c>
      <c r="L15" s="350" t="b">
        <f>(AND(L1,NOT(L3)))</f>
        <v>0</v>
      </c>
      <c r="M15" s="351" t="s">
        <v>277</v>
      </c>
      <c r="N15" s="166"/>
    </row>
    <row r="16" spans="1:14" s="31" customFormat="1" ht="15" customHeight="1" thickTop="1" thickBot="1" x14ac:dyDescent="0.35">
      <c r="A16" s="37"/>
      <c r="B16" s="37"/>
      <c r="C16" s="38" t="s">
        <v>2</v>
      </c>
      <c r="D16" s="853" t="str">
        <f>IF(VoletGeneral!D40="","",VoletGeneral!D40)</f>
        <v/>
      </c>
      <c r="E16" s="854"/>
      <c r="F16" s="854"/>
      <c r="G16" s="854"/>
      <c r="H16" s="854"/>
      <c r="I16" s="855"/>
      <c r="J16" s="44"/>
      <c r="K16" s="349"/>
      <c r="L16" s="351"/>
      <c r="M16" s="351"/>
      <c r="N16" s="166"/>
    </row>
    <row r="17" spans="1:14" s="31" customFormat="1" ht="15" customHeight="1" thickTop="1" thickBot="1" x14ac:dyDescent="0.35">
      <c r="A17" s="37"/>
      <c r="B17" s="37"/>
      <c r="C17" s="38" t="s">
        <v>28</v>
      </c>
      <c r="D17" s="853" t="str">
        <f>IF(VoletGeneral!D41="","",VoletGeneral!D41)</f>
        <v/>
      </c>
      <c r="E17" s="854"/>
      <c r="F17" s="854"/>
      <c r="G17" s="854"/>
      <c r="H17" s="854"/>
      <c r="I17" s="855"/>
      <c r="J17" s="44"/>
      <c r="K17" s="349" t="s">
        <v>294</v>
      </c>
      <c r="L17" s="350" t="b">
        <f>(OR(L3,NOT(L1)))</f>
        <v>1</v>
      </c>
      <c r="M17" s="351" t="s">
        <v>295</v>
      </c>
      <c r="N17" s="166"/>
    </row>
    <row r="18" spans="1:14" s="31" customFormat="1" ht="15" customHeight="1" thickTop="1" thickBot="1" x14ac:dyDescent="0.35">
      <c r="A18" s="37"/>
      <c r="B18" s="37"/>
      <c r="C18" s="38" t="s">
        <v>4</v>
      </c>
      <c r="D18" s="853" t="str">
        <f>IF(VoletGeneral!D42="","",VoletGeneral!D42)</f>
        <v/>
      </c>
      <c r="E18" s="854"/>
      <c r="F18" s="854"/>
      <c r="G18" s="854"/>
      <c r="H18" s="854"/>
      <c r="I18" s="855"/>
      <c r="J18" s="44"/>
      <c r="K18" s="351"/>
      <c r="L18" s="351"/>
      <c r="M18" s="351"/>
      <c r="N18" s="166"/>
    </row>
    <row r="19" spans="1:14" s="31" customFormat="1" ht="15" customHeight="1" thickTop="1" thickBot="1" x14ac:dyDescent="0.4">
      <c r="A19" s="37"/>
      <c r="B19" s="37"/>
      <c r="C19" s="38" t="s">
        <v>3</v>
      </c>
      <c r="D19" s="848" t="str">
        <f>IF(VoletGeneral!D43="","",VoletGeneral!D43)</f>
        <v/>
      </c>
      <c r="E19" s="848"/>
      <c r="F19" s="848"/>
      <c r="G19" s="848"/>
      <c r="H19" s="848"/>
      <c r="I19" s="848"/>
      <c r="J19" s="44"/>
      <c r="K19" s="349" t="s">
        <v>296</v>
      </c>
      <c r="L19" s="350" t="b">
        <f>NOT(L1)</f>
        <v>1</v>
      </c>
      <c r="M19" s="351"/>
      <c r="N19"/>
    </row>
    <row r="20" spans="1:14" s="31" customFormat="1" ht="12.65" customHeight="1" thickTop="1" thickBot="1" x14ac:dyDescent="0.4">
      <c r="A20" s="37"/>
      <c r="B20" s="42"/>
      <c r="C20" s="25"/>
      <c r="D20" s="27"/>
      <c r="E20" s="27"/>
      <c r="F20" s="28"/>
      <c r="G20" s="28"/>
      <c r="H20" s="28"/>
      <c r="I20" s="28"/>
      <c r="J20" s="44"/>
      <c r="K20"/>
      <c r="L20"/>
      <c r="M20"/>
      <c r="N20"/>
    </row>
    <row r="21" spans="1:14" s="57" customFormat="1" ht="42.65" customHeight="1" thickTop="1" thickBot="1" x14ac:dyDescent="0.4">
      <c r="A21" s="356"/>
      <c r="B21" s="865" t="str">
        <f>IF(L1, IF(L3,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"Merci de sélectionner un type de partenaire dans le volet général.")</f>
        <v>Merci de sélectionner un type de partenaire dans le volet général.</v>
      </c>
      <c r="C21" s="866"/>
      <c r="D21" s="866"/>
      <c r="E21" s="866"/>
      <c r="F21" s="866"/>
      <c r="G21" s="866"/>
      <c r="H21" s="866"/>
      <c r="I21" s="867"/>
      <c r="J21" s="510"/>
      <c r="N21"/>
    </row>
    <row r="22" spans="1:14" s="31" customFormat="1" ht="13.15" customHeight="1" thickTop="1" x14ac:dyDescent="0.3">
      <c r="A22" s="21"/>
      <c r="B22" s="22"/>
      <c r="C22" s="506"/>
      <c r="D22" s="459"/>
      <c r="E22" s="459"/>
      <c r="F22" s="187"/>
      <c r="G22" s="506"/>
      <c r="H22" s="506"/>
      <c r="I22" s="187"/>
      <c r="J22" s="393"/>
      <c r="K22" s="124" t="s">
        <v>297</v>
      </c>
      <c r="L22" s="346" t="str">
        <f>IF(OR(L3,L6),"VRAI","FAUX")</f>
        <v>FAUX</v>
      </c>
      <c r="N22" s="166"/>
    </row>
    <row r="23" spans="1:14" s="31" customFormat="1" ht="15" customHeight="1" x14ac:dyDescent="0.3">
      <c r="A23" s="508"/>
      <c r="B23" s="605" t="s">
        <v>43</v>
      </c>
      <c r="C23" s="605"/>
      <c r="D23" s="605"/>
      <c r="E23" s="605"/>
      <c r="F23" s="605"/>
      <c r="G23" s="605"/>
      <c r="H23" s="605"/>
      <c r="I23" s="605"/>
      <c r="J23" s="393"/>
      <c r="N23" s="166"/>
    </row>
    <row r="24" spans="1:14" s="76" customFormat="1" ht="30" customHeight="1" thickBot="1" x14ac:dyDescent="0.4">
      <c r="A24" s="21"/>
      <c r="B24" s="852" t="s">
        <v>36</v>
      </c>
      <c r="C24" s="852"/>
      <c r="D24" s="852"/>
      <c r="E24" s="852"/>
      <c r="F24" s="852"/>
      <c r="G24" s="852"/>
      <c r="H24" s="852"/>
      <c r="I24" s="852"/>
      <c r="J24" s="511"/>
      <c r="K24" s="509" t="s">
        <v>300</v>
      </c>
      <c r="L24" s="361" t="b">
        <f>(SUMIF(Réglages!E24:E26,D8,Table_type_part7[taux d’aide]))&gt;0</f>
        <v>0</v>
      </c>
      <c r="M24" s="362"/>
      <c r="N24"/>
    </row>
    <row r="25" spans="1:14" s="167" customFormat="1" ht="24" customHeight="1" thickTop="1" thickBot="1" x14ac:dyDescent="0.4">
      <c r="A25" s="49"/>
      <c r="B25" s="856" t="s">
        <v>240</v>
      </c>
      <c r="C25" s="857"/>
      <c r="D25" s="858"/>
      <c r="E25" s="318" t="s">
        <v>335</v>
      </c>
      <c r="F25" s="318" t="s">
        <v>68</v>
      </c>
      <c r="G25" s="318" t="s">
        <v>5</v>
      </c>
      <c r="H25" s="318" t="s">
        <v>6</v>
      </c>
      <c r="I25" s="319" t="s">
        <v>7</v>
      </c>
      <c r="J25" s="505"/>
    </row>
    <row r="26" spans="1:14" s="167" customFormat="1" ht="24" hidden="1" customHeight="1" thickTop="1" thickBot="1" x14ac:dyDescent="0.4">
      <c r="A26" s="297"/>
      <c r="B26" s="849" t="s">
        <v>336</v>
      </c>
      <c r="C26" s="850"/>
      <c r="D26" s="851"/>
      <c r="E26" s="386" t="str">
        <f>IF(AND(ISNUMBER(F26),ISNUMBER(G26)),G26/F26," ")</f>
        <v xml:space="preserve"> </v>
      </c>
      <c r="F26" s="387"/>
      <c r="G26" s="478"/>
      <c r="H26" s="388"/>
      <c r="I26" s="299" t="str">
        <f>IF(OR(ISNUMBER(G26),ISNUMBER(H26)),ROUND(IF(ISNUMBER(G26),G26,0)-IF(ISNUMBER(H26),H26,0),2)," ")</f>
        <v xml:space="preserve"> </v>
      </c>
      <c r="J26" s="298"/>
    </row>
    <row r="27" spans="1:14" s="31" customFormat="1" ht="24" customHeight="1" thickTop="1" thickBot="1" x14ac:dyDescent="0.35">
      <c r="A27" s="297"/>
      <c r="B27" s="849" t="s">
        <v>337</v>
      </c>
      <c r="C27" s="850"/>
      <c r="D27" s="851"/>
      <c r="E27" s="476" t="str">
        <f t="shared" ref="E27:E30" si="0">IF(AND(ISNUMBER(F27),ISNUMBER(G27)),G27/F27," ")</f>
        <v xml:space="preserve"> </v>
      </c>
      <c r="F27" s="481"/>
      <c r="G27" s="482"/>
      <c r="H27" s="483"/>
      <c r="I27" s="463" t="str">
        <f t="shared" ref="I27:I30" si="1">IF(OR(ISNUMBER(G27),ISNUMBER(H27)),ROUND(IF(ISNUMBER(G27),G27,0)-IF(ISNUMBER(H27),H27,0),2)," ")</f>
        <v xml:space="preserve"> </v>
      </c>
      <c r="J27" s="298"/>
    </row>
    <row r="28" spans="1:14" s="31" customFormat="1" ht="24" customHeight="1" thickTop="1" thickBot="1" x14ac:dyDescent="0.35">
      <c r="A28" s="297"/>
      <c r="B28" s="868" t="s">
        <v>243</v>
      </c>
      <c r="C28" s="869"/>
      <c r="D28" s="870"/>
      <c r="E28" s="477" t="str">
        <f t="shared" si="0"/>
        <v xml:space="preserve"> </v>
      </c>
      <c r="F28" s="481"/>
      <c r="G28" s="482"/>
      <c r="H28" s="483"/>
      <c r="I28" s="464" t="str">
        <f t="shared" si="1"/>
        <v xml:space="preserve"> </v>
      </c>
      <c r="J28" s="298"/>
    </row>
    <row r="29" spans="1:14" s="31" customFormat="1" ht="24" customHeight="1" thickTop="1" thickBot="1" x14ac:dyDescent="0.35">
      <c r="A29" s="297"/>
      <c r="B29" s="849" t="s">
        <v>338</v>
      </c>
      <c r="C29" s="850"/>
      <c r="D29" s="851"/>
      <c r="E29" s="476" t="str">
        <f t="shared" si="0"/>
        <v xml:space="preserve"> </v>
      </c>
      <c r="F29" s="481"/>
      <c r="G29" s="482"/>
      <c r="H29" s="483"/>
      <c r="I29" s="465" t="str">
        <f t="shared" si="1"/>
        <v xml:space="preserve"> </v>
      </c>
      <c r="J29" s="298"/>
    </row>
    <row r="30" spans="1:14" s="31" customFormat="1" ht="24" customHeight="1" thickTop="1" thickBot="1" x14ac:dyDescent="0.35">
      <c r="A30" s="297"/>
      <c r="B30" s="849" t="s">
        <v>339</v>
      </c>
      <c r="C30" s="850"/>
      <c r="D30" s="851"/>
      <c r="E30" s="476" t="str">
        <f t="shared" si="0"/>
        <v xml:space="preserve"> </v>
      </c>
      <c r="F30" s="481"/>
      <c r="G30" s="482"/>
      <c r="H30" s="483"/>
      <c r="I30" s="465" t="str">
        <f t="shared" si="1"/>
        <v xml:space="preserve"> </v>
      </c>
      <c r="J30" s="298"/>
    </row>
    <row r="31" spans="1:14" s="31" customFormat="1" ht="24" customHeight="1" thickTop="1" thickBot="1" x14ac:dyDescent="0.35">
      <c r="A31" s="297"/>
      <c r="B31" s="874" t="s">
        <v>253</v>
      </c>
      <c r="C31" s="875"/>
      <c r="D31" s="875"/>
      <c r="E31" s="875"/>
      <c r="F31" s="876"/>
      <c r="G31" s="479"/>
      <c r="H31" s="480"/>
      <c r="I31" s="466" t="str">
        <f>IF(OR(ISNUMBER(G31),ISNUMBER(H31)),ROUND(IF(ISNUMBER(G31),G31,0)-IF(ISNUMBER(H31),H31,0),2),"")</f>
        <v/>
      </c>
      <c r="J31" s="298"/>
    </row>
    <row r="32" spans="1:14" s="31" customFormat="1" ht="24" customHeight="1" thickTop="1" thickBot="1" x14ac:dyDescent="0.35">
      <c r="A32" s="297"/>
      <c r="B32" s="874" t="s">
        <v>254</v>
      </c>
      <c r="C32" s="875"/>
      <c r="D32" s="875"/>
      <c r="E32" s="875"/>
      <c r="F32" s="877"/>
      <c r="G32" s="461"/>
      <c r="H32" s="462"/>
      <c r="I32" s="466" t="str">
        <f>IF(OR(ISNUMBER(G32),ISNUMBER(H32)),ROUND(IF(ISNUMBER(G32),G32,0)-IF(ISNUMBER(H32),H32,0),2),"")</f>
        <v/>
      </c>
      <c r="J32" s="298"/>
    </row>
    <row r="33" spans="1:10" s="31" customFormat="1" ht="24" customHeight="1" thickTop="1" thickBot="1" x14ac:dyDescent="0.35">
      <c r="A33" s="297"/>
      <c r="B33" s="878" t="s">
        <v>180</v>
      </c>
      <c r="C33" s="879"/>
      <c r="D33" s="879"/>
      <c r="E33" s="879"/>
      <c r="F33" s="880"/>
      <c r="G33" s="512"/>
      <c r="H33" s="467"/>
      <c r="I33" s="513" t="str">
        <f>IF(OR(ISNUMBER(G33),ISNUMBER(H33)),ROUND(IF(ISNUMBER(G33),G33,0)-IF(ISNUMBER(H33),H33,0),2),"")</f>
        <v/>
      </c>
      <c r="J33" s="298"/>
    </row>
    <row r="34" spans="1:10" s="31" customFormat="1" ht="24" customHeight="1" thickTop="1" thickBot="1" x14ac:dyDescent="0.35">
      <c r="A34" s="297"/>
      <c r="B34" s="856" t="s">
        <v>241</v>
      </c>
      <c r="C34" s="857"/>
      <c r="D34" s="858"/>
      <c r="E34" s="318" t="s">
        <v>335</v>
      </c>
      <c r="F34" s="321" t="s">
        <v>68</v>
      </c>
      <c r="G34" s="321" t="s">
        <v>5</v>
      </c>
      <c r="H34" s="318" t="s">
        <v>6</v>
      </c>
      <c r="I34" s="319" t="s">
        <v>7</v>
      </c>
      <c r="J34" s="298"/>
    </row>
    <row r="35" spans="1:10" s="31" customFormat="1" ht="24" customHeight="1" thickTop="1" thickBot="1" x14ac:dyDescent="0.35">
      <c r="A35" s="297"/>
      <c r="B35" s="881" t="s">
        <v>340</v>
      </c>
      <c r="C35" s="882"/>
      <c r="D35" s="389" t="s">
        <v>341</v>
      </c>
      <c r="E35" s="476" t="str">
        <f t="shared" ref="E35:E40" si="2">IF(AND(ISNUMBER(F35),ISNUMBER(G35)),G35/F35," ")</f>
        <v xml:space="preserve"> </v>
      </c>
      <c r="F35" s="481"/>
      <c r="G35" s="482"/>
      <c r="H35" s="484"/>
      <c r="I35" s="468" t="str">
        <f t="shared" ref="I35:I40" si="3">IF(OR(ISNUMBER(G35),ISNUMBER(H35)),ROUND(IF(ISNUMBER(G35),G35,0)-IF(ISNUMBER(H35),H35,0),2)," ")</f>
        <v xml:space="preserve"> </v>
      </c>
      <c r="J35" s="298"/>
    </row>
    <row r="36" spans="1:10" s="31" customFormat="1" ht="24" customHeight="1" thickTop="1" thickBot="1" x14ac:dyDescent="0.35">
      <c r="A36" s="297"/>
      <c r="B36" s="883"/>
      <c r="C36" s="884"/>
      <c r="D36" s="389" t="s">
        <v>342</v>
      </c>
      <c r="E36" s="476" t="str">
        <f t="shared" si="2"/>
        <v xml:space="preserve"> </v>
      </c>
      <c r="F36" s="481"/>
      <c r="G36" s="482"/>
      <c r="H36" s="484"/>
      <c r="I36" s="468" t="str">
        <f t="shared" si="3"/>
        <v xml:space="preserve"> </v>
      </c>
      <c r="J36" s="298"/>
    </row>
    <row r="37" spans="1:10" s="31" customFormat="1" ht="24" customHeight="1" thickTop="1" thickBot="1" x14ac:dyDescent="0.35">
      <c r="A37" s="297"/>
      <c r="B37" s="849" t="s">
        <v>337</v>
      </c>
      <c r="C37" s="850"/>
      <c r="D37" s="851"/>
      <c r="E37" s="476" t="str">
        <f t="shared" si="2"/>
        <v xml:space="preserve"> </v>
      </c>
      <c r="F37" s="481"/>
      <c r="G37" s="482"/>
      <c r="H37" s="484"/>
      <c r="I37" s="468" t="str">
        <f t="shared" si="3"/>
        <v xml:space="preserve"> </v>
      </c>
      <c r="J37" s="298"/>
    </row>
    <row r="38" spans="1:10" s="31" customFormat="1" ht="24" customHeight="1" thickTop="1" thickBot="1" x14ac:dyDescent="0.35">
      <c r="A38" s="297"/>
      <c r="B38" s="849" t="s">
        <v>243</v>
      </c>
      <c r="C38" s="850"/>
      <c r="D38" s="851"/>
      <c r="E38" s="476" t="str">
        <f>IF(AND(ISNUMBER(F38),ISNUMBER(G38)),G38/F38," ")</f>
        <v xml:space="preserve"> </v>
      </c>
      <c r="F38" s="481"/>
      <c r="G38" s="482"/>
      <c r="H38" s="484"/>
      <c r="I38" s="468" t="str">
        <f t="shared" si="3"/>
        <v xml:space="preserve"> </v>
      </c>
      <c r="J38" s="298"/>
    </row>
    <row r="39" spans="1:10" s="31" customFormat="1" ht="24" customHeight="1" thickTop="1" thickBot="1" x14ac:dyDescent="0.35">
      <c r="A39" s="47"/>
      <c r="B39" s="849" t="s">
        <v>338</v>
      </c>
      <c r="C39" s="850"/>
      <c r="D39" s="851"/>
      <c r="E39" s="476" t="str">
        <f t="shared" si="2"/>
        <v xml:space="preserve"> </v>
      </c>
      <c r="F39" s="481"/>
      <c r="G39" s="482"/>
      <c r="H39" s="484"/>
      <c r="I39" s="468" t="str">
        <f t="shared" si="3"/>
        <v xml:space="preserve"> </v>
      </c>
      <c r="J39" s="44"/>
    </row>
    <row r="40" spans="1:10" s="31" customFormat="1" ht="24" customHeight="1" thickTop="1" thickBot="1" x14ac:dyDescent="0.35">
      <c r="A40" s="47"/>
      <c r="B40" s="868" t="s">
        <v>339</v>
      </c>
      <c r="C40" s="869"/>
      <c r="D40" s="870"/>
      <c r="E40" s="477" t="str">
        <f t="shared" si="2"/>
        <v xml:space="preserve"> </v>
      </c>
      <c r="F40" s="481"/>
      <c r="G40" s="482"/>
      <c r="H40" s="485"/>
      <c r="I40" s="469" t="str">
        <f t="shared" si="3"/>
        <v xml:space="preserve"> </v>
      </c>
      <c r="J40" s="44"/>
    </row>
    <row r="41" spans="1:10" s="31" customFormat="1" ht="24" hidden="1" customHeight="1" thickTop="1" thickBot="1" x14ac:dyDescent="0.35">
      <c r="A41" s="47"/>
      <c r="B41" s="885"/>
      <c r="C41" s="886"/>
      <c r="D41" s="886"/>
      <c r="E41" s="887"/>
      <c r="F41" s="486"/>
      <c r="G41" s="48"/>
      <c r="H41" s="391"/>
      <c r="I41" s="56"/>
      <c r="J41" s="44"/>
    </row>
    <row r="42" spans="1:10" s="31" customFormat="1" ht="24" customHeight="1" thickTop="1" thickBot="1" x14ac:dyDescent="0.35">
      <c r="A42" s="47"/>
      <c r="B42" s="888" t="s">
        <v>44</v>
      </c>
      <c r="C42" s="889"/>
      <c r="D42" s="889"/>
      <c r="E42" s="890"/>
      <c r="F42" s="487">
        <f>SUM(F26:F30,F35:F40)</f>
        <v>0</v>
      </c>
      <c r="G42" s="470">
        <f>SUM(G26:G33,G35:G40)</f>
        <v>0</v>
      </c>
      <c r="H42" s="471">
        <f>SUM(H26:H33)</f>
        <v>0</v>
      </c>
      <c r="I42" s="472">
        <f>SUM(I26:I33,I35:I41)</f>
        <v>0</v>
      </c>
      <c r="J42" s="44"/>
    </row>
    <row r="43" spans="1:10" s="31" customFormat="1" ht="15" customHeight="1" thickTop="1" thickBot="1" x14ac:dyDescent="0.35">
      <c r="A43" s="249"/>
      <c r="B43" s="307"/>
      <c r="C43" s="307"/>
      <c r="D43" s="307"/>
      <c r="E43" s="307"/>
      <c r="F43" s="308"/>
      <c r="G43" s="309"/>
      <c r="H43" s="309"/>
      <c r="I43" s="309"/>
      <c r="J43" s="44"/>
    </row>
    <row r="44" spans="1:10" s="76" customFormat="1" ht="30" customHeight="1" thickTop="1" thickBot="1" x14ac:dyDescent="0.4">
      <c r="A44" s="47"/>
      <c r="B44" s="861" t="s">
        <v>244</v>
      </c>
      <c r="C44" s="861"/>
      <c r="D44" s="861"/>
      <c r="E44" s="861"/>
      <c r="F44" s="861"/>
      <c r="G44" s="861"/>
      <c r="H44" s="861"/>
      <c r="I44" s="861"/>
      <c r="J44" s="44"/>
    </row>
    <row r="45" spans="1:10" s="31" customFormat="1" ht="24" customHeight="1" thickTop="1" thickBot="1" x14ac:dyDescent="0.35">
      <c r="A45" s="47"/>
      <c r="B45" s="871" t="s">
        <v>320</v>
      </c>
      <c r="C45" s="872"/>
      <c r="D45" s="872"/>
      <c r="E45" s="872"/>
      <c r="F45" s="873"/>
      <c r="G45" s="321" t="s">
        <v>5</v>
      </c>
      <c r="H45" s="321" t="s">
        <v>6</v>
      </c>
      <c r="I45" s="319" t="s">
        <v>7</v>
      </c>
      <c r="J45" s="44"/>
    </row>
    <row r="46" spans="1:10" s="31" customFormat="1" ht="24" customHeight="1" thickTop="1" thickBot="1" x14ac:dyDescent="0.35">
      <c r="A46" s="47"/>
      <c r="B46" s="312"/>
      <c r="C46" s="315" t="s">
        <v>239</v>
      </c>
      <c r="D46" s="488"/>
      <c r="E46" s="863" t="s">
        <v>12</v>
      </c>
      <c r="F46" s="863"/>
      <c r="G46" s="488"/>
      <c r="H46" s="488"/>
      <c r="I46" s="489">
        <f>IF(OR(ISNUMBER(G46),ISNUMBER(H46)),ROUND(IF(ISNUMBER(G46),G46,0)-IF(ISNUMBER(H46),H46,0),2),0)</f>
        <v>0</v>
      </c>
      <c r="J46" s="44"/>
    </row>
    <row r="47" spans="1:10" s="31" customFormat="1" ht="15" customHeight="1" thickTop="1" thickBot="1" x14ac:dyDescent="0.35">
      <c r="A47" s="47"/>
      <c r="B47" s="311"/>
      <c r="C47" s="310"/>
      <c r="D47" s="305"/>
      <c r="E47" s="57"/>
      <c r="F47" s="57"/>
      <c r="G47" s="305"/>
      <c r="H47" s="306"/>
      <c r="I47" s="306"/>
      <c r="J47" s="44"/>
    </row>
    <row r="48" spans="1:10" s="31" customFormat="1" ht="30" customHeight="1" thickTop="1" thickBot="1" x14ac:dyDescent="0.35">
      <c r="A48" s="47"/>
      <c r="B48" s="861" t="s">
        <v>45</v>
      </c>
      <c r="C48" s="861"/>
      <c r="D48" s="861"/>
      <c r="E48" s="861"/>
      <c r="F48" s="861"/>
      <c r="G48" s="861"/>
      <c r="H48" s="861"/>
      <c r="I48" s="861"/>
      <c r="J48" s="44"/>
    </row>
    <row r="49" spans="1:10" s="31" customFormat="1" ht="24" customHeight="1" thickTop="1" thickBot="1" x14ac:dyDescent="0.35">
      <c r="A49" s="47"/>
      <c r="B49" s="859"/>
      <c r="C49" s="860"/>
      <c r="D49" s="314"/>
      <c r="E49" s="314"/>
      <c r="F49" s="313"/>
      <c r="G49" s="321" t="s">
        <v>5</v>
      </c>
      <c r="H49" s="321" t="s">
        <v>6</v>
      </c>
      <c r="I49" s="319" t="s">
        <v>7</v>
      </c>
      <c r="J49" s="44"/>
    </row>
    <row r="50" spans="1:10" s="31" customFormat="1" ht="24" customHeight="1" thickTop="1" thickBot="1" x14ac:dyDescent="0.35">
      <c r="A50" s="47"/>
      <c r="B50" s="920" t="s">
        <v>149</v>
      </c>
      <c r="C50" s="921"/>
      <c r="D50" s="921"/>
      <c r="E50" s="921"/>
      <c r="F50" s="921"/>
      <c r="G50" s="491"/>
      <c r="H50" s="491"/>
      <c r="I50" s="474" t="str">
        <f>IF(OR(ISNUMBER(G50),ISNUMBER(H50)),ROUND(IF(ISNUMBER(G50),G50,0)-IF(ISNUMBER(H50),H50,0),2)," ")</f>
        <v xml:space="preserve"> </v>
      </c>
      <c r="J50" s="44"/>
    </row>
    <row r="51" spans="1:10" s="31" customFormat="1" ht="24" customHeight="1" thickTop="1" thickBot="1" x14ac:dyDescent="0.35">
      <c r="A51" s="47"/>
      <c r="B51" s="920" t="s">
        <v>46</v>
      </c>
      <c r="C51" s="921"/>
      <c r="D51" s="921"/>
      <c r="E51" s="921"/>
      <c r="F51" s="921"/>
      <c r="G51" s="491"/>
      <c r="H51" s="491"/>
      <c r="I51" s="474" t="str">
        <f>IF(OR(ISNUMBER(G51),ISNUMBER(H51)),ROUND(IF(ISNUMBER(G51),G51,0)-IF(ISNUMBER(H51),H51,0),2)," ")</f>
        <v xml:space="preserve"> </v>
      </c>
      <c r="J51" s="44"/>
    </row>
    <row r="52" spans="1:10" s="31" customFormat="1" ht="24" customHeight="1" thickTop="1" thickBot="1" x14ac:dyDescent="0.35">
      <c r="A52" s="47"/>
      <c r="B52" s="920" t="s">
        <v>150</v>
      </c>
      <c r="C52" s="921"/>
      <c r="D52" s="921"/>
      <c r="E52" s="921"/>
      <c r="F52" s="921"/>
      <c r="G52" s="491"/>
      <c r="H52" s="491"/>
      <c r="I52" s="474" t="str">
        <f>IF(OR(ISNUMBER(G52),ISNUMBER(H52)),ROUND(IF(ISNUMBER(G52),G52,0)-IF(ISNUMBER(H52),H52,0),2)," ")</f>
        <v xml:space="preserve"> </v>
      </c>
      <c r="J52" s="44"/>
    </row>
    <row r="53" spans="1:10" s="31" customFormat="1" ht="24" customHeight="1" thickTop="1" thickBot="1" x14ac:dyDescent="0.35">
      <c r="A53" s="47"/>
      <c r="B53" s="862" t="s">
        <v>242</v>
      </c>
      <c r="C53" s="863"/>
      <c r="D53" s="863"/>
      <c r="E53" s="863"/>
      <c r="F53" s="916"/>
      <c r="G53" s="490">
        <f>SUM(G50:G52)</f>
        <v>0</v>
      </c>
      <c r="H53" s="490">
        <f>SUM(H50:H52)</f>
        <v>0</v>
      </c>
      <c r="I53" s="475">
        <f>SUM(I50:I52)</f>
        <v>0</v>
      </c>
      <c r="J53" s="44"/>
    </row>
    <row r="54" spans="1:10" s="31" customFormat="1" ht="15" customHeight="1" thickTop="1" thickBot="1" x14ac:dyDescent="0.35">
      <c r="A54" s="249"/>
      <c r="B54" s="302"/>
      <c r="C54" s="302"/>
      <c r="D54" s="302"/>
      <c r="E54" s="302"/>
      <c r="F54" s="302"/>
      <c r="G54" s="306"/>
      <c r="H54" s="306"/>
      <c r="I54" s="306"/>
      <c r="J54" s="240"/>
    </row>
    <row r="55" spans="1:10" s="31" customFormat="1" ht="30" customHeight="1" thickTop="1" thickBot="1" x14ac:dyDescent="0.35">
      <c r="A55" s="47"/>
      <c r="B55" s="861" t="s">
        <v>238</v>
      </c>
      <c r="C55" s="861"/>
      <c r="D55" s="861"/>
      <c r="E55" s="861"/>
      <c r="F55" s="861"/>
      <c r="G55" s="861"/>
      <c r="H55" s="861"/>
      <c r="I55" s="861"/>
      <c r="J55" s="44"/>
    </row>
    <row r="56" spans="1:10" s="31" customFormat="1" ht="24" customHeight="1" thickTop="1" thickBot="1" x14ac:dyDescent="0.35">
      <c r="A56" s="47"/>
      <c r="B56" s="859"/>
      <c r="C56" s="860"/>
      <c r="D56" s="303"/>
      <c r="E56" s="303"/>
      <c r="F56" s="304"/>
      <c r="G56" s="321" t="s">
        <v>5</v>
      </c>
      <c r="H56" s="321" t="s">
        <v>6</v>
      </c>
      <c r="I56" s="319" t="s">
        <v>7</v>
      </c>
      <c r="J56" s="44"/>
    </row>
    <row r="57" spans="1:10" s="31" customFormat="1" ht="24" customHeight="1" thickTop="1" thickBot="1" x14ac:dyDescent="0.35">
      <c r="A57" s="47"/>
      <c r="B57" s="862" t="s">
        <v>238</v>
      </c>
      <c r="C57" s="863"/>
      <c r="D57" s="863"/>
      <c r="E57" s="863"/>
      <c r="F57" s="863"/>
      <c r="G57" s="488"/>
      <c r="H57" s="488"/>
      <c r="I57" s="489">
        <f>IF(OR(ISNUMBER(G57),ISNUMBER(H57)),ROUND(IF(ISNUMBER(G57),G57,0)-IF(ISNUMBER(H57),H57,0),2),0)</f>
        <v>0</v>
      </c>
      <c r="J57" s="44"/>
    </row>
    <row r="58" spans="1:10" s="31" customFormat="1" ht="15" customHeight="1" thickTop="1" thickBot="1" x14ac:dyDescent="0.35">
      <c r="A58" s="47"/>
      <c r="B58" s="302"/>
      <c r="C58" s="302"/>
      <c r="D58" s="302"/>
      <c r="E58" s="302"/>
      <c r="F58" s="302"/>
      <c r="G58" s="306"/>
      <c r="H58" s="306"/>
      <c r="I58" s="306"/>
      <c r="J58" s="240"/>
    </row>
    <row r="59" spans="1:10" s="31" customFormat="1" ht="29.65" customHeight="1" thickTop="1" thickBot="1" x14ac:dyDescent="0.35">
      <c r="A59" s="47"/>
      <c r="B59" s="861" t="s">
        <v>14</v>
      </c>
      <c r="C59" s="861"/>
      <c r="D59" s="861"/>
      <c r="E59" s="861"/>
      <c r="F59" s="861"/>
      <c r="G59" s="861"/>
      <c r="H59" s="861"/>
      <c r="I59" s="861"/>
      <c r="J59" s="44"/>
    </row>
    <row r="60" spans="1:10" s="31" customFormat="1" ht="24" customHeight="1" thickTop="1" thickBot="1" x14ac:dyDescent="0.35">
      <c r="A60" s="47"/>
      <c r="B60" s="859"/>
      <c r="C60" s="860"/>
      <c r="D60" s="303"/>
      <c r="E60" s="303"/>
      <c r="F60" s="304"/>
      <c r="G60" s="320" t="s">
        <v>5</v>
      </c>
      <c r="H60" s="321" t="s">
        <v>6</v>
      </c>
      <c r="I60" s="319" t="s">
        <v>7</v>
      </c>
      <c r="J60" s="44"/>
    </row>
    <row r="61" spans="1:10" s="126" customFormat="1" ht="24" customHeight="1" thickTop="1" thickBot="1" x14ac:dyDescent="0.35">
      <c r="A61" s="47"/>
      <c r="B61" s="862" t="s">
        <v>14</v>
      </c>
      <c r="C61" s="863"/>
      <c r="D61" s="863"/>
      <c r="E61" s="863"/>
      <c r="F61" s="916"/>
      <c r="G61" s="488"/>
      <c r="H61" s="488"/>
      <c r="I61" s="473">
        <f>IF(OR(ISNUMBER(G61),ISNUMBER(H61)),ROUND(IF(ISNUMBER(G61),G61,0)-IF(ISNUMBER(H61),H61,0),2),0)</f>
        <v>0</v>
      </c>
      <c r="J61" s="44"/>
    </row>
    <row r="62" spans="1:10" s="31" customFormat="1" ht="15" customHeight="1" thickTop="1" thickBot="1" x14ac:dyDescent="0.35">
      <c r="A62" s="47"/>
      <c r="B62" s="260"/>
      <c r="C62" s="261"/>
      <c r="D62" s="262"/>
      <c r="E62" s="262"/>
      <c r="F62" s="263"/>
      <c r="G62" s="264"/>
      <c r="H62" s="264"/>
      <c r="I62" s="263"/>
      <c r="J62" s="240"/>
    </row>
    <row r="63" spans="1:10" s="31" customFormat="1" ht="29.65" customHeight="1" thickTop="1" thickBot="1" x14ac:dyDescent="0.35">
      <c r="A63" s="47"/>
      <c r="B63" s="917" t="s">
        <v>47</v>
      </c>
      <c r="C63" s="918"/>
      <c r="D63" s="918"/>
      <c r="E63" s="918"/>
      <c r="F63" s="918"/>
      <c r="G63" s="918"/>
      <c r="H63" s="918"/>
      <c r="I63" s="919"/>
      <c r="J63" s="44"/>
    </row>
    <row r="64" spans="1:10" s="126" customFormat="1" ht="24" customHeight="1" thickTop="1" thickBot="1" x14ac:dyDescent="0.35">
      <c r="A64" s="301"/>
      <c r="B64" s="22"/>
      <c r="C64" s="187"/>
      <c r="D64" s="187"/>
      <c r="E64" s="187"/>
      <c r="F64" s="187"/>
      <c r="G64" s="187"/>
      <c r="H64" s="187"/>
      <c r="I64" s="187"/>
      <c r="J64" s="44"/>
    </row>
    <row r="65" spans="1:14" s="126" customFormat="1" ht="24" customHeight="1" thickTop="1" thickBot="1" x14ac:dyDescent="0.35">
      <c r="A65" s="301"/>
      <c r="B65" s="339"/>
      <c r="C65" s="498" t="s">
        <v>261</v>
      </c>
      <c r="D65" s="340" t="str">
        <f>L4</f>
        <v>Part. non finançable</v>
      </c>
      <c r="E65" s="57"/>
      <c r="F65" s="57"/>
      <c r="G65" s="57"/>
      <c r="H65" s="57"/>
      <c r="I65" s="212"/>
      <c r="J65" s="44"/>
    </row>
    <row r="66" spans="1:14" s="126" customFormat="1" ht="24" customHeight="1" thickTop="1" thickBot="1" x14ac:dyDescent="0.35">
      <c r="A66" s="301"/>
      <c r="B66" s="339"/>
      <c r="C66" s="496" t="s">
        <v>262</v>
      </c>
      <c r="D66" s="492">
        <f>$L$11</f>
        <v>0</v>
      </c>
      <c r="E66" s="57"/>
      <c r="F66" s="57"/>
      <c r="G66" s="57"/>
      <c r="H66" s="57"/>
      <c r="I66" s="212"/>
      <c r="J66" s="44"/>
    </row>
    <row r="67" spans="1:14" s="126" customFormat="1" ht="24" customHeight="1" thickTop="1" thickBot="1" x14ac:dyDescent="0.35">
      <c r="A67" s="301"/>
      <c r="B67" s="339"/>
      <c r="C67" s="496" t="s">
        <v>263</v>
      </c>
      <c r="D67" s="493">
        <f>D66</f>
        <v>0</v>
      </c>
      <c r="E67" s="57"/>
      <c r="F67" s="57"/>
      <c r="G67" s="57"/>
      <c r="H67" s="57"/>
      <c r="I67" s="212"/>
      <c r="J67" s="44"/>
    </row>
    <row r="68" spans="1:14" s="126" customFormat="1" ht="24" customHeight="1" thickTop="1" thickBot="1" x14ac:dyDescent="0.35">
      <c r="A68" s="301"/>
      <c r="B68" s="339"/>
      <c r="C68" s="499" t="s">
        <v>264</v>
      </c>
      <c r="D68" s="341">
        <f>IF(L3,1,(MIN(D66,D67+0)))</f>
        <v>0</v>
      </c>
      <c r="E68" s="494"/>
      <c r="F68" s="57"/>
      <c r="G68" s="57"/>
      <c r="H68" s="57"/>
      <c r="I68" s="212"/>
      <c r="J68" s="44"/>
    </row>
    <row r="69" spans="1:14" s="126" customFormat="1" ht="24" customHeight="1" thickTop="1" thickBot="1" x14ac:dyDescent="0.35">
      <c r="A69" s="301"/>
      <c r="B69" s="57"/>
      <c r="C69" s="57"/>
      <c r="D69" s="57"/>
      <c r="E69" s="57"/>
      <c r="F69" s="57"/>
      <c r="G69" s="57"/>
      <c r="H69" s="57"/>
      <c r="I69" s="57"/>
      <c r="J69" s="44"/>
    </row>
    <row r="70" spans="1:14" s="126" customFormat="1" ht="24" customHeight="1" thickTop="1" thickBot="1" x14ac:dyDescent="0.35">
      <c r="A70" s="301"/>
      <c r="B70" s="804"/>
      <c r="C70" s="805"/>
      <c r="D70" s="805"/>
      <c r="E70" s="805"/>
      <c r="F70" s="806"/>
      <c r="G70" s="322" t="s">
        <v>48</v>
      </c>
      <c r="H70" s="321" t="s">
        <v>6</v>
      </c>
      <c r="I70" s="323" t="s">
        <v>7</v>
      </c>
      <c r="J70" s="44"/>
    </row>
    <row r="71" spans="1:14" s="126" customFormat="1" ht="24" customHeight="1" thickTop="1" thickBot="1" x14ac:dyDescent="0.35">
      <c r="A71" s="301"/>
      <c r="B71" s="807" t="s">
        <v>346</v>
      </c>
      <c r="C71" s="808"/>
      <c r="D71" s="808"/>
      <c r="E71" s="808"/>
      <c r="F71" s="809"/>
      <c r="G71" s="518">
        <f>SUM(G42,G46,G53,G57,G61)</f>
        <v>0</v>
      </c>
      <c r="H71" s="518">
        <f>SUM(H42,H46,H53,H57,H61)</f>
        <v>0</v>
      </c>
      <c r="I71" s="519">
        <f>SUM(I42,I46,I53,I57,I61)</f>
        <v>0</v>
      </c>
      <c r="J71" s="44"/>
    </row>
    <row r="72" spans="1:14" s="126" customFormat="1" ht="24" customHeight="1" thickTop="1" thickBot="1" x14ac:dyDescent="0.35">
      <c r="A72" s="301"/>
      <c r="B72" s="899" t="str">
        <f xml:space="preserve"> "Frais généraux (max : "&amp;Réglages!M16&amp;"% pour l’ensemble du projet)"</f>
        <v>Frais généraux (max : 20% pour l’ensemble du projet)</v>
      </c>
      <c r="C72" s="900"/>
      <c r="D72" s="901"/>
      <c r="E72" s="81"/>
      <c r="F72" s="26" t="s">
        <v>74</v>
      </c>
      <c r="G72" s="518">
        <f>H72</f>
        <v>0</v>
      </c>
      <c r="H72" s="518">
        <f>IF($L$1,(H71)*E72/100,0)</f>
        <v>0</v>
      </c>
      <c r="I72" s="520"/>
      <c r="J72" s="44"/>
    </row>
    <row r="73" spans="1:14" s="126" customFormat="1" ht="24" hidden="1" customHeight="1" thickTop="1" thickBot="1" x14ac:dyDescent="0.35">
      <c r="A73" s="301"/>
      <c r="B73" s="906" t="str">
        <f>"Frais de structure - part « personnel » (max "&amp;Réglages!M25&amp;"%)"</f>
        <v>Frais de structure - part « personnel » (max 68%)</v>
      </c>
      <c r="C73" s="907"/>
      <c r="D73" s="908"/>
      <c r="E73" s="81"/>
      <c r="F73" s="352" t="s">
        <v>74</v>
      </c>
      <c r="G73" s="521">
        <f>IF($L$86,$E$73/100*G42,0)</f>
        <v>0</v>
      </c>
      <c r="H73" s="521">
        <f>IF($L$86,$E$73/100*H42,0)</f>
        <v>0</v>
      </c>
      <c r="I73" s="522">
        <f>IF($L$86,$E$73/100*I42,0)</f>
        <v>0</v>
      </c>
      <c r="J73" s="44"/>
    </row>
    <row r="74" spans="1:14" s="126" customFormat="1" ht="24" hidden="1" customHeight="1" thickTop="1" thickBot="1" x14ac:dyDescent="0.35">
      <c r="A74" s="301"/>
      <c r="B74" s="909" t="str">
        <f>"Frais de structure - part hors perso et hors factu interne (max "&amp;Réglages!M28&amp;"%)"</f>
        <v>Frais de structure - part hors perso et hors factu interne (max 7%)</v>
      </c>
      <c r="C74" s="910"/>
      <c r="D74" s="911"/>
      <c r="E74" s="81"/>
      <c r="F74" s="352" t="s">
        <v>74</v>
      </c>
      <c r="G74" s="521">
        <f>IF($L$87,$E$74/100*(G71-G42-G61),0)</f>
        <v>0</v>
      </c>
      <c r="H74" s="521">
        <f>IF($L$87,$E$74/100*(H71-H42-H61),0)</f>
        <v>0</v>
      </c>
      <c r="I74" s="522">
        <f>IF($L$87,$E$74/100*(I71-I42-I61),0)</f>
        <v>0</v>
      </c>
      <c r="J74" s="44"/>
    </row>
    <row r="75" spans="1:14" s="126" customFormat="1" ht="24" customHeight="1" thickTop="1" thickBot="1" x14ac:dyDescent="0.35">
      <c r="A75" s="301"/>
      <c r="B75" s="902" t="s">
        <v>55</v>
      </c>
      <c r="C75" s="903"/>
      <c r="D75" s="904"/>
      <c r="E75" s="82"/>
      <c r="F75" s="65" t="s">
        <v>74</v>
      </c>
      <c r="G75" s="518">
        <f>IF($L$5,(G42-G31)*E75/100,0)</f>
        <v>0</v>
      </c>
      <c r="H75" s="523"/>
      <c r="I75" s="519">
        <f>G75</f>
        <v>0</v>
      </c>
      <c r="J75" s="44"/>
    </row>
    <row r="76" spans="1:14" s="31" customFormat="1" ht="22.9" customHeight="1" thickTop="1" thickBot="1" x14ac:dyDescent="0.35">
      <c r="A76" s="192"/>
      <c r="B76" s="816" t="s">
        <v>8</v>
      </c>
      <c r="C76" s="817"/>
      <c r="D76" s="817"/>
      <c r="E76" s="817"/>
      <c r="F76" s="818"/>
      <c r="G76" s="524">
        <f>G71+G72+G73+G74+G75</f>
        <v>0</v>
      </c>
      <c r="H76" s="524">
        <f>IF($L$1,H71+H72+H73+H74,0)</f>
        <v>0</v>
      </c>
      <c r="I76" s="525">
        <f>I71+I75+I73+I74</f>
        <v>0</v>
      </c>
      <c r="J76" s="265"/>
      <c r="K76" s="124"/>
      <c r="L76" s="126"/>
      <c r="N76" s="166"/>
    </row>
    <row r="77" spans="1:14" s="31" customFormat="1" ht="15" customHeight="1" thickTop="1" thickBot="1" x14ac:dyDescent="0.35">
      <c r="A77" s="30"/>
      <c r="B77" s="57"/>
      <c r="C77" s="57"/>
      <c r="D77" s="57"/>
      <c r="E77" s="57"/>
      <c r="F77" s="57"/>
      <c r="G77" s="57"/>
      <c r="H77" s="57"/>
      <c r="I77" s="57"/>
      <c r="J77" s="44"/>
      <c r="L77" s="126"/>
      <c r="N77" s="166"/>
    </row>
    <row r="78" spans="1:14" s="31" customFormat="1" ht="9.4" customHeight="1" thickTop="1" thickBot="1" x14ac:dyDescent="0.35">
      <c r="A78" s="187"/>
      <c r="B78" s="57"/>
      <c r="C78" s="57"/>
      <c r="D78" s="57"/>
      <c r="E78" s="57"/>
      <c r="F78" s="57"/>
      <c r="G78" s="57"/>
      <c r="H78" s="57"/>
      <c r="I78" s="57"/>
      <c r="J78" s="44"/>
      <c r="K78" s="196"/>
      <c r="N78" s="166"/>
    </row>
    <row r="79" spans="1:14" s="31" customFormat="1" ht="15" customHeight="1" thickTop="1" thickBot="1" x14ac:dyDescent="0.35">
      <c r="A79" s="421"/>
      <c r="B79" s="837" t="s">
        <v>288</v>
      </c>
      <c r="C79" s="837"/>
      <c r="D79" s="837"/>
      <c r="E79" s="912">
        <f>H76</f>
        <v>0</v>
      </c>
      <c r="F79" s="913"/>
      <c r="G79" s="355"/>
      <c r="H79" s="355"/>
      <c r="I79" s="355"/>
      <c r="J79" s="240"/>
    </row>
    <row r="80" spans="1:14" s="31" customFormat="1" ht="15" customHeight="1" thickTop="1" thickBot="1" x14ac:dyDescent="0.35">
      <c r="A80" s="248"/>
      <c r="B80" s="914" t="s">
        <v>289</v>
      </c>
      <c r="C80" s="914"/>
      <c r="D80" s="915"/>
      <c r="E80" s="835">
        <f>E79*D68</f>
        <v>0</v>
      </c>
      <c r="F80" s="836"/>
      <c r="G80" s="355"/>
      <c r="H80" s="355"/>
      <c r="I80" s="355"/>
      <c r="J80" s="240"/>
    </row>
    <row r="81" spans="1:13" s="31" customFormat="1" ht="15" hidden="1" customHeight="1" thickTop="1" thickBot="1" x14ac:dyDescent="0.35">
      <c r="A81" s="248"/>
      <c r="B81" s="837" t="s">
        <v>348</v>
      </c>
      <c r="C81" s="837"/>
      <c r="D81" s="837"/>
      <c r="E81" s="838">
        <f>E79*(1-D68)</f>
        <v>0</v>
      </c>
      <c r="F81" s="839"/>
      <c r="G81" s="802" t="s">
        <v>365</v>
      </c>
      <c r="H81" s="803"/>
      <c r="I81" s="803"/>
      <c r="J81" s="240"/>
    </row>
    <row r="82" spans="1:13" s="126" customFormat="1" ht="15" customHeight="1" thickTop="1" thickBot="1" x14ac:dyDescent="0.35">
      <c r="A82" s="57"/>
      <c r="B82" s="837" t="s">
        <v>347</v>
      </c>
      <c r="C82" s="837"/>
      <c r="D82" s="837"/>
      <c r="E82" s="838">
        <f>I76</f>
        <v>0</v>
      </c>
      <c r="F82" s="839"/>
      <c r="G82" s="802"/>
      <c r="H82" s="803"/>
      <c r="I82" s="803"/>
      <c r="J82" s="41"/>
    </row>
    <row r="83" spans="1:13" s="126" customFormat="1" ht="24" customHeight="1" thickTop="1" thickBot="1" x14ac:dyDescent="0.35">
      <c r="A83" s="47"/>
      <c r="B83" s="837" t="s">
        <v>293</v>
      </c>
      <c r="C83" s="837"/>
      <c r="D83" s="837"/>
      <c r="E83" s="838">
        <f>E80+E82</f>
        <v>0</v>
      </c>
      <c r="F83" s="839"/>
      <c r="G83" s="802"/>
      <c r="H83" s="803"/>
      <c r="I83" s="803"/>
      <c r="J83" s="44"/>
    </row>
    <row r="84" spans="1:13" s="126" customFormat="1" ht="24" customHeight="1" thickTop="1" thickBot="1" x14ac:dyDescent="0.35">
      <c r="A84" s="47"/>
      <c r="B84" s="57"/>
      <c r="C84" s="57"/>
      <c r="D84" s="57"/>
      <c r="E84" s="57"/>
      <c r="F84" s="57"/>
      <c r="G84" s="57"/>
      <c r="H84" s="57"/>
      <c r="I84" s="57"/>
      <c r="J84" s="44"/>
    </row>
    <row r="85" spans="1:13" s="126" customFormat="1" ht="24" hidden="1" customHeight="1" thickTop="1" thickBot="1" x14ac:dyDescent="0.35">
      <c r="A85" s="47"/>
      <c r="B85" s="799"/>
      <c r="C85" s="800"/>
      <c r="D85" s="801"/>
      <c r="E85" s="84"/>
      <c r="F85" s="85"/>
      <c r="G85" s="85"/>
      <c r="H85" s="193"/>
      <c r="I85" s="85"/>
      <c r="J85" s="44"/>
      <c r="K85" s="124" t="s">
        <v>283</v>
      </c>
      <c r="L85" s="343" t="b">
        <f>AND(L1,L3)</f>
        <v>0</v>
      </c>
      <c r="M85" s="125" t="s">
        <v>284</v>
      </c>
    </row>
    <row r="86" spans="1:13" s="126" customFormat="1" ht="24" hidden="1" customHeight="1" thickTop="1" thickBot="1" x14ac:dyDescent="0.35">
      <c r="A86" s="47"/>
      <c r="B86" s="905" t="s">
        <v>213</v>
      </c>
      <c r="C86" s="905"/>
      <c r="D86" s="905"/>
      <c r="E86" s="905"/>
      <c r="F86" s="905"/>
      <c r="G86" s="195">
        <f>H26</f>
        <v>0</v>
      </c>
      <c r="H86" s="191" t="s">
        <v>125</v>
      </c>
      <c r="I86" s="191"/>
      <c r="J86" s="44"/>
      <c r="K86" s="124" t="s">
        <v>285</v>
      </c>
      <c r="L86" s="343" t="b">
        <f>AND(L1,NOT(L3),E73&lt;=Réglages!M25)</f>
        <v>0</v>
      </c>
      <c r="M86" s="125" t="s">
        <v>286</v>
      </c>
    </row>
    <row r="87" spans="1:13" s="126" customFormat="1" ht="24" hidden="1" customHeight="1" thickTop="1" thickBot="1" x14ac:dyDescent="0.35">
      <c r="A87" s="47"/>
      <c r="B87" s="905" t="str">
        <f>"Aide demandée pers fonctionnaires / Aide demandée hors frais généraux (max "&amp;Réglages!$M$19&amp;"%) : "</f>
        <v xml:space="preserve">Aide demandée pers fonctionnaires / Aide demandée hors frais généraux (max 0%) : </v>
      </c>
      <c r="C87" s="905"/>
      <c r="D87" s="905"/>
      <c r="E87" s="905"/>
      <c r="F87" s="905"/>
      <c r="G87" s="195">
        <f>G86/(H71+0.0001)*100</f>
        <v>0</v>
      </c>
      <c r="H87" s="191" t="s">
        <v>88</v>
      </c>
      <c r="I87" s="191"/>
      <c r="J87" s="44"/>
      <c r="K87" s="124" t="s">
        <v>287</v>
      </c>
      <c r="L87" s="343" t="b">
        <f>AND(L1,NOT(L3),E74&lt;=Réglages!M28)</f>
        <v>0</v>
      </c>
      <c r="M87" s="125" t="s">
        <v>286</v>
      </c>
    </row>
    <row r="88" spans="1:13" s="126" customFormat="1" ht="24" hidden="1" customHeight="1" thickTop="1" thickBot="1" x14ac:dyDescent="0.35">
      <c r="A88" s="47"/>
      <c r="B88" s="184"/>
      <c r="C88" s="22"/>
      <c r="D88" s="23"/>
      <c r="E88" s="23"/>
      <c r="F88" s="24"/>
      <c r="G88" s="185" t="str">
        <f>IF(G87&gt;Réglages!$M$19,"Attention : taux d’aide des personnels fonctionnaires dépassé","")</f>
        <v/>
      </c>
      <c r="H88" s="185"/>
      <c r="I88" s="24"/>
      <c r="J88" s="44"/>
    </row>
    <row r="89" spans="1:13" s="126" customFormat="1" ht="24" hidden="1" customHeight="1" thickTop="1" thickBot="1" x14ac:dyDescent="0.35">
      <c r="A89" s="47"/>
      <c r="B89" s="260"/>
      <c r="C89" s="261"/>
      <c r="D89" s="262"/>
      <c r="E89" s="262"/>
      <c r="F89" s="263"/>
      <c r="G89" s="264"/>
      <c r="H89" s="264"/>
      <c r="I89" s="263"/>
      <c r="J89" s="44"/>
    </row>
    <row r="90" spans="1:13" s="126" customFormat="1" ht="12.4" customHeight="1" thickTop="1" thickBot="1" x14ac:dyDescent="0.35">
      <c r="A90" s="47"/>
      <c r="B90" s="822" t="s">
        <v>85</v>
      </c>
      <c r="C90" s="823"/>
      <c r="D90" s="823"/>
      <c r="E90" s="823"/>
      <c r="F90" s="823"/>
      <c r="G90" s="823"/>
      <c r="H90" s="823"/>
      <c r="I90" s="824"/>
      <c r="J90" s="57"/>
    </row>
    <row r="91" spans="1:13" s="126" customFormat="1" ht="24" customHeight="1" thickTop="1" thickBot="1" x14ac:dyDescent="0.35">
      <c r="A91" s="47"/>
      <c r="B91" s="33"/>
      <c r="C91" s="45"/>
      <c r="D91" s="36"/>
      <c r="E91" s="36"/>
      <c r="F91" s="36"/>
      <c r="G91" s="36"/>
      <c r="H91" s="36"/>
      <c r="I91" s="36"/>
      <c r="J91" s="57"/>
    </row>
    <row r="92" spans="1:13" s="126" customFormat="1" ht="24" customHeight="1" thickTop="1" thickBot="1" x14ac:dyDescent="0.35">
      <c r="A92" s="47"/>
      <c r="B92" s="841" t="s">
        <v>49</v>
      </c>
      <c r="C92" s="842"/>
      <c r="D92" s="894" t="s">
        <v>50</v>
      </c>
      <c r="E92" s="895"/>
      <c r="F92" s="895"/>
      <c r="G92" s="842"/>
      <c r="H92" s="19" t="s">
        <v>51</v>
      </c>
      <c r="I92" s="55" t="s">
        <v>37</v>
      </c>
      <c r="J92" s="57"/>
    </row>
    <row r="93" spans="1:13" s="126" customFormat="1" ht="24" customHeight="1" thickTop="1" thickBot="1" x14ac:dyDescent="0.35">
      <c r="A93" s="47"/>
      <c r="B93" s="896" t="s">
        <v>138</v>
      </c>
      <c r="C93" s="897"/>
      <c r="D93" s="897"/>
      <c r="E93" s="897"/>
      <c r="F93" s="897"/>
      <c r="G93" s="897"/>
      <c r="H93" s="897"/>
      <c r="I93" s="898"/>
      <c r="J93" s="57"/>
    </row>
    <row r="94" spans="1:13" s="126" customFormat="1" ht="24" customHeight="1" thickTop="1" thickBot="1" x14ac:dyDescent="0.35">
      <c r="A94" s="47"/>
      <c r="B94" s="163">
        <v>1</v>
      </c>
      <c r="C94" s="157"/>
      <c r="D94" s="810"/>
      <c r="E94" s="811"/>
      <c r="F94" s="811"/>
      <c r="G94" s="812"/>
      <c r="H94" s="80"/>
      <c r="I94" s="83"/>
      <c r="J94" s="57"/>
    </row>
    <row r="95" spans="1:13" s="126" customFormat="1" ht="24" customHeight="1" thickTop="1" thickBot="1" x14ac:dyDescent="0.35">
      <c r="A95" s="47"/>
      <c r="B95" s="163">
        <v>2</v>
      </c>
      <c r="C95" s="157"/>
      <c r="D95" s="813"/>
      <c r="E95" s="814"/>
      <c r="F95" s="814"/>
      <c r="G95" s="815"/>
      <c r="H95" s="80"/>
      <c r="I95" s="83"/>
      <c r="J95" s="57"/>
    </row>
    <row r="96" spans="1:13" s="126" customFormat="1" ht="24" customHeight="1" thickTop="1" thickBot="1" x14ac:dyDescent="0.35">
      <c r="A96" s="47"/>
      <c r="B96" s="163">
        <v>3</v>
      </c>
      <c r="C96" s="157" t="s">
        <v>39</v>
      </c>
      <c r="D96" s="813" t="s">
        <v>39</v>
      </c>
      <c r="E96" s="814"/>
      <c r="F96" s="814"/>
      <c r="G96" s="815"/>
      <c r="H96" s="80"/>
      <c r="I96" s="83" t="s">
        <v>39</v>
      </c>
      <c r="J96" s="57"/>
    </row>
    <row r="97" spans="1:10" s="126" customFormat="1" ht="24" customHeight="1" thickTop="1" thickBot="1" x14ac:dyDescent="0.35">
      <c r="A97" s="47"/>
      <c r="B97" s="163">
        <v>4</v>
      </c>
      <c r="C97" s="157" t="s">
        <v>39</v>
      </c>
      <c r="D97" s="813" t="s">
        <v>39</v>
      </c>
      <c r="E97" s="814"/>
      <c r="F97" s="814"/>
      <c r="G97" s="815"/>
      <c r="H97" s="80" t="s">
        <v>39</v>
      </c>
      <c r="I97" s="83" t="s">
        <v>39</v>
      </c>
      <c r="J97" s="57"/>
    </row>
    <row r="98" spans="1:10" s="126" customFormat="1" ht="24" customHeight="1" thickTop="1" thickBot="1" x14ac:dyDescent="0.35">
      <c r="A98" s="47"/>
      <c r="B98" s="163">
        <v>5</v>
      </c>
      <c r="C98" s="157" t="s">
        <v>39</v>
      </c>
      <c r="D98" s="813" t="s">
        <v>39</v>
      </c>
      <c r="E98" s="814"/>
      <c r="F98" s="814"/>
      <c r="G98" s="815"/>
      <c r="H98" s="80" t="s">
        <v>39</v>
      </c>
      <c r="I98" s="83" t="s">
        <v>39</v>
      </c>
      <c r="J98" s="57"/>
    </row>
    <row r="99" spans="1:10" s="126" customFormat="1" ht="24" customHeight="1" thickTop="1" thickBot="1" x14ac:dyDescent="0.35">
      <c r="A99" s="47"/>
      <c r="B99" s="816" t="s">
        <v>140</v>
      </c>
      <c r="C99" s="817"/>
      <c r="D99" s="817"/>
      <c r="E99" s="817"/>
      <c r="F99" s="817"/>
      <c r="G99" s="818"/>
      <c r="H99" s="470">
        <f>SUM(H94:H98)</f>
        <v>0</v>
      </c>
      <c r="I99" s="472">
        <f>SUM(I94:I98)</f>
        <v>0</v>
      </c>
      <c r="J99" s="57"/>
    </row>
    <row r="100" spans="1:10" s="126" customFormat="1" ht="24" customHeight="1" thickTop="1" thickBot="1" x14ac:dyDescent="0.35">
      <c r="A100" s="47"/>
      <c r="B100" s="891" t="s">
        <v>139</v>
      </c>
      <c r="C100" s="892"/>
      <c r="D100" s="892"/>
      <c r="E100" s="892"/>
      <c r="F100" s="892"/>
      <c r="G100" s="892"/>
      <c r="H100" s="892"/>
      <c r="I100" s="893"/>
      <c r="J100" s="57"/>
    </row>
    <row r="101" spans="1:10" s="126" customFormat="1" ht="24" customHeight="1" thickTop="1" thickBot="1" x14ac:dyDescent="0.35">
      <c r="A101" s="47"/>
      <c r="B101" s="163">
        <v>1</v>
      </c>
      <c r="C101" s="157"/>
      <c r="D101" s="810"/>
      <c r="E101" s="811"/>
      <c r="F101" s="811"/>
      <c r="G101" s="812"/>
      <c r="H101" s="80"/>
      <c r="I101" s="83"/>
      <c r="J101" s="57"/>
    </row>
    <row r="102" spans="1:10" s="126" customFormat="1" ht="24" customHeight="1" thickTop="1" thickBot="1" x14ac:dyDescent="0.35">
      <c r="A102" s="47"/>
      <c r="B102" s="163">
        <v>2</v>
      </c>
      <c r="C102" s="157"/>
      <c r="D102" s="813"/>
      <c r="E102" s="814"/>
      <c r="F102" s="814"/>
      <c r="G102" s="815"/>
      <c r="H102" s="80"/>
      <c r="I102" s="83"/>
      <c r="J102" s="57"/>
    </row>
    <row r="103" spans="1:10" s="126" customFormat="1" ht="24" customHeight="1" thickTop="1" thickBot="1" x14ac:dyDescent="0.35">
      <c r="A103" s="47"/>
      <c r="B103" s="163">
        <v>3</v>
      </c>
      <c r="C103" s="157" t="s">
        <v>39</v>
      </c>
      <c r="D103" s="813" t="s">
        <v>39</v>
      </c>
      <c r="E103" s="814"/>
      <c r="F103" s="814"/>
      <c r="G103" s="815"/>
      <c r="H103" s="80"/>
      <c r="I103" s="83" t="s">
        <v>39</v>
      </c>
      <c r="J103" s="57"/>
    </row>
    <row r="104" spans="1:10" s="126" customFormat="1" ht="24" customHeight="1" thickTop="1" thickBot="1" x14ac:dyDescent="0.35">
      <c r="A104" s="47"/>
      <c r="B104" s="816" t="s">
        <v>141</v>
      </c>
      <c r="C104" s="817"/>
      <c r="D104" s="817"/>
      <c r="E104" s="817"/>
      <c r="F104" s="817"/>
      <c r="G104" s="818"/>
      <c r="H104" s="470">
        <f>SUM(H101:H103)</f>
        <v>0</v>
      </c>
      <c r="I104" s="472">
        <f>SUM(I101:I103)</f>
        <v>0</v>
      </c>
      <c r="J104" s="57"/>
    </row>
    <row r="105" spans="1:10" s="126" customFormat="1" ht="24" customHeight="1" thickTop="1" thickBot="1" x14ac:dyDescent="0.35">
      <c r="A105" s="47"/>
      <c r="B105" s="819" t="s">
        <v>164</v>
      </c>
      <c r="C105" s="820"/>
      <c r="D105" s="820"/>
      <c r="E105" s="820"/>
      <c r="F105" s="820"/>
      <c r="G105" s="821"/>
      <c r="H105" s="470">
        <f>H99+H104</f>
        <v>0</v>
      </c>
      <c r="I105" s="472">
        <f>I99+I104</f>
        <v>0</v>
      </c>
      <c r="J105" s="57"/>
    </row>
    <row r="106" spans="1:10" s="126" customFormat="1" ht="24" customHeight="1" thickTop="1" thickBot="1" x14ac:dyDescent="0.35">
      <c r="A106" s="47"/>
      <c r="B106" s="260"/>
      <c r="C106" s="261"/>
      <c r="D106" s="262"/>
      <c r="E106" s="262"/>
      <c r="F106" s="263"/>
      <c r="G106" s="264"/>
      <c r="H106" s="264"/>
      <c r="I106" s="263"/>
      <c r="J106" s="57"/>
    </row>
    <row r="107" spans="1:10" s="126" customFormat="1" ht="24" customHeight="1" thickTop="1" thickBot="1" x14ac:dyDescent="0.35">
      <c r="A107" s="47"/>
      <c r="B107" s="822" t="s">
        <v>52</v>
      </c>
      <c r="C107" s="823"/>
      <c r="D107" s="823"/>
      <c r="E107" s="823"/>
      <c r="F107" s="823"/>
      <c r="G107" s="823"/>
      <c r="H107" s="823"/>
      <c r="I107" s="824"/>
      <c r="J107" s="354"/>
    </row>
    <row r="108" spans="1:10" s="126" customFormat="1" ht="24" customHeight="1" thickTop="1" thickBot="1" x14ac:dyDescent="0.35">
      <c r="A108" s="47"/>
      <c r="B108" s="33"/>
      <c r="C108" s="45"/>
      <c r="D108" s="36"/>
      <c r="E108" s="36"/>
      <c r="F108" s="36"/>
      <c r="G108" s="36"/>
      <c r="H108" s="36"/>
      <c r="I108" s="36"/>
      <c r="J108" s="354"/>
    </row>
    <row r="109" spans="1:10" s="126" customFormat="1" ht="24" customHeight="1" thickTop="1" thickBot="1" x14ac:dyDescent="0.35">
      <c r="A109" s="47"/>
      <c r="B109" s="825"/>
      <c r="C109" s="826"/>
      <c r="D109" s="826"/>
      <c r="E109" s="826"/>
      <c r="F109" s="826"/>
      <c r="G109" s="826"/>
      <c r="H109" s="826"/>
      <c r="I109" s="827"/>
      <c r="J109" s="354"/>
    </row>
    <row r="110" spans="1:10" s="126" customFormat="1" ht="24" customHeight="1" thickTop="1" thickBot="1" x14ac:dyDescent="0.35">
      <c r="A110" s="47"/>
      <c r="B110" s="828"/>
      <c r="C110" s="829"/>
      <c r="D110" s="829"/>
      <c r="E110" s="829"/>
      <c r="F110" s="829"/>
      <c r="G110" s="829"/>
      <c r="H110" s="829"/>
      <c r="I110" s="830"/>
      <c r="J110" s="354"/>
    </row>
    <row r="111" spans="1:10" s="126" customFormat="1" ht="24" customHeight="1" thickTop="1" thickBot="1" x14ac:dyDescent="0.35">
      <c r="A111" s="47"/>
      <c r="B111" s="828"/>
      <c r="C111" s="829"/>
      <c r="D111" s="829"/>
      <c r="E111" s="829"/>
      <c r="F111" s="829"/>
      <c r="G111" s="829"/>
      <c r="H111" s="829"/>
      <c r="I111" s="830"/>
      <c r="J111" s="354"/>
    </row>
    <row r="112" spans="1:10" s="126" customFormat="1" ht="24" customHeight="1" thickTop="1" thickBot="1" x14ac:dyDescent="0.35">
      <c r="A112" s="47"/>
      <c r="B112" s="828"/>
      <c r="C112" s="829"/>
      <c r="D112" s="829"/>
      <c r="E112" s="829"/>
      <c r="F112" s="829"/>
      <c r="G112" s="829"/>
      <c r="H112" s="829"/>
      <c r="I112" s="830"/>
      <c r="J112" s="354"/>
    </row>
    <row r="113" spans="1:14" s="126" customFormat="1" ht="17.149999999999999" customHeight="1" thickTop="1" thickBot="1" x14ac:dyDescent="0.35">
      <c r="A113" s="57"/>
      <c r="B113" s="828"/>
      <c r="C113" s="829"/>
      <c r="D113" s="829"/>
      <c r="E113" s="829"/>
      <c r="F113" s="829"/>
      <c r="G113" s="829"/>
      <c r="H113" s="829"/>
      <c r="I113" s="830"/>
      <c r="J113" s="57"/>
    </row>
    <row r="114" spans="1:14" s="126" customFormat="1" ht="15" customHeight="1" thickTop="1" thickBot="1" x14ac:dyDescent="0.35">
      <c r="A114" s="192"/>
      <c r="B114" s="828"/>
      <c r="C114" s="829"/>
      <c r="D114" s="829"/>
      <c r="E114" s="829"/>
      <c r="F114" s="829"/>
      <c r="G114" s="829"/>
      <c r="H114" s="829"/>
      <c r="I114" s="830"/>
      <c r="J114" s="194"/>
    </row>
    <row r="115" spans="1:14" s="126" customFormat="1" ht="21" customHeight="1" thickTop="1" thickBot="1" x14ac:dyDescent="0.35">
      <c r="A115" s="57"/>
      <c r="B115" s="831"/>
      <c r="C115" s="832"/>
      <c r="D115" s="832"/>
      <c r="E115" s="832"/>
      <c r="F115" s="832"/>
      <c r="G115" s="832"/>
      <c r="H115" s="832"/>
      <c r="I115" s="833"/>
      <c r="J115" s="189"/>
    </row>
    <row r="116" spans="1:14" s="126" customFormat="1" ht="40.5" customHeight="1" thickTop="1" thickBot="1" x14ac:dyDescent="0.35">
      <c r="A116" s="57"/>
      <c r="B116" s="834" t="s">
        <v>53</v>
      </c>
      <c r="C116" s="834"/>
      <c r="D116" s="834"/>
      <c r="E116" s="834"/>
      <c r="F116" s="834"/>
      <c r="G116" s="834"/>
      <c r="H116" s="834"/>
      <c r="I116" s="834"/>
      <c r="J116" s="190"/>
    </row>
    <row r="117" spans="1:14" s="31" customFormat="1" ht="15" customHeight="1" thickTop="1" thickBot="1" x14ac:dyDescent="0.35">
      <c r="A117" s="183"/>
      <c r="B117" s="605" t="s">
        <v>219</v>
      </c>
      <c r="C117" s="605"/>
      <c r="D117" s="605"/>
      <c r="E117" s="605"/>
      <c r="F117" s="605"/>
      <c r="G117" s="605"/>
      <c r="H117" s="605"/>
      <c r="I117" s="605"/>
      <c r="J117" s="188"/>
      <c r="L117" s="126"/>
    </row>
    <row r="118" spans="1:14" s="31" customFormat="1" ht="13.15" customHeight="1" thickTop="1" thickBot="1" x14ac:dyDescent="0.4">
      <c r="A118" s="192"/>
      <c r="B118" s="7"/>
      <c r="C118" s="7"/>
      <c r="D118" s="7"/>
      <c r="E118" s="7"/>
      <c r="F118" s="7"/>
      <c r="G118" s="7"/>
      <c r="H118" s="7"/>
      <c r="I118" s="7"/>
      <c r="J118" s="265"/>
      <c r="K118" s="124"/>
      <c r="L118" s="126"/>
      <c r="N118" s="166"/>
    </row>
    <row r="119" spans="1:14" s="31" customFormat="1" ht="223.5" customHeight="1" thickTop="1" thickBot="1" x14ac:dyDescent="0.35">
      <c r="A119" s="30"/>
      <c r="B119" s="840" t="s">
        <v>352</v>
      </c>
      <c r="C119" s="840"/>
      <c r="D119" s="840"/>
      <c r="E119" s="840"/>
      <c r="F119" s="840"/>
      <c r="G119" s="840"/>
      <c r="H119" s="840"/>
      <c r="I119" s="840"/>
      <c r="J119" s="44"/>
      <c r="L119" s="126"/>
      <c r="N119" s="166"/>
    </row>
    <row r="120" spans="1:14" s="31" customFormat="1" ht="9.4" customHeight="1" thickTop="1" thickBot="1" x14ac:dyDescent="0.35">
      <c r="A120" s="32"/>
      <c r="B120" s="37"/>
      <c r="C120" s="42"/>
      <c r="D120" s="42"/>
      <c r="E120" s="37"/>
      <c r="F120" s="37"/>
      <c r="G120" s="37"/>
      <c r="H120" s="37"/>
      <c r="I120" s="37"/>
      <c r="J120" s="41"/>
      <c r="K120" s="196"/>
      <c r="L120" s="126"/>
      <c r="N120" s="166"/>
    </row>
    <row r="121" spans="1:14" s="126" customFormat="1" ht="15" customHeight="1" thickTop="1" thickBot="1" x14ac:dyDescent="0.35">
      <c r="A121" s="49"/>
      <c r="B121" s="78"/>
      <c r="C121" s="21"/>
      <c r="D121" s="693" t="s">
        <v>170</v>
      </c>
      <c r="E121" s="694"/>
      <c r="F121" s="694"/>
      <c r="G121" s="695"/>
      <c r="H121" s="21"/>
      <c r="I121" s="21"/>
      <c r="J121" s="44"/>
      <c r="K121" s="196"/>
    </row>
    <row r="122" spans="1:14" s="126" customFormat="1" ht="15" customHeight="1" thickTop="1" thickBot="1" x14ac:dyDescent="0.35">
      <c r="A122" s="52"/>
      <c r="B122" s="78"/>
      <c r="C122" s="21"/>
      <c r="D122" s="697" t="s">
        <v>2</v>
      </c>
      <c r="E122" s="698"/>
      <c r="F122" s="699" t="s">
        <v>1</v>
      </c>
      <c r="G122" s="701"/>
      <c r="H122" s="21"/>
      <c r="I122" s="21"/>
      <c r="J122" s="53"/>
      <c r="K122" s="196"/>
    </row>
    <row r="123" spans="1:14" s="126" customFormat="1" ht="15" customHeight="1" thickTop="1" thickBot="1" x14ac:dyDescent="0.35">
      <c r="A123" s="47"/>
      <c r="B123" s="78"/>
      <c r="C123" s="21"/>
      <c r="D123" s="702" t="str">
        <f>IF(D$16="","",D$16)</f>
        <v/>
      </c>
      <c r="E123" s="703"/>
      <c r="F123" s="704" t="str">
        <f>IF(D$15="","",D$15)</f>
        <v/>
      </c>
      <c r="G123" s="706"/>
      <c r="H123" s="21"/>
      <c r="I123" s="21"/>
      <c r="J123" s="44"/>
      <c r="K123" s="196"/>
    </row>
    <row r="124" spans="1:14" s="126" customFormat="1" ht="15" customHeight="1" thickTop="1" thickBot="1" x14ac:dyDescent="0.35">
      <c r="A124" s="47"/>
      <c r="B124" s="78"/>
      <c r="C124" s="21"/>
      <c r="D124" s="707" t="s">
        <v>28</v>
      </c>
      <c r="E124" s="708"/>
      <c r="F124" s="708"/>
      <c r="G124" s="709"/>
      <c r="H124" s="21"/>
      <c r="I124" s="21"/>
      <c r="J124" s="44"/>
      <c r="K124" s="196"/>
    </row>
    <row r="125" spans="1:14" s="126" customFormat="1" ht="15" customHeight="1" thickTop="1" thickBot="1" x14ac:dyDescent="0.35">
      <c r="A125" s="47"/>
      <c r="B125" s="78"/>
      <c r="C125" s="21"/>
      <c r="D125" s="710" t="str">
        <f>IF(D$17="","",D$17)</f>
        <v/>
      </c>
      <c r="E125" s="711"/>
      <c r="F125" s="711"/>
      <c r="G125" s="712"/>
      <c r="H125" s="21"/>
      <c r="I125" s="21"/>
      <c r="J125" s="44"/>
      <c r="K125" s="196"/>
    </row>
    <row r="126" spans="1:14" s="126" customFormat="1" ht="15" customHeight="1" thickTop="1" thickBot="1" x14ac:dyDescent="0.35">
      <c r="A126" s="47"/>
      <c r="B126" s="78"/>
      <c r="C126" s="21"/>
      <c r="D126" s="29"/>
      <c r="E126" s="29"/>
      <c r="F126" s="29"/>
      <c r="G126" s="29"/>
      <c r="H126" s="21"/>
      <c r="I126" s="21"/>
      <c r="J126" s="44"/>
      <c r="K126" s="196"/>
    </row>
    <row r="127" spans="1:14" s="126" customFormat="1" ht="15" customHeight="1" thickTop="1" thickBot="1" x14ac:dyDescent="0.35">
      <c r="A127" s="47"/>
      <c r="B127" s="78"/>
      <c r="C127" s="21"/>
      <c r="D127" s="656" t="s">
        <v>217</v>
      </c>
      <c r="E127" s="657"/>
      <c r="F127" s="657"/>
      <c r="G127" s="658"/>
      <c r="H127" s="21"/>
      <c r="I127" s="21"/>
      <c r="J127" s="44"/>
      <c r="K127" s="196"/>
    </row>
    <row r="128" spans="1:14" s="126" customFormat="1" ht="15" customHeight="1" thickTop="1" thickBot="1" x14ac:dyDescent="0.35">
      <c r="A128" s="47"/>
      <c r="B128" s="78"/>
      <c r="C128" s="21"/>
      <c r="D128" s="266"/>
      <c r="E128" s="267"/>
      <c r="F128" s="267"/>
      <c r="G128" s="268"/>
      <c r="H128" s="21"/>
      <c r="I128" s="21"/>
      <c r="J128" s="44"/>
      <c r="K128" s="196"/>
    </row>
    <row r="129" spans="1:14" s="126" customFormat="1" ht="15" customHeight="1" thickTop="1" thickBot="1" x14ac:dyDescent="0.35">
      <c r="A129" s="52"/>
      <c r="B129" s="78"/>
      <c r="C129" s="21"/>
      <c r="D129" s="269"/>
      <c r="E129" s="270"/>
      <c r="F129" s="270"/>
      <c r="G129" s="271"/>
      <c r="H129" s="21"/>
      <c r="I129" s="21"/>
      <c r="J129" s="53"/>
      <c r="K129" s="196"/>
    </row>
    <row r="130" spans="1:14" s="126" customFormat="1" ht="15" customHeight="1" thickTop="1" thickBot="1" x14ac:dyDescent="0.35">
      <c r="A130" s="47"/>
      <c r="B130" s="78"/>
      <c r="C130" s="21"/>
      <c r="D130" s="269"/>
      <c r="E130" s="270"/>
      <c r="F130" s="270"/>
      <c r="G130" s="271"/>
      <c r="H130" s="21"/>
      <c r="I130" s="21"/>
      <c r="J130" s="44"/>
      <c r="K130" s="196"/>
    </row>
    <row r="131" spans="1:14" s="126" customFormat="1" ht="35.5" customHeight="1" thickTop="1" thickBot="1" x14ac:dyDescent="0.35">
      <c r="A131" s="47"/>
      <c r="B131" s="78"/>
      <c r="C131" s="21"/>
      <c r="D131" s="269"/>
      <c r="E131" s="270"/>
      <c r="F131" s="270"/>
      <c r="G131" s="271"/>
      <c r="H131" s="21"/>
      <c r="I131" s="21"/>
      <c r="J131" s="44"/>
      <c r="K131" s="196"/>
    </row>
    <row r="132" spans="1:14" s="126" customFormat="1" ht="15" customHeight="1" thickTop="1" thickBot="1" x14ac:dyDescent="0.35">
      <c r="A132" s="47"/>
      <c r="B132" s="78"/>
      <c r="C132" s="21"/>
      <c r="D132" s="269"/>
      <c r="E132" s="270"/>
      <c r="F132" s="270"/>
      <c r="G132" s="271"/>
      <c r="H132" s="21"/>
      <c r="I132" s="21"/>
      <c r="J132" s="44"/>
      <c r="K132" s="196"/>
    </row>
    <row r="133" spans="1:14" s="126" customFormat="1" ht="15" customHeight="1" thickTop="1" thickBot="1" x14ac:dyDescent="0.35">
      <c r="A133" s="47"/>
      <c r="B133" s="78"/>
      <c r="C133" s="21"/>
      <c r="D133" s="272"/>
      <c r="E133" s="273"/>
      <c r="F133" s="273"/>
      <c r="G133" s="274"/>
      <c r="H133" s="21"/>
      <c r="I133" s="21"/>
      <c r="J133" s="44"/>
      <c r="K133" s="196"/>
    </row>
    <row r="134" spans="1:14" s="126" customFormat="1" ht="15" customHeight="1" thickTop="1" thickBot="1" x14ac:dyDescent="0.35">
      <c r="A134" s="47"/>
      <c r="B134" s="275"/>
      <c r="C134" s="792" t="str">
        <f xml:space="preserve"> "Projet : "&amp;H2</f>
        <v xml:space="preserve">Projet : </v>
      </c>
      <c r="D134" s="793"/>
      <c r="E134" s="793"/>
      <c r="F134" s="793"/>
      <c r="G134" s="793"/>
      <c r="H134" s="793"/>
      <c r="I134" s="794"/>
      <c r="J134" s="44"/>
      <c r="K134" s="196"/>
    </row>
    <row r="135" spans="1:14" s="31" customFormat="1" ht="13.15" customHeight="1" thickTop="1" thickBot="1" x14ac:dyDescent="0.35">
      <c r="A135" s="192"/>
      <c r="B135" s="22"/>
      <c r="C135" s="793" t="str">
        <f>H3&amp; " - Nom établissement : "&amp;D7</f>
        <v xml:space="preserve">Part1-Coord - Nom établissement : </v>
      </c>
      <c r="D135" s="793"/>
      <c r="E135" s="793"/>
      <c r="F135" s="793"/>
      <c r="G135" s="793"/>
      <c r="H135" s="793"/>
      <c r="I135" s="794"/>
      <c r="J135" s="265"/>
      <c r="K135" s="124"/>
      <c r="L135" s="126"/>
      <c r="N135" s="166"/>
    </row>
    <row r="136" spans="1:14" s="31" customFormat="1" ht="15" customHeight="1" thickTop="1" thickBot="1" x14ac:dyDescent="0.35">
      <c r="A136" s="30"/>
      <c r="B136" s="22"/>
      <c r="C136" s="506"/>
      <c r="D136" s="506"/>
      <c r="E136" s="506"/>
      <c r="F136" s="506"/>
      <c r="G136" s="506"/>
      <c r="H136" s="506"/>
      <c r="I136" s="506"/>
      <c r="J136" s="44"/>
      <c r="L136" s="126"/>
      <c r="N136" s="166"/>
    </row>
    <row r="137" spans="1:14" s="31" customFormat="1" ht="24" customHeight="1" thickTop="1" thickBot="1" x14ac:dyDescent="0.35">
      <c r="A137" s="32"/>
      <c r="B137" s="796" t="s">
        <v>215</v>
      </c>
      <c r="C137" s="605"/>
      <c r="D137" s="605"/>
      <c r="E137" s="605"/>
      <c r="F137" s="605"/>
      <c r="G137" s="605"/>
      <c r="H137" s="605"/>
      <c r="I137" s="797"/>
      <c r="J137" s="41"/>
      <c r="K137" s="196"/>
      <c r="L137" s="126"/>
      <c r="N137" s="166"/>
    </row>
    <row r="138" spans="1:14" s="126" customFormat="1" ht="75" customHeight="1" thickTop="1" thickBot="1" x14ac:dyDescent="0.35">
      <c r="A138" s="51"/>
      <c r="B138" s="798" t="s">
        <v>364</v>
      </c>
      <c r="C138" s="798"/>
      <c r="D138" s="798"/>
      <c r="E138" s="798"/>
      <c r="F138" s="798"/>
      <c r="G138" s="798"/>
      <c r="H138" s="798"/>
      <c r="I138" s="798"/>
      <c r="J138" s="44"/>
      <c r="K138" s="196"/>
    </row>
    <row r="139" spans="1:14" s="126" customFormat="1" ht="50.5" customHeight="1" thickTop="1" thickBot="1" x14ac:dyDescent="0.35">
      <c r="A139" s="51"/>
      <c r="B139" s="795" t="s">
        <v>353</v>
      </c>
      <c r="C139" s="795"/>
      <c r="D139" s="197" t="s">
        <v>181</v>
      </c>
      <c r="E139" s="795" t="s">
        <v>182</v>
      </c>
      <c r="F139" s="795"/>
      <c r="G139" s="788" t="s">
        <v>354</v>
      </c>
      <c r="H139" s="788"/>
      <c r="I139" s="788"/>
      <c r="J139" s="44"/>
      <c r="K139" s="514" t="s">
        <v>251</v>
      </c>
      <c r="L139" s="325"/>
    </row>
    <row r="140" spans="1:14" s="126" customFormat="1" ht="37.9" customHeight="1" thickTop="1" thickBot="1" x14ac:dyDescent="0.35">
      <c r="A140" s="51"/>
      <c r="B140" s="791" t="str">
        <f>D7&amp;" 
("&amp;D9&amp;")"</f>
        <v xml:space="preserve"> 
()</v>
      </c>
      <c r="C140" s="791"/>
      <c r="D140" s="517" t="str">
        <f>IF(D8="","Étab de la fiche",D8)</f>
        <v>Étab de la fiche</v>
      </c>
      <c r="E140" s="791" t="str">
        <f>IF(D10="","",""&amp;D10)</f>
        <v/>
      </c>
      <c r="F140" s="791"/>
      <c r="G140" s="788"/>
      <c r="H140" s="788"/>
      <c r="I140" s="788"/>
      <c r="J140" s="44"/>
      <c r="K140" s="515">
        <v>1</v>
      </c>
      <c r="L140" s="329" t="s">
        <v>186</v>
      </c>
    </row>
    <row r="141" spans="1:14" s="126" customFormat="1" ht="59.5" customHeight="1" thickTop="1" thickBot="1" x14ac:dyDescent="0.35">
      <c r="A141" s="51"/>
      <c r="B141" s="786"/>
      <c r="C141" s="787"/>
      <c r="D141" s="198"/>
      <c r="E141" s="790"/>
      <c r="F141" s="790"/>
      <c r="G141" s="789" t="s">
        <v>231</v>
      </c>
      <c r="H141" s="789"/>
      <c r="I141" s="789"/>
      <c r="J141" s="44"/>
      <c r="K141" s="515">
        <v>1</v>
      </c>
      <c r="L141" s="329" t="s">
        <v>187</v>
      </c>
    </row>
    <row r="142" spans="1:14" s="126" customFormat="1" ht="59.5" customHeight="1" thickTop="1" thickBot="1" x14ac:dyDescent="0.35">
      <c r="A142" s="51"/>
      <c r="B142" s="786"/>
      <c r="C142" s="787"/>
      <c r="D142" s="198"/>
      <c r="E142" s="790"/>
      <c r="F142" s="790"/>
      <c r="G142" s="789" t="s">
        <v>231</v>
      </c>
      <c r="H142" s="789"/>
      <c r="I142" s="789"/>
      <c r="J142" s="44"/>
      <c r="K142" s="515">
        <v>1</v>
      </c>
      <c r="L142" s="329" t="s">
        <v>188</v>
      </c>
    </row>
    <row r="143" spans="1:14" s="126" customFormat="1" ht="59.5" customHeight="1" thickTop="1" thickBot="1" x14ac:dyDescent="0.35">
      <c r="A143" s="51"/>
      <c r="B143" s="786"/>
      <c r="C143" s="787"/>
      <c r="D143" s="198"/>
      <c r="E143" s="790"/>
      <c r="F143" s="790"/>
      <c r="G143" s="789" t="s">
        <v>231</v>
      </c>
      <c r="H143" s="789"/>
      <c r="I143" s="789"/>
      <c r="J143" s="44"/>
      <c r="K143" s="515">
        <v>1</v>
      </c>
      <c r="L143" s="329" t="s">
        <v>189</v>
      </c>
    </row>
    <row r="144" spans="1:14" s="126" customFormat="1" ht="59.5" customHeight="1" thickTop="1" thickBot="1" x14ac:dyDescent="0.35">
      <c r="A144" s="502"/>
      <c r="B144" s="786"/>
      <c r="C144" s="787"/>
      <c r="D144" s="198"/>
      <c r="E144" s="790"/>
      <c r="F144" s="790"/>
      <c r="G144" s="789" t="s">
        <v>231</v>
      </c>
      <c r="H144" s="789"/>
      <c r="I144" s="789"/>
      <c r="J144" s="44"/>
      <c r="K144" s="515">
        <v>1</v>
      </c>
      <c r="L144" s="329" t="s">
        <v>190</v>
      </c>
    </row>
    <row r="145" spans="1:16" s="31" customFormat="1" ht="52.5" customHeight="1" thickTop="1" thickBot="1" x14ac:dyDescent="0.35">
      <c r="A145" s="503"/>
      <c r="B145" s="786"/>
      <c r="C145" s="787"/>
      <c r="D145" s="198"/>
      <c r="E145" s="790"/>
      <c r="F145" s="790"/>
      <c r="G145" s="789" t="s">
        <v>231</v>
      </c>
      <c r="H145" s="789"/>
      <c r="I145" s="789"/>
      <c r="J145" s="504"/>
      <c r="K145" s="515">
        <v>1</v>
      </c>
      <c r="L145" s="329" t="s">
        <v>191</v>
      </c>
    </row>
    <row r="146" spans="1:16" s="31" customFormat="1" ht="59.5" customHeight="1" thickTop="1" thickBot="1" x14ac:dyDescent="0.4">
      <c r="A146" s="7"/>
      <c r="B146" s="786"/>
      <c r="C146" s="787"/>
      <c r="D146" s="198"/>
      <c r="E146" s="790"/>
      <c r="F146" s="790"/>
      <c r="G146" s="789" t="s">
        <v>231</v>
      </c>
      <c r="H146" s="789"/>
      <c r="I146" s="789"/>
      <c r="J146" s="500"/>
      <c r="K146" s="515">
        <v>1</v>
      </c>
      <c r="L146" s="329" t="s">
        <v>192</v>
      </c>
    </row>
    <row r="147" spans="1:16" s="31" customFormat="1" ht="59.5" customHeight="1" thickTop="1" thickBot="1" x14ac:dyDescent="0.4">
      <c r="A147" s="7"/>
      <c r="B147" s="786"/>
      <c r="C147" s="787"/>
      <c r="D147" s="198"/>
      <c r="E147" s="790"/>
      <c r="F147" s="790"/>
      <c r="G147" s="789" t="s">
        <v>231</v>
      </c>
      <c r="H147" s="789"/>
      <c r="I147" s="789"/>
      <c r="J147" s="500"/>
      <c r="K147" s="516">
        <v>1</v>
      </c>
      <c r="L147" s="329" t="s">
        <v>193</v>
      </c>
      <c r="M147" s="166"/>
      <c r="N147" s="166"/>
      <c r="O147" s="166"/>
      <c r="P147" s="166"/>
    </row>
    <row r="148" spans="1:16" s="317" customFormat="1" ht="24.75" customHeight="1" thickTop="1" x14ac:dyDescent="0.25">
      <c r="A148" s="501"/>
      <c r="B148" s="59"/>
      <c r="C148" s="59"/>
      <c r="D148" s="59"/>
      <c r="E148" s="59"/>
      <c r="F148" s="59"/>
      <c r="G148" s="59"/>
      <c r="H148" s="59"/>
      <c r="I148" s="59"/>
      <c r="J148" s="294"/>
      <c r="K148" s="326">
        <v>1</v>
      </c>
      <c r="L148" s="330" t="s">
        <v>252</v>
      </c>
      <c r="M148" s="316"/>
      <c r="N148" s="316"/>
      <c r="O148" s="316"/>
      <c r="P148" s="316"/>
    </row>
    <row r="149" spans="1:16" s="31" customFormat="1" ht="15" hidden="1" customHeight="1" thickTop="1" thickBot="1" x14ac:dyDescent="0.35">
      <c r="A149" s="37"/>
      <c r="B149" s="59"/>
      <c r="C149" s="59"/>
      <c r="D149" s="59"/>
      <c r="E149" s="59"/>
      <c r="F149" s="59"/>
      <c r="G149" s="59"/>
      <c r="H149" s="59"/>
      <c r="I149" s="59"/>
      <c r="J149" s="37"/>
      <c r="K149" s="96"/>
      <c r="L149" s="166"/>
      <c r="M149" s="166"/>
      <c r="N149" s="166"/>
      <c r="O149" s="166"/>
      <c r="P149" s="166"/>
    </row>
    <row r="150" spans="1:16" s="31" customFormat="1" ht="15" hidden="1" customHeight="1" thickTop="1" thickBot="1" x14ac:dyDescent="0.35">
      <c r="A150" s="37"/>
      <c r="B150" s="59"/>
      <c r="C150" s="59"/>
      <c r="D150" s="59"/>
      <c r="E150" s="59"/>
      <c r="F150" s="59"/>
      <c r="G150" s="59"/>
      <c r="H150" s="59"/>
      <c r="I150" s="59"/>
      <c r="J150" s="37"/>
      <c r="K150" s="96"/>
      <c r="L150" s="166"/>
      <c r="M150" s="166"/>
      <c r="N150" s="166"/>
      <c r="O150" s="166"/>
      <c r="P150" s="166"/>
    </row>
    <row r="151" spans="1:16" s="31" customFormat="1" ht="15" hidden="1" customHeight="1" thickTop="1" thickBot="1" x14ac:dyDescent="0.35">
      <c r="A151" s="37"/>
      <c r="B151" s="59"/>
      <c r="C151" s="59"/>
      <c r="D151" s="59"/>
      <c r="E151" s="59"/>
      <c r="F151" s="59"/>
      <c r="G151" s="59"/>
      <c r="H151" s="59"/>
      <c r="I151" s="59"/>
      <c r="J151" s="37"/>
      <c r="K151" s="96"/>
      <c r="L151" s="166"/>
      <c r="M151" s="166"/>
      <c r="N151" s="166"/>
      <c r="O151" s="166"/>
      <c r="P151" s="166"/>
    </row>
    <row r="152" spans="1:16" s="31" customFormat="1" ht="15" hidden="1" customHeight="1" thickTop="1" thickBot="1" x14ac:dyDescent="0.35">
      <c r="A152" s="37"/>
      <c r="B152" s="59"/>
      <c r="C152" s="59"/>
      <c r="D152" s="59"/>
      <c r="E152" s="59"/>
      <c r="F152" s="59"/>
      <c r="G152" s="59"/>
      <c r="H152" s="59"/>
      <c r="I152" s="59"/>
      <c r="J152" s="79"/>
      <c r="K152" s="96"/>
      <c r="L152" s="166"/>
      <c r="M152" s="166"/>
      <c r="N152" s="166"/>
      <c r="O152" s="166"/>
      <c r="P152" s="166"/>
    </row>
    <row r="153" spans="1:16" s="31" customFormat="1" ht="75" hidden="1" customHeight="1" thickTop="1" thickBot="1" x14ac:dyDescent="0.35">
      <c r="A153" s="37"/>
      <c r="B153" s="59"/>
      <c r="C153" s="59"/>
      <c r="D153" s="59"/>
      <c r="E153" s="59"/>
      <c r="F153" s="59"/>
      <c r="G153" s="59"/>
      <c r="H153" s="59"/>
      <c r="I153" s="59"/>
      <c r="J153" s="79"/>
      <c r="K153" s="96"/>
      <c r="L153" s="166"/>
      <c r="M153" s="166"/>
      <c r="N153" s="166"/>
      <c r="O153" s="166"/>
      <c r="P153" s="166"/>
    </row>
    <row r="154" spans="1:16" s="31" customFormat="1" ht="75" hidden="1" customHeight="1" thickTop="1" thickBot="1" x14ac:dyDescent="0.35">
      <c r="A154" s="37"/>
      <c r="B154" s="59"/>
      <c r="C154" s="59"/>
      <c r="D154" s="59"/>
      <c r="E154" s="59"/>
      <c r="F154" s="59"/>
      <c r="G154" s="59"/>
      <c r="H154" s="59"/>
      <c r="I154" s="59"/>
      <c r="J154" s="79"/>
      <c r="K154" s="96"/>
      <c r="L154" s="106"/>
      <c r="M154" s="106"/>
      <c r="N154" s="106"/>
      <c r="O154" s="106"/>
      <c r="P154" s="106"/>
    </row>
    <row r="155" spans="1:16" s="31" customFormat="1" ht="20.25" hidden="1" customHeight="1" thickTop="1" thickBot="1" x14ac:dyDescent="0.35">
      <c r="A155" s="37"/>
      <c r="B155" s="59"/>
      <c r="C155" s="59"/>
      <c r="D155" s="59"/>
      <c r="E155" s="59"/>
      <c r="F155" s="59"/>
      <c r="G155" s="59"/>
      <c r="H155" s="59"/>
      <c r="I155" s="59"/>
      <c r="J155" s="79"/>
      <c r="K155" s="96"/>
      <c r="L155" s="106"/>
      <c r="M155" s="106"/>
      <c r="N155" s="106"/>
      <c r="O155" s="106"/>
      <c r="P155" s="106"/>
    </row>
    <row r="156" spans="1:16" s="31" customFormat="1" ht="15" hidden="1" customHeight="1" thickTop="1" thickBot="1" x14ac:dyDescent="0.35">
      <c r="A156" s="37"/>
      <c r="B156" s="59"/>
      <c r="C156" s="59"/>
      <c r="D156" s="59"/>
      <c r="E156" s="59"/>
      <c r="F156" s="59"/>
      <c r="G156" s="59"/>
      <c r="H156" s="59"/>
      <c r="I156" s="59"/>
      <c r="J156" s="37"/>
      <c r="K156" s="96"/>
      <c r="L156" s="106"/>
      <c r="M156" s="106"/>
      <c r="N156" s="106"/>
      <c r="O156" s="106"/>
      <c r="P156" s="106"/>
    </row>
    <row r="157" spans="1:16" s="31" customFormat="1" ht="15" hidden="1" customHeight="1" thickTop="1" thickBot="1" x14ac:dyDescent="0.35">
      <c r="A157" s="37"/>
      <c r="B157" s="59"/>
      <c r="C157" s="59"/>
      <c r="D157" s="59"/>
      <c r="E157" s="59"/>
      <c r="F157" s="59"/>
      <c r="G157" s="59"/>
      <c r="H157" s="59"/>
      <c r="I157" s="59"/>
      <c r="J157" s="37"/>
      <c r="K157" s="96"/>
      <c r="L157" s="106"/>
      <c r="M157" s="106"/>
      <c r="N157" s="106"/>
      <c r="O157" s="106"/>
      <c r="P157" s="106"/>
    </row>
    <row r="158" spans="1:16" s="31" customFormat="1" ht="15" hidden="1" customHeight="1" thickTop="1" thickBot="1" x14ac:dyDescent="0.35">
      <c r="A158" s="37"/>
      <c r="B158" s="59"/>
      <c r="C158" s="59"/>
      <c r="D158" s="59"/>
      <c r="E158" s="59"/>
      <c r="F158" s="59"/>
      <c r="G158" s="59"/>
      <c r="H158" s="59"/>
      <c r="I158" s="59"/>
      <c r="J158" s="37"/>
      <c r="K158" s="96"/>
      <c r="L158" s="106"/>
      <c r="M158" s="106"/>
      <c r="N158" s="106"/>
      <c r="O158" s="106"/>
      <c r="P158" s="106"/>
    </row>
    <row r="159" spans="1:16" s="31" customFormat="1" ht="15" hidden="1" customHeight="1" thickTop="1" thickBot="1" x14ac:dyDescent="0.35">
      <c r="A159" s="37"/>
      <c r="B159" s="59"/>
      <c r="C159" s="59"/>
      <c r="D159" s="59"/>
      <c r="E159" s="59"/>
      <c r="F159" s="59"/>
      <c r="G159" s="59"/>
      <c r="H159" s="59"/>
      <c r="I159" s="59"/>
      <c r="J159" s="37"/>
      <c r="K159" s="96"/>
      <c r="L159" s="106"/>
      <c r="M159" s="106"/>
      <c r="N159" s="106"/>
      <c r="O159" s="106"/>
      <c r="P159" s="106"/>
    </row>
    <row r="160" spans="1:16" s="31" customFormat="1" ht="15" hidden="1" customHeight="1" thickTop="1" thickBot="1" x14ac:dyDescent="0.35">
      <c r="A160" s="37"/>
      <c r="B160" s="59"/>
      <c r="C160" s="59"/>
      <c r="D160" s="59"/>
      <c r="E160" s="59"/>
      <c r="F160" s="59"/>
      <c r="G160" s="59"/>
      <c r="H160" s="59"/>
      <c r="I160" s="59"/>
      <c r="J160" s="37"/>
      <c r="K160" s="96"/>
      <c r="L160" s="106"/>
      <c r="M160" s="106"/>
      <c r="N160" s="106"/>
      <c r="O160" s="106"/>
      <c r="P160" s="106"/>
    </row>
    <row r="161" spans="1:16" s="31" customFormat="1" ht="15" hidden="1" customHeight="1" thickTop="1" thickBot="1" x14ac:dyDescent="0.35">
      <c r="A161" s="37"/>
      <c r="B161" s="59"/>
      <c r="C161" s="59"/>
      <c r="D161" s="59"/>
      <c r="E161" s="59"/>
      <c r="F161" s="59"/>
      <c r="G161" s="59"/>
      <c r="H161" s="59"/>
      <c r="I161" s="59"/>
      <c r="J161" s="37"/>
      <c r="K161" s="96"/>
      <c r="L161" s="106"/>
      <c r="M161" s="106"/>
      <c r="N161" s="106"/>
      <c r="O161" s="106"/>
      <c r="P161" s="106"/>
    </row>
    <row r="162" spans="1:16" s="31" customFormat="1" ht="15" hidden="1" customHeight="1" thickTop="1" thickBot="1" x14ac:dyDescent="0.35">
      <c r="A162" s="42"/>
      <c r="B162" s="59"/>
      <c r="C162" s="59"/>
      <c r="D162" s="59"/>
      <c r="E162" s="59"/>
      <c r="F162" s="59"/>
      <c r="G162" s="59"/>
      <c r="H162" s="59"/>
      <c r="I162" s="59"/>
      <c r="J162" s="37"/>
      <c r="K162" s="96"/>
      <c r="L162" s="106"/>
      <c r="M162" s="106"/>
      <c r="N162" s="106"/>
      <c r="O162" s="106"/>
      <c r="P162" s="106"/>
    </row>
    <row r="163" spans="1:16" s="31" customFormat="1" ht="15" hidden="1" customHeight="1" thickTop="1" x14ac:dyDescent="0.3">
      <c r="A163" s="46"/>
      <c r="B163" s="59"/>
      <c r="C163" s="59"/>
      <c r="D163" s="59"/>
      <c r="E163" s="59"/>
      <c r="F163" s="59"/>
      <c r="G163" s="59"/>
      <c r="H163" s="59"/>
      <c r="I163" s="59"/>
      <c r="J163" s="46"/>
      <c r="K163" s="96"/>
      <c r="L163" s="106"/>
      <c r="M163" s="106"/>
      <c r="N163" s="106"/>
      <c r="O163" s="106"/>
      <c r="P163" s="106"/>
    </row>
    <row r="164" spans="1:16" s="31" customFormat="1" ht="13.15" hidden="1" customHeight="1" x14ac:dyDescent="0.3">
      <c r="A164" s="21"/>
      <c r="B164" s="59"/>
      <c r="C164" s="59"/>
      <c r="D164" s="59"/>
      <c r="E164" s="59"/>
      <c r="F164" s="59"/>
      <c r="G164" s="59"/>
      <c r="H164" s="59"/>
      <c r="I164" s="59"/>
      <c r="J164" s="393"/>
      <c r="K164" s="124"/>
      <c r="L164" s="106"/>
      <c r="N164" s="166"/>
    </row>
    <row r="165" spans="1:16" s="31" customFormat="1" ht="13.15" hidden="1" customHeight="1" x14ac:dyDescent="0.3">
      <c r="A165" s="21"/>
      <c r="B165" s="59"/>
      <c r="C165" s="59"/>
      <c r="D165" s="59"/>
      <c r="E165" s="59"/>
      <c r="F165" s="59"/>
      <c r="G165" s="59"/>
      <c r="H165" s="59"/>
      <c r="I165" s="59"/>
      <c r="J165" s="393"/>
      <c r="K165" s="124"/>
      <c r="L165" s="106"/>
      <c r="N165" s="166"/>
    </row>
    <row r="166" spans="1:16" s="31" customFormat="1" ht="15" hidden="1" customHeight="1" thickBot="1" x14ac:dyDescent="0.35">
      <c r="A166" s="508"/>
      <c r="B166" s="59"/>
      <c r="C166" s="59"/>
      <c r="D166" s="59"/>
      <c r="E166" s="59"/>
      <c r="F166" s="59"/>
      <c r="G166" s="59"/>
      <c r="H166" s="59"/>
      <c r="I166" s="59"/>
      <c r="J166" s="505"/>
      <c r="L166" s="106"/>
      <c r="N166" s="166"/>
    </row>
    <row r="167" spans="1:16" s="31" customFormat="1" ht="9.4" hidden="1" customHeight="1" thickTop="1" thickBot="1" x14ac:dyDescent="0.35">
      <c r="A167" s="187"/>
      <c r="B167" s="59"/>
      <c r="C167" s="59"/>
      <c r="D167" s="59"/>
      <c r="E167" s="59"/>
      <c r="F167" s="59"/>
      <c r="G167" s="59"/>
      <c r="H167" s="59"/>
      <c r="I167" s="59"/>
      <c r="J167" s="240"/>
      <c r="K167" s="196"/>
      <c r="N167" s="166"/>
    </row>
    <row r="168" spans="1:16" s="31" customFormat="1" ht="75" hidden="1" customHeight="1" thickTop="1" x14ac:dyDescent="0.3">
      <c r="A168" s="21"/>
      <c r="B168" s="59"/>
      <c r="C168" s="59"/>
      <c r="D168" s="59"/>
      <c r="E168" s="59"/>
      <c r="F168" s="59"/>
      <c r="G168" s="59"/>
      <c r="H168" s="59"/>
      <c r="I168" s="59"/>
      <c r="J168" s="24"/>
      <c r="K168" s="96"/>
      <c r="L168" s="106"/>
      <c r="M168" s="106"/>
      <c r="N168" s="106"/>
      <c r="O168" s="106"/>
      <c r="P168" s="106"/>
    </row>
    <row r="169" spans="1:16" s="31" customFormat="1" ht="50.65" hidden="1" customHeight="1" x14ac:dyDescent="0.3">
      <c r="A169" s="59"/>
      <c r="B169" s="59"/>
      <c r="C169" s="59"/>
      <c r="D169" s="59"/>
      <c r="E169" s="59"/>
      <c r="F169" s="59"/>
      <c r="G169" s="59"/>
      <c r="H169" s="59"/>
      <c r="I169" s="59"/>
      <c r="J169" s="24"/>
      <c r="M169" s="106"/>
      <c r="N169" s="106"/>
      <c r="O169" s="106"/>
      <c r="P169" s="106"/>
    </row>
    <row r="170" spans="1:16" s="31" customFormat="1" ht="38.15" hidden="1" customHeight="1" x14ac:dyDescent="0.3">
      <c r="A170" s="59"/>
      <c r="B170" s="59"/>
      <c r="C170" s="59"/>
      <c r="D170" s="59"/>
      <c r="E170" s="59"/>
      <c r="F170" s="59"/>
      <c r="G170" s="59"/>
      <c r="H170" s="59"/>
      <c r="I170" s="59"/>
      <c r="J170" s="24"/>
      <c r="M170" s="166"/>
      <c r="N170" s="166"/>
      <c r="O170" s="166"/>
      <c r="P170" s="166"/>
    </row>
    <row r="171" spans="1:16" s="31" customFormat="1" ht="59.65" hidden="1" customHeight="1" x14ac:dyDescent="0.3">
      <c r="A171" s="59"/>
      <c r="B171" s="59"/>
      <c r="C171" s="59"/>
      <c r="D171" s="59"/>
      <c r="E171" s="59"/>
      <c r="F171" s="59"/>
      <c r="G171" s="59"/>
      <c r="H171" s="59"/>
      <c r="I171" s="59"/>
      <c r="J171" s="24"/>
      <c r="M171" s="106"/>
      <c r="N171" s="106"/>
      <c r="O171" s="106"/>
      <c r="P171" s="106"/>
    </row>
    <row r="172" spans="1:16" s="31" customFormat="1" ht="59.65" hidden="1" customHeight="1" x14ac:dyDescent="0.3">
      <c r="A172" s="59"/>
      <c r="B172" s="59"/>
      <c r="C172" s="59"/>
      <c r="D172" s="59"/>
      <c r="E172" s="59"/>
      <c r="F172" s="59"/>
      <c r="G172" s="59"/>
      <c r="H172" s="59"/>
      <c r="I172" s="59"/>
      <c r="J172" s="24"/>
      <c r="M172" s="106"/>
      <c r="N172" s="106"/>
      <c r="O172" s="106"/>
      <c r="P172" s="106"/>
    </row>
    <row r="173" spans="1:16" s="31" customFormat="1" ht="59.65" hidden="1" customHeight="1" x14ac:dyDescent="0.3">
      <c r="A173" s="59"/>
      <c r="B173" s="59"/>
      <c r="C173" s="59"/>
      <c r="D173" s="59"/>
      <c r="E173" s="59"/>
      <c r="F173" s="59"/>
      <c r="G173" s="59"/>
      <c r="H173" s="59"/>
      <c r="I173" s="59"/>
      <c r="J173" s="24"/>
      <c r="M173" s="106"/>
      <c r="N173" s="106"/>
      <c r="O173" s="106"/>
      <c r="P173" s="106"/>
    </row>
    <row r="174" spans="1:16" s="31" customFormat="1" ht="59.65" hidden="1" customHeight="1" x14ac:dyDescent="0.3">
      <c r="A174" s="59"/>
      <c r="B174" s="59"/>
      <c r="C174" s="59"/>
      <c r="D174" s="59"/>
      <c r="E174" s="59"/>
      <c r="F174" s="59"/>
      <c r="G174" s="59"/>
      <c r="H174" s="59"/>
      <c r="I174" s="59"/>
      <c r="J174" s="24"/>
      <c r="M174" s="106"/>
      <c r="N174" s="106"/>
      <c r="O174" s="106"/>
      <c r="P174" s="106"/>
    </row>
    <row r="175" spans="1:16" s="31" customFormat="1" ht="59.65" hidden="1" customHeight="1" x14ac:dyDescent="0.3">
      <c r="A175" s="59"/>
      <c r="B175" s="8"/>
      <c r="C175" s="8"/>
      <c r="D175" s="8"/>
      <c r="E175" s="8"/>
      <c r="F175" s="8"/>
      <c r="G175" s="8"/>
      <c r="H175" s="8"/>
      <c r="I175" s="8"/>
      <c r="J175" s="24"/>
      <c r="M175" s="106"/>
      <c r="N175" s="106"/>
      <c r="O175" s="106"/>
      <c r="P175" s="106"/>
    </row>
    <row r="176" spans="1:16" s="31" customFormat="1" ht="59.65" hidden="1" customHeight="1" x14ac:dyDescent="0.3">
      <c r="A176" s="59"/>
      <c r="B176" s="8"/>
      <c r="C176" s="8"/>
      <c r="D176" s="8"/>
      <c r="E176" s="8"/>
      <c r="F176" s="8"/>
      <c r="G176" s="8"/>
      <c r="H176" s="8"/>
      <c r="I176" s="8"/>
      <c r="J176" s="24"/>
      <c r="M176" s="106"/>
      <c r="N176" s="106"/>
      <c r="O176" s="106"/>
      <c r="P176" s="106"/>
    </row>
    <row r="177" spans="1:16" s="31" customFormat="1" ht="59.65" hidden="1" customHeight="1" x14ac:dyDescent="0.3">
      <c r="A177" s="59"/>
      <c r="B177" s="8"/>
      <c r="C177" s="8"/>
      <c r="D177" s="8"/>
      <c r="E177" s="8"/>
      <c r="F177" s="8"/>
      <c r="G177" s="8"/>
      <c r="H177" s="8"/>
      <c r="I177" s="8"/>
      <c r="J177" s="24"/>
      <c r="M177" s="106"/>
      <c r="N177" s="106"/>
      <c r="O177" s="106"/>
      <c r="P177" s="106"/>
    </row>
    <row r="178" spans="1:16" s="31" customFormat="1" ht="15" hidden="1" customHeight="1" x14ac:dyDescent="0.3">
      <c r="A178" s="59"/>
      <c r="B178" s="8"/>
      <c r="C178" s="8"/>
      <c r="D178" s="8"/>
      <c r="E178" s="8"/>
      <c r="F178" s="8"/>
      <c r="G178" s="8"/>
      <c r="H178" s="8"/>
      <c r="I178" s="8"/>
      <c r="J178" s="60"/>
      <c r="M178" s="106"/>
      <c r="N178" s="106"/>
      <c r="O178" s="106"/>
      <c r="P178" s="106"/>
    </row>
    <row r="179" spans="1:16" s="59" customFormat="1" ht="10.15" hidden="1" customHeight="1" x14ac:dyDescent="0.3">
      <c r="B179" s="8"/>
      <c r="C179" s="8"/>
      <c r="D179" s="8"/>
      <c r="E179" s="8"/>
      <c r="F179" s="8"/>
      <c r="G179" s="8"/>
      <c r="H179" s="8"/>
      <c r="I179" s="8"/>
      <c r="J179" s="60"/>
      <c r="K179" s="96"/>
      <c r="L179" s="106"/>
    </row>
    <row r="180" spans="1:16" s="59" customFormat="1" ht="10.15" hidden="1" customHeight="1" x14ac:dyDescent="0.25">
      <c r="B180" s="8"/>
      <c r="C180" s="8"/>
      <c r="D180" s="8"/>
      <c r="E180" s="8"/>
      <c r="F180" s="8"/>
      <c r="G180" s="8"/>
      <c r="H180" s="8"/>
      <c r="I180" s="8"/>
      <c r="J180" s="60"/>
      <c r="K180" s="96"/>
    </row>
    <row r="181" spans="1:16" s="59" customFormat="1" ht="10.15" hidden="1" customHeight="1" x14ac:dyDescent="0.25">
      <c r="B181" s="8"/>
      <c r="C181" s="8"/>
      <c r="D181" s="8"/>
      <c r="E181" s="8"/>
      <c r="F181" s="8"/>
      <c r="G181" s="8"/>
      <c r="H181" s="8"/>
      <c r="I181" s="8"/>
      <c r="J181" s="60"/>
      <c r="K181" s="96"/>
    </row>
    <row r="182" spans="1:16" s="59" customFormat="1" ht="10.15" hidden="1" customHeight="1" x14ac:dyDescent="0.25">
      <c r="B182" s="8"/>
      <c r="C182" s="8"/>
      <c r="D182" s="8"/>
      <c r="E182" s="8"/>
      <c r="F182" s="8"/>
      <c r="G182" s="8"/>
      <c r="H182" s="8"/>
      <c r="I182" s="8"/>
      <c r="J182" s="60"/>
    </row>
    <row r="183" spans="1:16" s="59" customFormat="1" ht="10.15" hidden="1" customHeight="1" x14ac:dyDescent="0.25">
      <c r="B183" s="8"/>
      <c r="C183" s="8"/>
      <c r="D183" s="8"/>
      <c r="E183" s="8"/>
      <c r="F183" s="8"/>
      <c r="G183" s="8"/>
      <c r="H183" s="8"/>
      <c r="I183" s="8"/>
      <c r="J183" s="60"/>
    </row>
    <row r="184" spans="1:16" s="59" customFormat="1" ht="10.15" hidden="1" customHeight="1" x14ac:dyDescent="0.25">
      <c r="B184" s="8"/>
      <c r="C184" s="8"/>
      <c r="D184" s="8"/>
      <c r="E184" s="8"/>
      <c r="F184" s="8"/>
      <c r="G184" s="8"/>
      <c r="H184" s="8"/>
      <c r="I184" s="8"/>
      <c r="J184" s="60"/>
    </row>
    <row r="185" spans="1:16" s="59" customFormat="1" ht="10.15" hidden="1" customHeight="1" x14ac:dyDescent="0.25">
      <c r="B185" s="8"/>
      <c r="C185" s="8"/>
      <c r="D185" s="8"/>
      <c r="E185" s="8"/>
      <c r="F185" s="8"/>
      <c r="G185" s="8"/>
      <c r="H185" s="8"/>
      <c r="I185" s="8"/>
      <c r="J185" s="60"/>
    </row>
    <row r="186" spans="1:16" s="59" customFormat="1" ht="10.15" hidden="1" customHeight="1" x14ac:dyDescent="0.25">
      <c r="B186" s="8"/>
      <c r="C186" s="8"/>
      <c r="D186" s="8"/>
      <c r="E186" s="8"/>
      <c r="F186" s="8"/>
      <c r="G186" s="8"/>
      <c r="H186" s="8"/>
      <c r="I186" s="8"/>
      <c r="J186" s="60"/>
    </row>
    <row r="187" spans="1:16" s="59" customFormat="1" ht="10.15" hidden="1" customHeight="1" x14ac:dyDescent="0.25">
      <c r="B187" s="8"/>
      <c r="C187" s="8"/>
      <c r="D187" s="8"/>
      <c r="E187" s="8"/>
      <c r="F187" s="8"/>
      <c r="G187" s="8"/>
      <c r="H187" s="8"/>
      <c r="I187" s="8"/>
      <c r="J187" s="60"/>
    </row>
    <row r="188" spans="1:16" s="59" customFormat="1" ht="10.15" hidden="1" customHeight="1" x14ac:dyDescent="0.25">
      <c r="B188" s="8"/>
      <c r="C188" s="8"/>
      <c r="D188" s="8"/>
      <c r="E188" s="8"/>
      <c r="F188" s="8"/>
      <c r="G188" s="8"/>
      <c r="H188" s="8"/>
      <c r="I188" s="8"/>
      <c r="J188" s="60"/>
    </row>
    <row r="189" spans="1:16" s="59" customFormat="1" ht="10.15" hidden="1" customHeight="1" x14ac:dyDescent="0.25">
      <c r="B189" s="8"/>
      <c r="C189" s="8"/>
      <c r="D189" s="8"/>
      <c r="E189" s="8"/>
      <c r="F189" s="8"/>
      <c r="G189" s="8"/>
      <c r="H189" s="8"/>
      <c r="I189" s="8"/>
      <c r="J189" s="60"/>
    </row>
    <row r="190" spans="1:16" s="59" customFormat="1" ht="10.15" hidden="1" customHeight="1" x14ac:dyDescent="0.25">
      <c r="B190" s="8"/>
      <c r="C190" s="8"/>
      <c r="D190" s="8"/>
      <c r="E190" s="8"/>
      <c r="F190" s="8"/>
      <c r="G190" s="8"/>
      <c r="H190" s="8"/>
      <c r="I190" s="8"/>
      <c r="J190" s="60"/>
    </row>
    <row r="191" spans="1:16" s="59" customFormat="1" ht="10.15" hidden="1" customHeight="1" x14ac:dyDescent="0.25">
      <c r="B191" s="8"/>
      <c r="C191" s="8"/>
      <c r="D191" s="8"/>
      <c r="E191" s="8"/>
      <c r="F191" s="8"/>
      <c r="G191" s="8"/>
      <c r="H191" s="8"/>
      <c r="I191" s="8"/>
      <c r="J191" s="60"/>
    </row>
    <row r="192" spans="1:16" s="59" customFormat="1" ht="10.15" hidden="1" customHeight="1" x14ac:dyDescent="0.25">
      <c r="B192" s="8"/>
      <c r="C192" s="8"/>
      <c r="D192" s="8"/>
      <c r="E192" s="8"/>
      <c r="F192" s="8"/>
      <c r="G192" s="8"/>
      <c r="H192" s="8"/>
      <c r="I192" s="8"/>
      <c r="J192" s="60"/>
    </row>
    <row r="193" spans="2:10" s="59" customFormat="1" ht="10.15" hidden="1" customHeight="1" x14ac:dyDescent="0.25">
      <c r="B193" s="8"/>
      <c r="C193" s="8"/>
      <c r="D193" s="8"/>
      <c r="E193" s="8"/>
      <c r="F193" s="8"/>
      <c r="G193" s="8"/>
      <c r="H193" s="8"/>
      <c r="I193" s="8"/>
      <c r="J193" s="60"/>
    </row>
    <row r="194" spans="2:10" s="59" customFormat="1" ht="10.15" hidden="1" customHeight="1" x14ac:dyDescent="0.25">
      <c r="B194" s="8"/>
      <c r="C194" s="8"/>
      <c r="D194" s="8"/>
      <c r="E194" s="8"/>
      <c r="F194" s="8"/>
      <c r="G194" s="8"/>
      <c r="H194" s="8"/>
      <c r="I194" s="8"/>
      <c r="J194" s="60"/>
    </row>
    <row r="195" spans="2:10" s="59" customFormat="1" ht="10.15" hidden="1" customHeight="1" x14ac:dyDescent="0.25">
      <c r="B195" s="8"/>
      <c r="C195" s="8"/>
      <c r="D195" s="8"/>
      <c r="E195" s="8"/>
      <c r="F195" s="8"/>
      <c r="G195" s="8"/>
      <c r="H195" s="8"/>
      <c r="I195" s="8"/>
      <c r="J195" s="60"/>
    </row>
    <row r="196" spans="2:10" s="59" customFormat="1" ht="10.15" hidden="1" customHeight="1" x14ac:dyDescent="0.25">
      <c r="B196" s="8"/>
      <c r="C196" s="8"/>
      <c r="D196" s="8"/>
      <c r="E196" s="8"/>
      <c r="F196" s="8"/>
      <c r="G196" s="8"/>
      <c r="H196" s="8"/>
      <c r="I196" s="8"/>
      <c r="J196" s="60"/>
    </row>
    <row r="197" spans="2:10" s="59" customFormat="1" ht="10.15" hidden="1" customHeight="1" x14ac:dyDescent="0.25">
      <c r="B197" s="8"/>
      <c r="C197" s="8"/>
      <c r="D197" s="8"/>
      <c r="E197" s="8"/>
      <c r="F197" s="8"/>
      <c r="G197" s="8"/>
      <c r="H197" s="8"/>
      <c r="I197" s="8"/>
      <c r="J197" s="60"/>
    </row>
    <row r="198" spans="2:10" s="59" customFormat="1" ht="10.15" hidden="1" customHeight="1" x14ac:dyDescent="0.25">
      <c r="B198" s="8"/>
      <c r="C198" s="8"/>
      <c r="D198" s="8"/>
      <c r="E198" s="8"/>
      <c r="F198" s="8"/>
      <c r="G198" s="8"/>
      <c r="H198" s="8"/>
      <c r="I198" s="8"/>
      <c r="J198" s="60"/>
    </row>
    <row r="199" spans="2:10" s="59" customFormat="1" ht="10.15" hidden="1" customHeight="1" x14ac:dyDescent="0.25">
      <c r="B199" s="8"/>
      <c r="C199" s="8"/>
      <c r="D199" s="8"/>
      <c r="E199" s="8"/>
      <c r="F199" s="8"/>
      <c r="G199" s="8"/>
      <c r="H199" s="8"/>
      <c r="I199" s="8"/>
      <c r="J199" s="60"/>
    </row>
    <row r="200" spans="2:10" s="59" customFormat="1" ht="10.15" hidden="1" customHeight="1" x14ac:dyDescent="0.25">
      <c r="B200" s="8"/>
      <c r="C200" s="8"/>
      <c r="D200" s="8"/>
      <c r="E200" s="8"/>
      <c r="F200" s="8"/>
      <c r="G200" s="8"/>
      <c r="H200" s="8"/>
      <c r="I200" s="8"/>
      <c r="J200" s="60"/>
    </row>
    <row r="201" spans="2:10" s="59" customFormat="1" ht="10.15" hidden="1" customHeight="1" x14ac:dyDescent="0.25">
      <c r="B201" s="8"/>
      <c r="C201" s="8"/>
      <c r="D201" s="8"/>
      <c r="E201" s="8"/>
      <c r="F201" s="8"/>
      <c r="G201" s="8"/>
      <c r="H201" s="8"/>
      <c r="I201" s="8"/>
      <c r="J201" s="60"/>
    </row>
    <row r="202" spans="2:10" s="59" customFormat="1" ht="10.15" hidden="1" customHeight="1" x14ac:dyDescent="0.25">
      <c r="B202" s="8"/>
      <c r="C202" s="8"/>
      <c r="D202" s="8"/>
      <c r="E202" s="8"/>
      <c r="F202" s="8"/>
      <c r="G202" s="8"/>
      <c r="H202" s="8"/>
      <c r="I202" s="8"/>
      <c r="J202" s="60"/>
    </row>
    <row r="203" spans="2:10" s="59" customFormat="1" ht="10.15" hidden="1" customHeight="1" x14ac:dyDescent="0.25">
      <c r="B203" s="8"/>
      <c r="C203" s="8"/>
      <c r="D203" s="8"/>
      <c r="E203" s="8"/>
      <c r="F203" s="8"/>
      <c r="G203" s="8"/>
      <c r="H203" s="8"/>
      <c r="I203" s="8"/>
      <c r="J203" s="60"/>
    </row>
    <row r="204" spans="2:10" s="59" customFormat="1" ht="10.15" hidden="1" customHeight="1" x14ac:dyDescent="0.25">
      <c r="B204" s="8"/>
      <c r="C204" s="8"/>
      <c r="D204" s="8"/>
      <c r="E204" s="8"/>
      <c r="F204" s="8"/>
      <c r="G204" s="8"/>
      <c r="H204" s="8"/>
      <c r="I204" s="8"/>
      <c r="J204" s="60"/>
    </row>
  </sheetData>
  <sheetProtection algorithmName="SHA-512" hashValue="w4o5NS1h5ASspDO6tLuQJc9wKsvtbsj+8IEGmS8LPlBWzstrq7YCX2AucaqHZZuhQZQ1r7Sf/9nZpUmaV44sGg==" saltValue="bdfWVa2H7CBgrRSbXquJXQ==" spinCount="100000" sheet="1" objects="1" scenarios="1" selectLockedCells="1"/>
  <dataConsolidate/>
  <mergeCells count="136">
    <mergeCell ref="B49:C49"/>
    <mergeCell ref="B44:I44"/>
    <mergeCell ref="B48:I48"/>
    <mergeCell ref="B61:F61"/>
    <mergeCell ref="B63:I63"/>
    <mergeCell ref="E46:F46"/>
    <mergeCell ref="B50:F50"/>
    <mergeCell ref="B51:F51"/>
    <mergeCell ref="B52:F52"/>
    <mergeCell ref="B53:F53"/>
    <mergeCell ref="B99:G99"/>
    <mergeCell ref="B100:I100"/>
    <mergeCell ref="D92:G92"/>
    <mergeCell ref="B93:I93"/>
    <mergeCell ref="D94:G94"/>
    <mergeCell ref="D95:G95"/>
    <mergeCell ref="D96:G96"/>
    <mergeCell ref="B72:D72"/>
    <mergeCell ref="B75:D75"/>
    <mergeCell ref="B76:F76"/>
    <mergeCell ref="B86:F86"/>
    <mergeCell ref="B87:F87"/>
    <mergeCell ref="B73:D73"/>
    <mergeCell ref="B74:D74"/>
    <mergeCell ref="B79:D79"/>
    <mergeCell ref="E79:F79"/>
    <mergeCell ref="B80:D80"/>
    <mergeCell ref="B82:D82"/>
    <mergeCell ref="E82:F82"/>
    <mergeCell ref="E83:F83"/>
    <mergeCell ref="D97:G97"/>
    <mergeCell ref="D98:G98"/>
    <mergeCell ref="B27:D27"/>
    <mergeCell ref="B28:D28"/>
    <mergeCell ref="B34:D34"/>
    <mergeCell ref="B45:F45"/>
    <mergeCell ref="B31:F31"/>
    <mergeCell ref="B32:F32"/>
    <mergeCell ref="B33:F33"/>
    <mergeCell ref="B35:C36"/>
    <mergeCell ref="B39:D39"/>
    <mergeCell ref="B40:D40"/>
    <mergeCell ref="B41:E41"/>
    <mergeCell ref="B37:D37"/>
    <mergeCell ref="B38:D38"/>
    <mergeCell ref="B42:E42"/>
    <mergeCell ref="D18:I18"/>
    <mergeCell ref="D19:I19"/>
    <mergeCell ref="B26:D26"/>
    <mergeCell ref="D8:I8"/>
    <mergeCell ref="D9:I9"/>
    <mergeCell ref="D10:I10"/>
    <mergeCell ref="B12:I12"/>
    <mergeCell ref="D14:I14"/>
    <mergeCell ref="B21:I21"/>
    <mergeCell ref="F1:G1"/>
    <mergeCell ref="H1:I1"/>
    <mergeCell ref="B90:I90"/>
    <mergeCell ref="B92:C92"/>
    <mergeCell ref="A1:E3"/>
    <mergeCell ref="F2:G2"/>
    <mergeCell ref="H2:I2"/>
    <mergeCell ref="F3:G3"/>
    <mergeCell ref="H3:I3"/>
    <mergeCell ref="B5:I5"/>
    <mergeCell ref="D7:I7"/>
    <mergeCell ref="B29:D29"/>
    <mergeCell ref="B30:D30"/>
    <mergeCell ref="B23:I23"/>
    <mergeCell ref="B24:I24"/>
    <mergeCell ref="D15:I15"/>
    <mergeCell ref="B25:D25"/>
    <mergeCell ref="D16:I16"/>
    <mergeCell ref="D17:I17"/>
    <mergeCell ref="B56:C56"/>
    <mergeCell ref="B55:I55"/>
    <mergeCell ref="B57:F57"/>
    <mergeCell ref="B59:I59"/>
    <mergeCell ref="B60:C60"/>
    <mergeCell ref="B117:I117"/>
    <mergeCell ref="C135:I135"/>
    <mergeCell ref="B138:I138"/>
    <mergeCell ref="B139:C139"/>
    <mergeCell ref="B85:D85"/>
    <mergeCell ref="G81:I83"/>
    <mergeCell ref="B70:F70"/>
    <mergeCell ref="B71:F71"/>
    <mergeCell ref="D101:G101"/>
    <mergeCell ref="D102:G102"/>
    <mergeCell ref="D103:G103"/>
    <mergeCell ref="B104:G104"/>
    <mergeCell ref="B105:G105"/>
    <mergeCell ref="B107:I107"/>
    <mergeCell ref="B109:I115"/>
    <mergeCell ref="B116:I116"/>
    <mergeCell ref="E80:F80"/>
    <mergeCell ref="B81:D81"/>
    <mergeCell ref="E81:F81"/>
    <mergeCell ref="B119:I119"/>
    <mergeCell ref="D121:G121"/>
    <mergeCell ref="D122:E122"/>
    <mergeCell ref="F122:G122"/>
    <mergeCell ref="B83:D83"/>
    <mergeCell ref="D127:G127"/>
    <mergeCell ref="C134:I134"/>
    <mergeCell ref="E139:F139"/>
    <mergeCell ref="E140:F140"/>
    <mergeCell ref="D123:E123"/>
    <mergeCell ref="F123:G123"/>
    <mergeCell ref="D125:G125"/>
    <mergeCell ref="D124:G124"/>
    <mergeCell ref="B146:C146"/>
    <mergeCell ref="B137:I137"/>
    <mergeCell ref="B147:C147"/>
    <mergeCell ref="G139:I139"/>
    <mergeCell ref="G140:I140"/>
    <mergeCell ref="G141:I141"/>
    <mergeCell ref="G142:I142"/>
    <mergeCell ref="G143:I143"/>
    <mergeCell ref="G144:I144"/>
    <mergeCell ref="G145:I145"/>
    <mergeCell ref="G146:I146"/>
    <mergeCell ref="G147:I147"/>
    <mergeCell ref="E145:F145"/>
    <mergeCell ref="E146:F146"/>
    <mergeCell ref="E147:F147"/>
    <mergeCell ref="B145:C145"/>
    <mergeCell ref="E141:F141"/>
    <mergeCell ref="E143:F143"/>
    <mergeCell ref="E144:F144"/>
    <mergeCell ref="B143:C143"/>
    <mergeCell ref="B144:C144"/>
    <mergeCell ref="E142:F142"/>
    <mergeCell ref="B142:C142"/>
    <mergeCell ref="B140:C140"/>
    <mergeCell ref="B141:C141"/>
  </mergeCells>
  <conditionalFormatting sqref="B139:B147">
    <cfRule type="expression" dxfId="411" priority="1">
      <formula>NOT($L$3)</formula>
    </cfRule>
  </conditionalFormatting>
  <conditionalFormatting sqref="B81:F81">
    <cfRule type="expression" dxfId="410" priority="129">
      <formula>($L$15)</formula>
    </cfRule>
  </conditionalFormatting>
  <conditionalFormatting sqref="B73:I74">
    <cfRule type="expression" dxfId="409" priority="130">
      <formula>$L$17</formula>
    </cfRule>
  </conditionalFormatting>
  <conditionalFormatting sqref="D139:G147">
    <cfRule type="expression" dxfId="408" priority="3">
      <formula>NOT($L$3)</formula>
    </cfRule>
  </conditionalFormatting>
  <conditionalFormatting sqref="E72">
    <cfRule type="expression" dxfId="407" priority="132">
      <formula>NOT($L$3)</formula>
    </cfRule>
  </conditionalFormatting>
  <conditionalFormatting sqref="E75">
    <cfRule type="expression" dxfId="406" priority="134">
      <formula>NOT($L$5)</formula>
    </cfRule>
  </conditionalFormatting>
  <conditionalFormatting sqref="H26:H33 H46 C66:D67">
    <cfRule type="expression" dxfId="405" priority="131">
      <formula>NOT($L$1)</formula>
    </cfRule>
  </conditionalFormatting>
  <conditionalFormatting sqref="L1:L19 L22:L168 L179:L1048576">
    <cfRule type="containsText" dxfId="404" priority="23" operator="containsText" text="FAUX">
      <formula>NOT(ISERROR(SEARCH("FAUX",L1)))</formula>
    </cfRule>
    <cfRule type="containsText" dxfId="403" priority="24" operator="containsText" text="VRAI">
      <formula>NOT(ISERROR(SEARCH("VRAI",L1)))</formula>
    </cfRule>
  </conditionalFormatting>
  <dataValidations count="9">
    <dataValidation type="textLength" operator="equal" allowBlank="1" showInputMessage="1" showErrorMessage="1" sqref="E141:F147" xr:uid="{F73A55A7-BA11-400F-9D90-12A83DED7D34}">
      <formula1>14</formula1>
    </dataValidation>
    <dataValidation type="list" allowBlank="1" showInputMessage="1" showErrorMessage="1" sqref="D14:I14" xr:uid="{00000000-0002-0000-0300-000008000000}">
      <formula1>list_civilité</formula1>
    </dataValidation>
    <dataValidation type="decimal" allowBlank="1" showInputMessage="1" showErrorMessage="1" sqref="D67" xr:uid="{A17A2912-01AD-489D-B90E-66E897E926FE}">
      <formula1>0</formula1>
      <formula2>D66</formula2>
    </dataValidation>
    <dataValidation type="custom" allowBlank="1" showInputMessage="1" showErrorMessage="1" error="Valeur impossible (suppérieure au taux maximum ou partenaire inéligible)." sqref="E72" xr:uid="{CA1B6A01-7359-47D1-A0F6-5782076759E9}">
      <formula1>$L$85</formula1>
    </dataValidation>
    <dataValidation type="custom" allowBlank="1" showInputMessage="1" showErrorMessage="1" error="Valeur impossible (suppérieure au taux maximum ou partenaire inéligible)." sqref="E73" xr:uid="{1AB06108-3791-4893-87B5-B2B46472478E}">
      <formula1>$L$86</formula1>
    </dataValidation>
    <dataValidation type="custom" allowBlank="1" showInputMessage="1" showErrorMessage="1" error="Valeur impossible (suppérieure au taux maximum ou partenaire inéligible)." sqref="E74" xr:uid="{D66D121A-A804-44C8-A880-67BEC8A9A3C1}">
      <formula1>$L$87</formula1>
    </dataValidation>
    <dataValidation type="custom" allowBlank="1" showInputMessage="1" showErrorMessage="1" error="Valeur impossible (suppérieure au taux maximum ou partenaire inéligible)." sqref="L56 D66" xr:uid="{02E393A8-536C-4D0B-8BCC-DD082D434D63}">
      <formula1>$M$4</formula1>
    </dataValidation>
    <dataValidation type="custom" allowBlank="1" showInputMessage="1" showErrorMessage="1" errorTitle=" Partenaire non éligible" error="Le type de partenaire choisi n'est pas eligible au financement._x000a_Veuillez laisser vide la colonne « Aide demandée »." sqref="H46 H31:H33 H50:H52 H57 H61" xr:uid="{0C654B3D-D2E7-41B5-81EB-1A4A021699D6}">
      <formula1>($L$1)</formula1>
    </dataValidation>
    <dataValidation type="custom" allowBlank="1" showInputMessage="1" showErrorMessage="1" sqref="E75" xr:uid="{10B34B17-CE64-42DE-8E4A-12A5775BEC18}">
      <formula1>$L$5</formula1>
    </dataValidation>
  </dataValidations>
  <pageMargins left="0.23622047244094491" right="0.23622047244094491" top="0.94488188976377963" bottom="0.74803149606299213" header="0.31496062992125984" footer="0.31496062992125984"/>
  <pageSetup paperSize="9" scale="48"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pageSetUpPr fitToPage="1"/>
  </sheetPr>
  <dimension ref="A1:XEV1016"/>
  <sheetViews>
    <sheetView topLeftCell="A43" zoomScale="90" zoomScaleNormal="90" zoomScaleSheetLayoutView="100" workbookViewId="0">
      <selection activeCell="D20" sqref="D20:I20"/>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99</v>
      </c>
      <c r="I3" s="957"/>
      <c r="J3" s="9"/>
    </row>
    <row r="4" spans="1:14" customFormat="1" ht="15.4"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IF(OR(ISNUMBER(G43),ISNUMBER(H43)),ROUND(IF(ISNUMBER(G43),G43,0)-IF(ISNUMBER(H43),H43,0),2)," ")</f>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v>100</v>
      </c>
      <c r="H63" s="488">
        <v>100</v>
      </c>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N71" s="166"/>
      <c r="O71" s="166"/>
      <c r="P71" s="166"/>
    </row>
    <row r="72" spans="1:16" s="31" customFormat="1" ht="24" customHeight="1" thickTop="1" thickBot="1" x14ac:dyDescent="0.35">
      <c r="A72" s="301"/>
      <c r="B72" s="306"/>
      <c r="C72" s="530" t="s">
        <v>262</v>
      </c>
      <c r="D72" s="364">
        <f>$L$19</f>
        <v>0</v>
      </c>
      <c r="E72" s="306"/>
      <c r="F72" s="306"/>
      <c r="G72" s="306"/>
      <c r="H72" s="306"/>
      <c r="I72" s="306"/>
      <c r="J72" s="44"/>
      <c r="N72" s="166"/>
      <c r="O72" s="166"/>
      <c r="P72" s="166"/>
    </row>
    <row r="73" spans="1:16" s="31" customFormat="1" ht="24" customHeight="1" thickTop="1" thickBot="1" x14ac:dyDescent="0.35">
      <c r="A73" s="301"/>
      <c r="B73" s="306"/>
      <c r="C73" s="530" t="s">
        <v>263</v>
      </c>
      <c r="D73" s="353">
        <f>D72</f>
        <v>0</v>
      </c>
      <c r="E73" s="306"/>
      <c r="F73" s="306"/>
      <c r="G73" s="306"/>
      <c r="H73" s="306"/>
      <c r="I73" s="306"/>
      <c r="J73" s="44"/>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N74" s="166"/>
      <c r="O74" s="166"/>
      <c r="P74" s="166"/>
    </row>
    <row r="75" spans="1:16" s="31" customFormat="1" ht="24" customHeight="1" thickTop="1" thickBot="1" x14ac:dyDescent="0.35">
      <c r="A75" s="301"/>
      <c r="B75" s="306"/>
      <c r="C75" s="306"/>
      <c r="D75" s="306"/>
      <c r="E75" s="306"/>
      <c r="F75" s="306"/>
      <c r="G75" s="306"/>
      <c r="H75" s="306"/>
      <c r="I75" s="306"/>
      <c r="J75" s="44"/>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N76" s="166"/>
      <c r="O76" s="166"/>
      <c r="P76" s="166"/>
    </row>
    <row r="77" spans="1:16" s="31" customFormat="1" ht="24" customHeight="1" thickTop="1" thickBot="1" x14ac:dyDescent="0.35">
      <c r="A77" s="301"/>
      <c r="B77" s="807" t="s">
        <v>346</v>
      </c>
      <c r="C77" s="808"/>
      <c r="D77" s="808"/>
      <c r="E77" s="808"/>
      <c r="F77" s="809"/>
      <c r="G77" s="518">
        <f>SUM(G48,G52,G59,G63,G67)</f>
        <v>100</v>
      </c>
      <c r="H77" s="518">
        <f>SUM(H48,H52,H59,H63,H67)</f>
        <v>100</v>
      </c>
      <c r="I77" s="519">
        <f>SUM(I48,I52,I59,I63,I67)</f>
        <v>0</v>
      </c>
      <c r="J77" s="44"/>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53"/>
      <c r="D78" s="953"/>
      <c r="E78" s="81"/>
      <c r="F78" s="26" t="s">
        <v>74</v>
      </c>
      <c r="G78" s="518">
        <f>H78</f>
        <v>0</v>
      </c>
      <c r="H78" s="518">
        <f>IF($L$7,(H77)*E78/100,0)</f>
        <v>0</v>
      </c>
      <c r="I78" s="520"/>
      <c r="J78" s="44"/>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N81" s="166"/>
      <c r="O81" s="166"/>
      <c r="P81" s="166"/>
    </row>
    <row r="82" spans="1:16" s="126" customFormat="1" ht="25.5" customHeight="1" thickTop="1" thickBot="1" x14ac:dyDescent="0.35">
      <c r="A82" s="428"/>
      <c r="B82" s="816" t="s">
        <v>8</v>
      </c>
      <c r="C82" s="817"/>
      <c r="D82" s="817"/>
      <c r="E82" s="817"/>
      <c r="F82" s="818"/>
      <c r="G82" s="524">
        <f>G77+G78+G79+G80+G81</f>
        <v>100</v>
      </c>
      <c r="H82" s="524">
        <f>IF($L$7,H77+H78+H79+H80,0)</f>
        <v>0</v>
      </c>
      <c r="I82" s="525">
        <f>I77+I81+I79+I80</f>
        <v>0</v>
      </c>
      <c r="J82" s="302"/>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100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19.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Part2 -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977"/>
      <c r="F144" s="978"/>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0.5" hidden="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mGSbJnOUl5rnsyTIA8Z4sIUN2Lddg/LhXG4gKcK94R5Krd6MW1ZRpOSiOvqOx6PHRHR+PRP0IkBaoJ0FnKcpow==" saltValue="uYjFS7AkKi/wJfKha07BKg==" spinCount="100000" sheet="1" objects="1" scenarios="1" selectLockedCells="1"/>
  <dataConsolidate/>
  <mergeCells count="136">
    <mergeCell ref="D124:G124"/>
    <mergeCell ref="D125:E125"/>
    <mergeCell ref="F125:G125"/>
    <mergeCell ref="D101:G101"/>
    <mergeCell ref="B122:I122"/>
    <mergeCell ref="D18:I18"/>
    <mergeCell ref="D19:I19"/>
    <mergeCell ref="D20:I20"/>
    <mergeCell ref="B22:I22"/>
    <mergeCell ref="D24:I24"/>
    <mergeCell ref="G86:I88"/>
    <mergeCell ref="B87:D87"/>
    <mergeCell ref="E87:F87"/>
    <mergeCell ref="B24:C24"/>
    <mergeCell ref="B25:C25"/>
    <mergeCell ref="B88:D88"/>
    <mergeCell ref="E88:F88"/>
    <mergeCell ref="B59:F59"/>
    <mergeCell ref="B62:C62"/>
    <mergeCell ref="B57:F57"/>
    <mergeCell ref="B82:F82"/>
    <mergeCell ref="B69:I69"/>
    <mergeCell ref="B76:F76"/>
    <mergeCell ref="B58:F58"/>
    <mergeCell ref="E149:F149"/>
    <mergeCell ref="E148:F148"/>
    <mergeCell ref="E145:F145"/>
    <mergeCell ref="E143:F143"/>
    <mergeCell ref="E144:F144"/>
    <mergeCell ref="E142:F142"/>
    <mergeCell ref="D97:G97"/>
    <mergeCell ref="D100:G100"/>
    <mergeCell ref="C138:I138"/>
    <mergeCell ref="E141:F141"/>
    <mergeCell ref="C137:I137"/>
    <mergeCell ref="F126:G126"/>
    <mergeCell ref="D130:G130"/>
    <mergeCell ref="D127:G127"/>
    <mergeCell ref="B112:I118"/>
    <mergeCell ref="B108:G108"/>
    <mergeCell ref="B107:G107"/>
    <mergeCell ref="D104:G104"/>
    <mergeCell ref="D105:G105"/>
    <mergeCell ref="B102:G102"/>
    <mergeCell ref="B103:I103"/>
    <mergeCell ref="B120:I120"/>
    <mergeCell ref="D128:G128"/>
    <mergeCell ref="D126:E126"/>
    <mergeCell ref="F1:G1"/>
    <mergeCell ref="H1:I1"/>
    <mergeCell ref="F3:G3"/>
    <mergeCell ref="H3:I3"/>
    <mergeCell ref="B5:I5"/>
    <mergeCell ref="D7:I7"/>
    <mergeCell ref="D17:I17"/>
    <mergeCell ref="B13:I13"/>
    <mergeCell ref="D16:I16"/>
    <mergeCell ref="A1:E3"/>
    <mergeCell ref="F2:G2"/>
    <mergeCell ref="H2:I2"/>
    <mergeCell ref="D8:I8"/>
    <mergeCell ref="D9:I9"/>
    <mergeCell ref="D10:I10"/>
    <mergeCell ref="D15:I15"/>
    <mergeCell ref="C11:I11"/>
    <mergeCell ref="C12:I12"/>
    <mergeCell ref="D106:G106"/>
    <mergeCell ref="D25:I25"/>
    <mergeCell ref="D26:I26"/>
    <mergeCell ref="D27:I27"/>
    <mergeCell ref="B29:I29"/>
    <mergeCell ref="B30:I30"/>
    <mergeCell ref="B35:D35"/>
    <mergeCell ref="B43:D43"/>
    <mergeCell ref="B50:I50"/>
    <mergeCell ref="B44:D44"/>
    <mergeCell ref="B40:D40"/>
    <mergeCell ref="B31:D31"/>
    <mergeCell ref="B26:C26"/>
    <mergeCell ref="B77:F77"/>
    <mergeCell ref="B78:D78"/>
    <mergeCell ref="B81:D81"/>
    <mergeCell ref="B51:F51"/>
    <mergeCell ref="B36:D36"/>
    <mergeCell ref="B27:C27"/>
    <mergeCell ref="B32:D32"/>
    <mergeCell ref="E52:F52"/>
    <mergeCell ref="B48:E48"/>
    <mergeCell ref="B33:D33"/>
    <mergeCell ref="B34:D34"/>
    <mergeCell ref="D98:G98"/>
    <mergeCell ref="D99:G99"/>
    <mergeCell ref="B96:I96"/>
    <mergeCell ref="B95:C95"/>
    <mergeCell ref="B61:I61"/>
    <mergeCell ref="B63:F63"/>
    <mergeCell ref="B67:F67"/>
    <mergeCell ref="D95:G95"/>
    <mergeCell ref="B65:I65"/>
    <mergeCell ref="B66:C66"/>
    <mergeCell ref="B79:D79"/>
    <mergeCell ref="G148:I148"/>
    <mergeCell ref="G149:I149"/>
    <mergeCell ref="B54:I54"/>
    <mergeCell ref="B37:F37"/>
    <mergeCell ref="B38:F38"/>
    <mergeCell ref="B39:F39"/>
    <mergeCell ref="B41:C42"/>
    <mergeCell ref="B45:D45"/>
    <mergeCell ref="B46:D46"/>
    <mergeCell ref="B47:E47"/>
    <mergeCell ref="B80:D80"/>
    <mergeCell ref="B84:D84"/>
    <mergeCell ref="E84:F84"/>
    <mergeCell ref="B85:D85"/>
    <mergeCell ref="E85:F85"/>
    <mergeCell ref="B86:D86"/>
    <mergeCell ref="E86:F86"/>
    <mergeCell ref="B56:F56"/>
    <mergeCell ref="B55:C55"/>
    <mergeCell ref="B119:I119"/>
    <mergeCell ref="B110:I110"/>
    <mergeCell ref="B90:F90"/>
    <mergeCell ref="B91:F91"/>
    <mergeCell ref="B93:I93"/>
    <mergeCell ref="B139:I139"/>
    <mergeCell ref="C140:I140"/>
    <mergeCell ref="G141:I141"/>
    <mergeCell ref="G142:I142"/>
    <mergeCell ref="G143:I143"/>
    <mergeCell ref="G144:I144"/>
    <mergeCell ref="G145:I145"/>
    <mergeCell ref="G146:I146"/>
    <mergeCell ref="G147:I147"/>
    <mergeCell ref="E146:F146"/>
    <mergeCell ref="E147:F147"/>
  </mergeCells>
  <conditionalFormatting sqref="B79:I80">
    <cfRule type="expression" dxfId="402" priority="43">
      <formula>$L$25</formula>
    </cfRule>
  </conditionalFormatting>
  <conditionalFormatting sqref="C72:D73">
    <cfRule type="expression" dxfId="401" priority="22">
      <formula>NOT($L$7)</formula>
    </cfRule>
  </conditionalFormatting>
  <conditionalFormatting sqref="C141:G149">
    <cfRule type="expression" dxfId="400" priority="38">
      <formula>NOT($L$29)</formula>
    </cfRule>
  </conditionalFormatting>
  <conditionalFormatting sqref="D73">
    <cfRule type="expression" dxfId="399" priority="51">
      <formula>$L$31</formula>
    </cfRule>
  </conditionalFormatting>
  <conditionalFormatting sqref="E78">
    <cfRule type="expression" dxfId="398" priority="39">
      <formula>NOT($L$9)</formula>
    </cfRule>
  </conditionalFormatting>
  <conditionalFormatting sqref="E81">
    <cfRule type="expression" dxfId="397" priority="47">
      <formula>NOT($L$12)</formula>
    </cfRule>
  </conditionalFormatting>
  <conditionalFormatting sqref="F41:G42">
    <cfRule type="expression" dxfId="396" priority="30">
      <formula>($L$31)</formula>
    </cfRule>
  </conditionalFormatting>
  <conditionalFormatting sqref="F32:H36 G37:H39">
    <cfRule type="expression" dxfId="395" priority="27">
      <formula>$L$31</formula>
    </cfRule>
  </conditionalFormatting>
  <conditionalFormatting sqref="H32:H39">
    <cfRule type="expression" dxfId="394" priority="31">
      <formula>NOT($L$7)</formula>
    </cfRule>
  </conditionalFormatting>
  <conditionalFormatting sqref="H52">
    <cfRule type="expression" dxfId="393" priority="26">
      <formula>NOT($L$7)</formula>
    </cfRule>
    <cfRule type="expression" dxfId="392" priority="70">
      <formula>$L$31</formula>
    </cfRule>
  </conditionalFormatting>
  <conditionalFormatting sqref="H56:H58">
    <cfRule type="expression" dxfId="391" priority="25">
      <formula>NOT($L$7)</formula>
    </cfRule>
    <cfRule type="expression" dxfId="390" priority="29">
      <formula>$L$31</formula>
    </cfRule>
  </conditionalFormatting>
  <conditionalFormatting sqref="H63">
    <cfRule type="expression" dxfId="389" priority="24">
      <formula>NOT($L$7)</formula>
    </cfRule>
    <cfRule type="expression" dxfId="388" priority="28">
      <formula>$L$31</formula>
    </cfRule>
  </conditionalFormatting>
  <conditionalFormatting sqref="H67">
    <cfRule type="expression" dxfId="387" priority="23">
      <formula>NOT($L$7)</formula>
    </cfRule>
    <cfRule type="expression" dxfId="386" priority="69">
      <formula>$L$31</formula>
    </cfRule>
  </conditionalFormatting>
  <conditionalFormatting sqref="L1:L10 L12:L13 L15:L27 L48:L50 L52:L154 L166:L1048576">
    <cfRule type="containsText" dxfId="385" priority="48" operator="containsText" text="FAUX">
      <formula>NOT(ISERROR(SEARCH("FAUX",L1)))</formula>
    </cfRule>
    <cfRule type="containsText" dxfId="384" priority="49" operator="containsText" text="VRAI">
      <formula>NOT(ISERROR(SEARCH("VRAI",L1)))</formula>
    </cfRule>
  </conditionalFormatting>
  <conditionalFormatting sqref="L29">
    <cfRule type="containsText" dxfId="383" priority="36" operator="containsText" text="FAUX">
      <formula>NOT(ISERROR(SEARCH("FAUX",L29)))</formula>
    </cfRule>
    <cfRule type="containsText" dxfId="382" priority="37" operator="containsText" text="VRAI">
      <formula>NOT(ISERROR(SEARCH("VRAI",L29)))</formula>
    </cfRule>
  </conditionalFormatting>
  <conditionalFormatting sqref="L31:L46">
    <cfRule type="containsText" dxfId="381" priority="34" operator="containsText" text="FAUX">
      <formula>NOT(ISERROR(SEARCH("FAUX",L31)))</formula>
    </cfRule>
    <cfRule type="containsText" dxfId="380" priority="35" operator="containsText" text="VRAI">
      <formula>NOT(ISERROR(SEARCH("VRAI",L31)))</formula>
    </cfRule>
  </conditionalFormatting>
  <dataValidations xWindow="492" yWindow="919" count="11">
    <dataValidation type="textLength" operator="equal" allowBlank="1" showInputMessage="1" showErrorMessage="1" error="Veuillez renseigner un numéro de SIRET valide." sqref="D10:D11" xr:uid="{00000000-0002-0000-0400-000001000000}">
      <formula1>14</formula1>
    </dataValidation>
    <dataValidation type="list" allowBlank="1" showInputMessage="1" showErrorMessage="1" prompt="- Menu déroulant" sqref="D15:I15" xr:uid="{00000000-0002-0000-0400-000004000000}">
      <formula1>list_civilité</formula1>
    </dataValidation>
    <dataValidation type="custom" allowBlank="1" showInputMessage="1" showErrorMessage="1" errorTitle=" Partenaire non éligible" error="Le type de partenaire choisi n'est pas eligible au financement._x000a_Veuillez laisser vide la colonne « Aide demandée »." sqref="H56:H58 H67 H63 H52 H33:H39" xr:uid="{00000000-0002-0000-0400-000006000000}">
      <formula1>($L$7)</formula1>
    </dataValidation>
    <dataValidation allowBlank="1" showInputMessage="1" showErrorMessage="1" error="Valeur impossible (suppérieure au taux maximum ou partenaire inéligible)." sqref="D72" xr:uid="{00000000-0002-0000-0400-000007000000}"/>
    <dataValidation type="textLength" operator="equal" allowBlank="1" showInputMessage="1" showErrorMessage="1" sqref="E143:F149" xr:uid="{00000000-0002-0000-0400-000009000000}">
      <formula1>14</formula1>
    </dataValidation>
    <dataValidation type="decimal" allowBlank="1" showInputMessage="1" showErrorMessage="1" sqref="D73" xr:uid="{B65FFB21-045D-4749-AD22-1381A3DBFE9E}">
      <formula1>0</formula1>
      <formula2>D72</formula2>
    </dataValidation>
    <dataValidation type="custom" allowBlank="1" showInputMessage="1" showErrorMessage="1" sqref="L51" xr:uid="{80EF2D58-669B-4534-B66C-DA1A7A4A3936}">
      <formula1>$L$5</formula1>
    </dataValidation>
    <dataValidation type="custom" allowBlank="1" showInputMessage="1" showErrorMessage="1" error="Valeur impossible (suppérieure au taux maximum ou partenaire inéligible)." sqref="E78" xr:uid="{90D97DA1-1B2C-4027-A5D5-E161C8B51248}">
      <formula1>$L$92</formula1>
    </dataValidation>
    <dataValidation type="custom" allowBlank="1" showInputMessage="1" showErrorMessage="1" error="Valeur impossible (suppérieure au taux maximum ou partenaire inéligible)." sqref="E79" xr:uid="{73EF042B-79E7-4787-951C-DDBD451761B5}">
      <formula1>$L$93</formula1>
    </dataValidation>
    <dataValidation type="custom" allowBlank="1" showInputMessage="1" showErrorMessage="1" error="Valeur impossible (suppérieure au taux maximum ou partenaire inéligible)." sqref="E80" xr:uid="{74890F06-2516-4098-9BC5-2DDDF94D2551}">
      <formula1>$L$94</formula1>
    </dataValidation>
    <dataValidation type="custom" allowBlank="1" showInputMessage="1" showErrorMessage="1" error="Valeur impossible (suppérieure au taux maximum ou partenaire inéligible)." sqref="E81" xr:uid="{1A69B313-1B7A-4E93-8D43-CB846F7F2B2A}">
      <formula1>$L$12</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40" operator="containsText" text="FAUX" id="{20B31AAD-8A91-4B92-870A-B27B00A58A3B}">
            <xm:f>NOT(ISERROR(SEARCH("FAUX",'Part1-Coord'!L41)))</xm:f>
            <x14:dxf>
              <font>
                <b/>
                <i val="0"/>
              </font>
              <fill>
                <patternFill>
                  <bgColor theme="5" tint="0.39994506668294322"/>
                </patternFill>
              </fill>
            </x14:dxf>
          </x14:cfRule>
          <x14:cfRule type="containsText" priority="41" operator="containsText" text="VRAI" id="{85578515-C12E-45DD-A563-13B8495903F6}">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xWindow="492" yWindow="919" count="1">
        <x14:dataValidation type="list" allowBlank="1" showInputMessage="1" showErrorMessage="1" prompt="- Menu déroulant" xr:uid="{00000000-0002-0000-0400-000002000000}">
          <x14:formula1>
            <xm:f>Réglages!$E$18:$E$29</xm:f>
          </x14:formula1>
          <xm:sqref>D9:I9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27819-85E8-4CE0-8032-F0E71BBDA22D}">
  <sheetPr codeName="Feuil8">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302</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Part3 -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D3080LQSu3huChSJ99Tl3A/xV/nTNddnNOcwAnJIqZg17fDPKtJZ1PRMtkHMIVeJqgmp3l96nPVXOH712AzqKA==" saltValue="BCzd14QMLDXyUqgFITFCtA=="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377" priority="36">
      <formula>$L$25</formula>
    </cfRule>
  </conditionalFormatting>
  <conditionalFormatting sqref="C141:G149">
    <cfRule type="expression" dxfId="376" priority="31">
      <formula>NOT($L$29)</formula>
    </cfRule>
  </conditionalFormatting>
  <conditionalFormatting sqref="E78">
    <cfRule type="expression" dxfId="375" priority="32">
      <formula>NOT($L$9)</formula>
    </cfRule>
  </conditionalFormatting>
  <conditionalFormatting sqref="E81">
    <cfRule type="expression" dxfId="374" priority="37">
      <formula>NOT($L$12)</formula>
    </cfRule>
  </conditionalFormatting>
  <conditionalFormatting sqref="F33:G36">
    <cfRule type="expression" dxfId="373" priority="22">
      <formula>$L$31</formula>
    </cfRule>
  </conditionalFormatting>
  <conditionalFormatting sqref="F41:G42">
    <cfRule type="expression" dxfId="372" priority="24">
      <formula>($L$31)</formula>
    </cfRule>
  </conditionalFormatting>
  <conditionalFormatting sqref="G37:G39">
    <cfRule type="expression" dxfId="371" priority="20">
      <formula>$L$31</formula>
    </cfRule>
  </conditionalFormatting>
  <conditionalFormatting sqref="H32:H39">
    <cfRule type="expression" dxfId="370" priority="2">
      <formula>NOT($L$7)</formula>
    </cfRule>
  </conditionalFormatting>
  <conditionalFormatting sqref="H33:H39">
    <cfRule type="expression" dxfId="369" priority="1">
      <formula>$L$31</formula>
    </cfRule>
  </conditionalFormatting>
  <conditionalFormatting sqref="H52">
    <cfRule type="expression" dxfId="368" priority="42">
      <formula>NOT($L$7)</formula>
    </cfRule>
  </conditionalFormatting>
  <conditionalFormatting sqref="H56:H58">
    <cfRule type="expression" dxfId="367" priority="45">
      <formula>NOT($L$7)</formula>
    </cfRule>
  </conditionalFormatting>
  <conditionalFormatting sqref="H63 C72:D73">
    <cfRule type="expression" dxfId="366" priority="40">
      <formula>NOT($L$7)</formula>
    </cfRule>
  </conditionalFormatting>
  <conditionalFormatting sqref="H67">
    <cfRule type="expression" dxfId="365" priority="41">
      <formula>NOT($L$7)</formula>
    </cfRule>
  </conditionalFormatting>
  <conditionalFormatting sqref="L1:L10 L12:L13 L15:L27 L48:L50 L52:L154 L166:L1048576">
    <cfRule type="containsText" dxfId="364" priority="38" operator="containsText" text="FAUX">
      <formula>NOT(ISERROR(SEARCH("FAUX",L1)))</formula>
    </cfRule>
    <cfRule type="containsText" dxfId="363" priority="39" operator="containsText" text="VRAI">
      <formula>NOT(ISERROR(SEARCH("VRAI",L1)))</formula>
    </cfRule>
  </conditionalFormatting>
  <conditionalFormatting sqref="L29">
    <cfRule type="containsText" dxfId="362" priority="29" operator="containsText" text="FAUX">
      <formula>NOT(ISERROR(SEARCH("FAUX",L29)))</formula>
    </cfRule>
    <cfRule type="containsText" dxfId="361" priority="30" operator="containsText" text="VRAI">
      <formula>NOT(ISERROR(SEARCH("VRAI",L29)))</formula>
    </cfRule>
  </conditionalFormatting>
  <conditionalFormatting sqref="L31:L46">
    <cfRule type="containsText" dxfId="360" priority="27" operator="containsText" text="FAUX">
      <formula>NOT(ISERROR(SEARCH("FAUX",L31)))</formula>
    </cfRule>
    <cfRule type="containsText" dxfId="359"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27CB879C-515C-4D4F-B74E-0D2DB63818B7}">
      <formula1>($L$7)</formula1>
    </dataValidation>
    <dataValidation type="custom" allowBlank="1" showInputMessage="1" showErrorMessage="1" error="Valeur impossible (suppérieure au taux maximum ou partenaire inéligible)." sqref="E81" xr:uid="{E82EB8EE-26A0-4292-A7C8-F031E09FB3A9}">
      <formula1>$L$12</formula1>
    </dataValidation>
    <dataValidation type="custom" allowBlank="1" showInputMessage="1" showErrorMessage="1" error="Valeur impossible (suppérieure au taux maximum ou partenaire inéligible)." sqref="E80" xr:uid="{C0F9018E-89D6-4764-8F61-5931295AA356}">
      <formula1>$L$94</formula1>
    </dataValidation>
    <dataValidation type="custom" allowBlank="1" showInputMessage="1" showErrorMessage="1" error="Valeur impossible (suppérieure au taux maximum ou partenaire inéligible)." sqref="E79" xr:uid="{020A302F-D1F0-4E34-BE5E-1010652FB13D}">
      <formula1>$L$93</formula1>
    </dataValidation>
    <dataValidation type="custom" allowBlank="1" showInputMessage="1" showErrorMessage="1" error="Valeur impossible (suppérieure au taux maximum ou partenaire inéligible)." sqref="E78" xr:uid="{24F2A04E-4A2E-405A-858F-263A7BA3A047}">
      <formula1>$L$92</formula1>
    </dataValidation>
    <dataValidation type="custom" allowBlank="1" showInputMessage="1" showErrorMessage="1" sqref="L51" xr:uid="{DCC0D13F-7A91-45BE-8DBE-9F27F2F2C1AD}">
      <formula1>$L$5</formula1>
    </dataValidation>
    <dataValidation type="decimal" allowBlank="1" showInputMessage="1" showErrorMessage="1" sqref="D73" xr:uid="{FCE7C9A7-7EFE-463F-910C-B62425E322A7}">
      <formula1>0</formula1>
      <formula2>D72</formula2>
    </dataValidation>
    <dataValidation type="textLength" operator="equal" allowBlank="1" showInputMessage="1" showErrorMessage="1" sqref="E143:F149" xr:uid="{61C26A03-CCBB-406C-A70F-FBDE6C2D382C}">
      <formula1>14</formula1>
    </dataValidation>
    <dataValidation allowBlank="1" showInputMessage="1" showErrorMessage="1" error="Valeur impossible (suppérieure au taux maximum ou partenaire inéligible)." sqref="D72" xr:uid="{40FD1AF6-4E2C-4F2F-854B-FBEDE2EA095D}"/>
    <dataValidation type="list" allowBlank="1" showInputMessage="1" showErrorMessage="1" prompt="- Menu déroulant" sqref="D15:I15" xr:uid="{26776493-918A-4283-AB58-B41B0724C087}">
      <formula1>list_civilité</formula1>
    </dataValidation>
    <dataValidation type="textLength" operator="equal" allowBlank="1" showInputMessage="1" showErrorMessage="1" error="Veuillez renseigner un numéro de SIRET valide." sqref="D10:D11" xr:uid="{2A100D3F-8737-4F81-93DD-FEDE0F31EADA}">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21B8D7BF-11F5-4F85-955E-4A4CDE3D9EF1}">
            <xm:f>NOT(ISERROR(SEARCH("FAUX",'Part1-Coord'!L41)))</xm:f>
            <x14:dxf>
              <font>
                <b/>
                <i val="0"/>
              </font>
              <fill>
                <patternFill>
                  <bgColor theme="5" tint="0.39994506668294322"/>
                </patternFill>
              </fill>
            </x14:dxf>
          </x14:cfRule>
          <x14:cfRule type="containsText" priority="34" operator="containsText" text="VRAI" id="{7718340E-4D51-4B87-BEDE-240DAC5DC2CD}">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D338712A-ECD4-4577-AA34-B0F574C77687}">
          <x14:formula1>
            <xm:f>Réglages!$E$18:$E$29</xm:f>
          </x14:formula1>
          <xm:sqref>D9:I9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8270-0A53-4D33-BFAE-897054285708}">
  <sheetPr codeName="Feuil9">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303</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Part4 -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x9XxrTR/b1wO2YTR0IHJCHEXu/8Fv4CP0Obtx3LqJ47BZTZiX/OAwhM+y+lii78TnWCfu8KTCcpTHRpeGSEFmw==" saltValue="7ihDe30oo9X4yUE/vpov2w=="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356" priority="36">
      <formula>$L$25</formula>
    </cfRule>
  </conditionalFormatting>
  <conditionalFormatting sqref="C141:G149">
    <cfRule type="expression" dxfId="355" priority="31">
      <formula>NOT($L$29)</formula>
    </cfRule>
  </conditionalFormatting>
  <conditionalFormatting sqref="E78">
    <cfRule type="expression" dxfId="354" priority="32">
      <formula>NOT($L$9)</formula>
    </cfRule>
  </conditionalFormatting>
  <conditionalFormatting sqref="E81">
    <cfRule type="expression" dxfId="353" priority="37">
      <formula>NOT($L$12)</formula>
    </cfRule>
  </conditionalFormatting>
  <conditionalFormatting sqref="F33:G36">
    <cfRule type="expression" dxfId="352" priority="22">
      <formula>$L$31</formula>
    </cfRule>
  </conditionalFormatting>
  <conditionalFormatting sqref="F41:G42">
    <cfRule type="expression" dxfId="351" priority="24">
      <formula>($L$31)</formula>
    </cfRule>
  </conditionalFormatting>
  <conditionalFormatting sqref="G37:G39">
    <cfRule type="expression" dxfId="350" priority="20">
      <formula>$L$31</formula>
    </cfRule>
  </conditionalFormatting>
  <conditionalFormatting sqref="H32:H39">
    <cfRule type="expression" dxfId="349" priority="2">
      <formula>NOT($L$7)</formula>
    </cfRule>
  </conditionalFormatting>
  <conditionalFormatting sqref="H33:H39">
    <cfRule type="expression" dxfId="348" priority="1">
      <formula>$L$31</formula>
    </cfRule>
  </conditionalFormatting>
  <conditionalFormatting sqref="H52">
    <cfRule type="expression" dxfId="347" priority="42">
      <formula>NOT($L$7)</formula>
    </cfRule>
  </conditionalFormatting>
  <conditionalFormatting sqref="H56:H58">
    <cfRule type="expression" dxfId="346" priority="45">
      <formula>NOT($L$7)</formula>
    </cfRule>
  </conditionalFormatting>
  <conditionalFormatting sqref="H63 C72:D73">
    <cfRule type="expression" dxfId="345" priority="40">
      <formula>NOT($L$7)</formula>
    </cfRule>
  </conditionalFormatting>
  <conditionalFormatting sqref="H67">
    <cfRule type="expression" dxfId="344" priority="41">
      <formula>NOT($L$7)</formula>
    </cfRule>
  </conditionalFormatting>
  <conditionalFormatting sqref="L1:L10 L12:L13 L15:L27 L48:L50 L52:L154 L166:L1048576">
    <cfRule type="containsText" dxfId="343" priority="38" operator="containsText" text="FAUX">
      <formula>NOT(ISERROR(SEARCH("FAUX",L1)))</formula>
    </cfRule>
    <cfRule type="containsText" dxfId="342" priority="39" operator="containsText" text="VRAI">
      <formula>NOT(ISERROR(SEARCH("VRAI",L1)))</formula>
    </cfRule>
  </conditionalFormatting>
  <conditionalFormatting sqref="L29">
    <cfRule type="containsText" dxfId="341" priority="29" operator="containsText" text="FAUX">
      <formula>NOT(ISERROR(SEARCH("FAUX",L29)))</formula>
    </cfRule>
    <cfRule type="containsText" dxfId="340" priority="30" operator="containsText" text="VRAI">
      <formula>NOT(ISERROR(SEARCH("VRAI",L29)))</formula>
    </cfRule>
  </conditionalFormatting>
  <conditionalFormatting sqref="L31:L46">
    <cfRule type="containsText" dxfId="339" priority="27" operator="containsText" text="FAUX">
      <formula>NOT(ISERROR(SEARCH("FAUX",L31)))</formula>
    </cfRule>
    <cfRule type="containsText" dxfId="338"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916836AA-68C9-499A-859C-C42FD2E8F5E0}">
      <formula1>($L$7)</formula1>
    </dataValidation>
    <dataValidation type="custom" allowBlank="1" showInputMessage="1" showErrorMessage="1" error="Valeur impossible (suppérieure au taux maximum ou partenaire inéligible)." sqref="E81" xr:uid="{A44C8A80-7B6A-46FD-B04F-A08D599824A9}">
      <formula1>$L$12</formula1>
    </dataValidation>
    <dataValidation type="custom" allowBlank="1" showInputMessage="1" showErrorMessage="1" error="Valeur impossible (suppérieure au taux maximum ou partenaire inéligible)." sqref="E80" xr:uid="{06431F39-AD98-428D-9B0E-72ACA86400ED}">
      <formula1>$L$94</formula1>
    </dataValidation>
    <dataValidation type="custom" allowBlank="1" showInputMessage="1" showErrorMessage="1" error="Valeur impossible (suppérieure au taux maximum ou partenaire inéligible)." sqref="E79" xr:uid="{1608363E-C355-4181-96EE-CB85E3D1F2F4}">
      <formula1>$L$93</formula1>
    </dataValidation>
    <dataValidation type="custom" allowBlank="1" showInputMessage="1" showErrorMessage="1" error="Valeur impossible (suppérieure au taux maximum ou partenaire inéligible)." sqref="E78" xr:uid="{87D4F56C-2328-492D-BE32-35CDFC51568E}">
      <formula1>$L$92</formula1>
    </dataValidation>
    <dataValidation type="custom" allowBlank="1" showInputMessage="1" showErrorMessage="1" sqref="L51" xr:uid="{C6640053-FFD0-46AC-8F5E-BBE71712D836}">
      <formula1>$L$5</formula1>
    </dataValidation>
    <dataValidation type="decimal" allowBlank="1" showInputMessage="1" showErrorMessage="1" sqref="D73" xr:uid="{969F4219-6960-4438-B096-1134C13BF595}">
      <formula1>0</formula1>
      <formula2>D72</formula2>
    </dataValidation>
    <dataValidation type="textLength" operator="equal" allowBlank="1" showInputMessage="1" showErrorMessage="1" sqref="E143:F149" xr:uid="{B11401AB-A948-4570-ABBC-853C8C9DC054}">
      <formula1>14</formula1>
    </dataValidation>
    <dataValidation allowBlank="1" showInputMessage="1" showErrorMessage="1" error="Valeur impossible (suppérieure au taux maximum ou partenaire inéligible)." sqref="D72" xr:uid="{56571517-42C3-463F-9AAB-82298AC16F5F}"/>
    <dataValidation type="list" allowBlank="1" showInputMessage="1" showErrorMessage="1" prompt="- Menu déroulant" sqref="D15:I15" xr:uid="{C4FDCD9B-CCB1-4B32-ADF0-B133DEF84D7D}">
      <formula1>list_civilité</formula1>
    </dataValidation>
    <dataValidation type="textLength" operator="equal" allowBlank="1" showInputMessage="1" showErrorMessage="1" error="Veuillez renseigner un numéro de SIRET valide." sqref="D10:D11" xr:uid="{61D11F1C-78F9-46C5-BBFB-3D4E3F197123}">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ABB72A74-04C1-46AD-881D-9E4A5BF01B66}">
            <xm:f>NOT(ISERROR(SEARCH("FAUX",'Part1-Coord'!L41)))</xm:f>
            <x14:dxf>
              <font>
                <b/>
                <i val="0"/>
              </font>
              <fill>
                <patternFill>
                  <bgColor theme="5" tint="0.39994506668294322"/>
                </patternFill>
              </fill>
            </x14:dxf>
          </x14:cfRule>
          <x14:cfRule type="containsText" priority="34" operator="containsText" text="VRAI" id="{D561A86D-61B1-4399-A07D-AE275868E143}">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EA095A63-02D6-4F33-A17C-2A4ECCB6A535}">
          <x14:formula1>
            <xm:f>Réglages!$E$18:$E$29</xm:f>
          </x14:formula1>
          <xm:sqref>D9:I9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F3C2A-B1C4-4839-9683-7E17C6177425}">
  <sheetPr codeName="Feuil10">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304</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Part5 -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erDs9BtKaIBnFQAEVgjEt/ywyKHA/tYJ+pkL0UZUQs5a020SAdyTFkHMq6FcNnq3o0w13Aqi16P7udQF8v+JlA==" saltValue="cBaS7V6Cm8pgvZUrGWzMfA=="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335" priority="36">
      <formula>$L$25</formula>
    </cfRule>
  </conditionalFormatting>
  <conditionalFormatting sqref="C141:G149">
    <cfRule type="expression" dxfId="334" priority="31">
      <formula>NOT($L$29)</formula>
    </cfRule>
  </conditionalFormatting>
  <conditionalFormatting sqref="E78">
    <cfRule type="expression" dxfId="333" priority="32">
      <formula>NOT($L$9)</formula>
    </cfRule>
  </conditionalFormatting>
  <conditionalFormatting sqref="E81">
    <cfRule type="expression" dxfId="332" priority="37">
      <formula>NOT($L$12)</formula>
    </cfRule>
  </conditionalFormatting>
  <conditionalFormatting sqref="F33:G36">
    <cfRule type="expression" dxfId="331" priority="22">
      <formula>$L$31</formula>
    </cfRule>
  </conditionalFormatting>
  <conditionalFormatting sqref="F41:G42">
    <cfRule type="expression" dxfId="330" priority="24">
      <formula>($L$31)</formula>
    </cfRule>
  </conditionalFormatting>
  <conditionalFormatting sqref="G37:G39">
    <cfRule type="expression" dxfId="329" priority="20">
      <formula>$L$31</formula>
    </cfRule>
  </conditionalFormatting>
  <conditionalFormatting sqref="H32:H39">
    <cfRule type="expression" dxfId="328" priority="2">
      <formula>NOT($L$7)</formula>
    </cfRule>
  </conditionalFormatting>
  <conditionalFormatting sqref="H33:H39">
    <cfRule type="expression" dxfId="327" priority="1">
      <formula>$L$31</formula>
    </cfRule>
  </conditionalFormatting>
  <conditionalFormatting sqref="H52">
    <cfRule type="expression" dxfId="326" priority="42">
      <formula>NOT($L$7)</formula>
    </cfRule>
  </conditionalFormatting>
  <conditionalFormatting sqref="H56:H58">
    <cfRule type="expression" dxfId="325" priority="45">
      <formula>NOT($L$7)</formula>
    </cfRule>
  </conditionalFormatting>
  <conditionalFormatting sqref="H63 C72:D73">
    <cfRule type="expression" dxfId="324" priority="40">
      <formula>NOT($L$7)</formula>
    </cfRule>
  </conditionalFormatting>
  <conditionalFormatting sqref="H67">
    <cfRule type="expression" dxfId="323" priority="41">
      <formula>NOT($L$7)</formula>
    </cfRule>
  </conditionalFormatting>
  <conditionalFormatting sqref="L1:L10 L12:L13 L15:L27 L48:L50 L52:L154 L166:L1048576">
    <cfRule type="containsText" dxfId="322" priority="38" operator="containsText" text="FAUX">
      <formula>NOT(ISERROR(SEARCH("FAUX",L1)))</formula>
    </cfRule>
    <cfRule type="containsText" dxfId="321" priority="39" operator="containsText" text="VRAI">
      <formula>NOT(ISERROR(SEARCH("VRAI",L1)))</formula>
    </cfRule>
  </conditionalFormatting>
  <conditionalFormatting sqref="L29">
    <cfRule type="containsText" dxfId="320" priority="29" operator="containsText" text="FAUX">
      <formula>NOT(ISERROR(SEARCH("FAUX",L29)))</formula>
    </cfRule>
    <cfRule type="containsText" dxfId="319" priority="30" operator="containsText" text="VRAI">
      <formula>NOT(ISERROR(SEARCH("VRAI",L29)))</formula>
    </cfRule>
  </conditionalFormatting>
  <conditionalFormatting sqref="L31:L46">
    <cfRule type="containsText" dxfId="318" priority="27" operator="containsText" text="FAUX">
      <formula>NOT(ISERROR(SEARCH("FAUX",L31)))</formula>
    </cfRule>
    <cfRule type="containsText" dxfId="317"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7F7DAB2C-F2E9-47C0-8DB5-6522B526A18B}">
      <formula1>($L$7)</formula1>
    </dataValidation>
    <dataValidation type="custom" allowBlank="1" showInputMessage="1" showErrorMessage="1" error="Valeur impossible (suppérieure au taux maximum ou partenaire inéligible)." sqref="E81" xr:uid="{C5D9FE7D-06B0-4247-BDE3-68CF0E56FEB4}">
      <formula1>$L$12</formula1>
    </dataValidation>
    <dataValidation type="custom" allowBlank="1" showInputMessage="1" showErrorMessage="1" error="Valeur impossible (suppérieure au taux maximum ou partenaire inéligible)." sqref="E80" xr:uid="{2C3A0D1D-FA9A-48C7-AF5D-DE79F2328893}">
      <formula1>$L$94</formula1>
    </dataValidation>
    <dataValidation type="custom" allowBlank="1" showInputMessage="1" showErrorMessage="1" error="Valeur impossible (suppérieure au taux maximum ou partenaire inéligible)." sqref="E79" xr:uid="{0174D574-60AF-49C1-A1F6-A33A035ABAB3}">
      <formula1>$L$93</formula1>
    </dataValidation>
    <dataValidation type="custom" allowBlank="1" showInputMessage="1" showErrorMessage="1" error="Valeur impossible (suppérieure au taux maximum ou partenaire inéligible)." sqref="E78" xr:uid="{B98E4234-7BE2-4720-8F7A-533CB1DA26AC}">
      <formula1>$L$92</formula1>
    </dataValidation>
    <dataValidation type="custom" allowBlank="1" showInputMessage="1" showErrorMessage="1" sqref="L51" xr:uid="{F57A1B3F-C478-4899-A32B-F1125415484C}">
      <formula1>$L$5</formula1>
    </dataValidation>
    <dataValidation type="decimal" allowBlank="1" showInputMessage="1" showErrorMessage="1" sqref="D73" xr:uid="{BEBCEEFD-1535-4594-AEDC-964FA642DECD}">
      <formula1>0</formula1>
      <formula2>D72</formula2>
    </dataValidation>
    <dataValidation type="textLength" operator="equal" allowBlank="1" showInputMessage="1" showErrorMessage="1" sqref="E143:F149" xr:uid="{379A5A27-4492-4C40-9220-E4F17CCFF82C}">
      <formula1>14</formula1>
    </dataValidation>
    <dataValidation allowBlank="1" showInputMessage="1" showErrorMessage="1" error="Valeur impossible (suppérieure au taux maximum ou partenaire inéligible)." sqref="D72" xr:uid="{CED1500F-52E4-4F43-ABA0-8C569CCD8D0A}"/>
    <dataValidation type="list" allowBlank="1" showInputMessage="1" showErrorMessage="1" prompt="- Menu déroulant" sqref="D15:I15" xr:uid="{8970C956-3994-45DA-B6BB-3824536CE4CD}">
      <formula1>list_civilité</formula1>
    </dataValidation>
    <dataValidation type="textLength" operator="equal" allowBlank="1" showInputMessage="1" showErrorMessage="1" error="Veuillez renseigner un numéro de SIRET valide." sqref="D10:D11" xr:uid="{13792151-5DFF-4363-9B04-2814B380F0EF}">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A2DF980D-C3ED-4E76-A883-97948AE032A5}">
            <xm:f>NOT(ISERROR(SEARCH("FAUX",'Part1-Coord'!L41)))</xm:f>
            <x14:dxf>
              <font>
                <b/>
                <i val="0"/>
              </font>
              <fill>
                <patternFill>
                  <bgColor theme="5" tint="0.39994506668294322"/>
                </patternFill>
              </fill>
            </x14:dxf>
          </x14:cfRule>
          <x14:cfRule type="containsText" priority="34" operator="containsText" text="VRAI" id="{9ED2BF50-EC5F-43F8-8026-F10592317435}">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2D3E31A3-963C-434D-9D66-2AE7D6B5D8D4}">
          <x14:formula1>
            <xm:f>Réglages!$E$18:$E$29</xm:f>
          </x14:formula1>
          <xm:sqref>D9:I9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0D434-ED59-4CF8-8E76-E30C49216552}">
  <sheetPr codeName="Feuil11">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305</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Part6 -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GGxXPIcOse1S13Fx1UbkR5hccO8Zdxr1YD9goVgN4hWeoXYEVSzsq0jiefFCA2C05i0soRfXfCcs+7A6hU0SJg==" saltValue="9p1Z+Rgmns3yhOj2ipwB+g=="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314" priority="36">
      <formula>$L$25</formula>
    </cfRule>
  </conditionalFormatting>
  <conditionalFormatting sqref="C141:G149">
    <cfRule type="expression" dxfId="313" priority="31">
      <formula>NOT($L$29)</formula>
    </cfRule>
  </conditionalFormatting>
  <conditionalFormatting sqref="E78">
    <cfRule type="expression" dxfId="312" priority="32">
      <formula>NOT($L$9)</formula>
    </cfRule>
  </conditionalFormatting>
  <conditionalFormatting sqref="E81">
    <cfRule type="expression" dxfId="311" priority="37">
      <formula>NOT($L$12)</formula>
    </cfRule>
  </conditionalFormatting>
  <conditionalFormatting sqref="F33:G36">
    <cfRule type="expression" dxfId="310" priority="22">
      <formula>$L$31</formula>
    </cfRule>
  </conditionalFormatting>
  <conditionalFormatting sqref="F41:G42">
    <cfRule type="expression" dxfId="309" priority="24">
      <formula>($L$31)</formula>
    </cfRule>
  </conditionalFormatting>
  <conditionalFormatting sqref="G37:G39">
    <cfRule type="expression" dxfId="308" priority="20">
      <formula>$L$31</formula>
    </cfRule>
  </conditionalFormatting>
  <conditionalFormatting sqref="H32:H39">
    <cfRule type="expression" dxfId="307" priority="2">
      <formula>NOT($L$7)</formula>
    </cfRule>
  </conditionalFormatting>
  <conditionalFormatting sqref="H33:H39">
    <cfRule type="expression" dxfId="306" priority="1">
      <formula>$L$31</formula>
    </cfRule>
  </conditionalFormatting>
  <conditionalFormatting sqref="H52">
    <cfRule type="expression" dxfId="305" priority="42">
      <formula>NOT($L$7)</formula>
    </cfRule>
  </conditionalFormatting>
  <conditionalFormatting sqref="H56:H58">
    <cfRule type="expression" dxfId="304" priority="45">
      <formula>NOT($L$7)</formula>
    </cfRule>
  </conditionalFormatting>
  <conditionalFormatting sqref="H63 C72:D73">
    <cfRule type="expression" dxfId="303" priority="40">
      <formula>NOT($L$7)</formula>
    </cfRule>
  </conditionalFormatting>
  <conditionalFormatting sqref="H67">
    <cfRule type="expression" dxfId="302" priority="41">
      <formula>NOT($L$7)</formula>
    </cfRule>
  </conditionalFormatting>
  <conditionalFormatting sqref="L1:L10 L12:L13 L15:L27 L48:L50 L52:L154 L166:L1048576">
    <cfRule type="containsText" dxfId="301" priority="38" operator="containsText" text="FAUX">
      <formula>NOT(ISERROR(SEARCH("FAUX",L1)))</formula>
    </cfRule>
    <cfRule type="containsText" dxfId="300" priority="39" operator="containsText" text="VRAI">
      <formula>NOT(ISERROR(SEARCH("VRAI",L1)))</formula>
    </cfRule>
  </conditionalFormatting>
  <conditionalFormatting sqref="L29">
    <cfRule type="containsText" dxfId="299" priority="29" operator="containsText" text="FAUX">
      <formula>NOT(ISERROR(SEARCH("FAUX",L29)))</formula>
    </cfRule>
    <cfRule type="containsText" dxfId="298" priority="30" operator="containsText" text="VRAI">
      <formula>NOT(ISERROR(SEARCH("VRAI",L29)))</formula>
    </cfRule>
  </conditionalFormatting>
  <conditionalFormatting sqref="L31:L46">
    <cfRule type="containsText" dxfId="297" priority="27" operator="containsText" text="FAUX">
      <formula>NOT(ISERROR(SEARCH("FAUX",L31)))</formula>
    </cfRule>
    <cfRule type="containsText" dxfId="296"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81B372AC-8A33-42AE-93E2-A43A945B3EA0}">
      <formula1>($L$7)</formula1>
    </dataValidation>
    <dataValidation type="custom" allowBlank="1" showInputMessage="1" showErrorMessage="1" error="Valeur impossible (suppérieure au taux maximum ou partenaire inéligible)." sqref="E81" xr:uid="{88F16082-8A6B-4228-8789-7A0C38908B67}">
      <formula1>$L$12</formula1>
    </dataValidation>
    <dataValidation type="custom" allowBlank="1" showInputMessage="1" showErrorMessage="1" error="Valeur impossible (suppérieure au taux maximum ou partenaire inéligible)." sqref="E80" xr:uid="{A9A30C33-6122-4BCF-8533-ED3F517C9D83}">
      <formula1>$L$94</formula1>
    </dataValidation>
    <dataValidation type="custom" allowBlank="1" showInputMessage="1" showErrorMessage="1" error="Valeur impossible (suppérieure au taux maximum ou partenaire inéligible)." sqref="E79" xr:uid="{D855136A-30C8-47BD-A820-870E860865CC}">
      <formula1>$L$93</formula1>
    </dataValidation>
    <dataValidation type="custom" allowBlank="1" showInputMessage="1" showErrorMessage="1" error="Valeur impossible (suppérieure au taux maximum ou partenaire inéligible)." sqref="E78" xr:uid="{127B1B4D-0ACD-408D-AD37-A8F2BE42F29B}">
      <formula1>$L$92</formula1>
    </dataValidation>
    <dataValidation type="custom" allowBlank="1" showInputMessage="1" showErrorMessage="1" sqref="L51" xr:uid="{A113E1A3-0F17-454E-9B26-05CB721CBE7C}">
      <formula1>$L$5</formula1>
    </dataValidation>
    <dataValidation type="decimal" allowBlank="1" showInputMessage="1" showErrorMessage="1" sqref="D73" xr:uid="{1A47CC44-70EE-4A81-90C7-47DA0FED0EAE}">
      <formula1>0</formula1>
      <formula2>D72</formula2>
    </dataValidation>
    <dataValidation type="textLength" operator="equal" allowBlank="1" showInputMessage="1" showErrorMessage="1" sqref="E143:F149" xr:uid="{8BAB252D-071A-4443-8CCA-58301401990B}">
      <formula1>14</formula1>
    </dataValidation>
    <dataValidation allowBlank="1" showInputMessage="1" showErrorMessage="1" error="Valeur impossible (suppérieure au taux maximum ou partenaire inéligible)." sqref="D72" xr:uid="{D282D683-8E54-433F-BE74-A7F48637EA37}"/>
    <dataValidation type="list" allowBlank="1" showInputMessage="1" showErrorMessage="1" prompt="- Menu déroulant" sqref="D15:I15" xr:uid="{3992C347-3B9C-4C40-A645-EA99B6238F79}">
      <formula1>list_civilité</formula1>
    </dataValidation>
    <dataValidation type="textLength" operator="equal" allowBlank="1" showInputMessage="1" showErrorMessage="1" error="Veuillez renseigner un numéro de SIRET valide." sqref="D10:D11" xr:uid="{AF1BE04A-B2D0-4E3B-A5E6-E0FEF3535A11}">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FAEB423E-F9E5-4388-BE0D-A8C482D803B9}">
            <xm:f>NOT(ISERROR(SEARCH("FAUX",'Part1-Coord'!L41)))</xm:f>
            <x14:dxf>
              <font>
                <b/>
                <i val="0"/>
              </font>
              <fill>
                <patternFill>
                  <bgColor theme="5" tint="0.39994506668294322"/>
                </patternFill>
              </fill>
            </x14:dxf>
          </x14:cfRule>
          <x14:cfRule type="containsText" priority="34" operator="containsText" text="VRAI" id="{BFD2B11E-FB97-47BB-9612-3648C74B6EAA}">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723147B0-A8E8-4C79-B686-6C650540C7D4}">
          <x14:formula1>
            <xm:f>Réglages!$E$18:$E$29</xm:f>
          </x14:formula1>
          <xm:sqref>D9:I9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5E492-0D65-4E77-9A7B-71B8C305264F}">
  <sheetPr codeName="Feuil12">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306</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Part7 -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YnBwLmPg3Jle17ZAheAfyt5sXLSDwcyuZNjnPkYbVQYfuCHcFTmsppICVEFBTNSt8L19IYEYks+tMZF1P681Yw==" saltValue="GPT3gv/wPZ8+Qe0dXcHqIQ=="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293" priority="36">
      <formula>$L$25</formula>
    </cfRule>
  </conditionalFormatting>
  <conditionalFormatting sqref="C141:G149">
    <cfRule type="expression" dxfId="292" priority="31">
      <formula>NOT($L$29)</formula>
    </cfRule>
  </conditionalFormatting>
  <conditionalFormatting sqref="E78">
    <cfRule type="expression" dxfId="291" priority="32">
      <formula>NOT($L$9)</formula>
    </cfRule>
  </conditionalFormatting>
  <conditionalFormatting sqref="E81">
    <cfRule type="expression" dxfId="290" priority="37">
      <formula>NOT($L$12)</formula>
    </cfRule>
  </conditionalFormatting>
  <conditionalFormatting sqref="F33:G36">
    <cfRule type="expression" dxfId="289" priority="22">
      <formula>$L$31</formula>
    </cfRule>
  </conditionalFormatting>
  <conditionalFormatting sqref="F41:G42">
    <cfRule type="expression" dxfId="288" priority="24">
      <formula>($L$31)</formula>
    </cfRule>
  </conditionalFormatting>
  <conditionalFormatting sqref="G37:G39">
    <cfRule type="expression" dxfId="287" priority="20">
      <formula>$L$31</formula>
    </cfRule>
  </conditionalFormatting>
  <conditionalFormatting sqref="H32:H39">
    <cfRule type="expression" dxfId="286" priority="2">
      <formula>NOT($L$7)</formula>
    </cfRule>
  </conditionalFormatting>
  <conditionalFormatting sqref="H33:H39">
    <cfRule type="expression" dxfId="285" priority="1">
      <formula>$L$31</formula>
    </cfRule>
  </conditionalFormatting>
  <conditionalFormatting sqref="H52">
    <cfRule type="expression" dxfId="284" priority="42">
      <formula>NOT($L$7)</formula>
    </cfRule>
  </conditionalFormatting>
  <conditionalFormatting sqref="H56:H58">
    <cfRule type="expression" dxfId="283" priority="45">
      <formula>NOT($L$7)</formula>
    </cfRule>
  </conditionalFormatting>
  <conditionalFormatting sqref="H63 C72:D73">
    <cfRule type="expression" dxfId="282" priority="40">
      <formula>NOT($L$7)</formula>
    </cfRule>
  </conditionalFormatting>
  <conditionalFormatting sqref="H67">
    <cfRule type="expression" dxfId="281" priority="41">
      <formula>NOT($L$7)</formula>
    </cfRule>
  </conditionalFormatting>
  <conditionalFormatting sqref="L1:L10 L12:L13 L15:L27 L48:L50 L52:L154 L166:L1048576">
    <cfRule type="containsText" dxfId="280" priority="38" operator="containsText" text="FAUX">
      <formula>NOT(ISERROR(SEARCH("FAUX",L1)))</formula>
    </cfRule>
    <cfRule type="containsText" dxfId="279" priority="39" operator="containsText" text="VRAI">
      <formula>NOT(ISERROR(SEARCH("VRAI",L1)))</formula>
    </cfRule>
  </conditionalFormatting>
  <conditionalFormatting sqref="L29">
    <cfRule type="containsText" dxfId="278" priority="29" operator="containsText" text="FAUX">
      <formula>NOT(ISERROR(SEARCH("FAUX",L29)))</formula>
    </cfRule>
    <cfRule type="containsText" dxfId="277" priority="30" operator="containsText" text="VRAI">
      <formula>NOT(ISERROR(SEARCH("VRAI",L29)))</formula>
    </cfRule>
  </conditionalFormatting>
  <conditionalFormatting sqref="L31:L46">
    <cfRule type="containsText" dxfId="276" priority="27" operator="containsText" text="FAUX">
      <formula>NOT(ISERROR(SEARCH("FAUX",L31)))</formula>
    </cfRule>
    <cfRule type="containsText" dxfId="275"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3D064249-64A5-4DDE-BC25-33E20C5981A2}">
      <formula1>($L$7)</formula1>
    </dataValidation>
    <dataValidation type="custom" allowBlank="1" showInputMessage="1" showErrorMessage="1" error="Valeur impossible (suppérieure au taux maximum ou partenaire inéligible)." sqref="E81" xr:uid="{E7B2B0A1-AA86-493A-8F60-3FA0E8B8E2F3}">
      <formula1>$L$12</formula1>
    </dataValidation>
    <dataValidation type="custom" allowBlank="1" showInputMessage="1" showErrorMessage="1" error="Valeur impossible (suppérieure au taux maximum ou partenaire inéligible)." sqref="E80" xr:uid="{98E9F2DE-E3DC-4ADF-8DFC-42DECC8CB5F6}">
      <formula1>$L$94</formula1>
    </dataValidation>
    <dataValidation type="custom" allowBlank="1" showInputMessage="1" showErrorMessage="1" error="Valeur impossible (suppérieure au taux maximum ou partenaire inéligible)." sqref="E79" xr:uid="{A60F4483-213D-46F2-A231-7FBA4944F05C}">
      <formula1>$L$93</formula1>
    </dataValidation>
    <dataValidation type="custom" allowBlank="1" showInputMessage="1" showErrorMessage="1" error="Valeur impossible (suppérieure au taux maximum ou partenaire inéligible)." sqref="E78" xr:uid="{C045E317-A219-451C-9DE8-939EF574A3E6}">
      <formula1>$L$92</formula1>
    </dataValidation>
    <dataValidation type="custom" allowBlank="1" showInputMessage="1" showErrorMessage="1" sqref="L51" xr:uid="{FB234A00-18A0-4D06-8D6E-64230C4A7E29}">
      <formula1>$L$5</formula1>
    </dataValidation>
    <dataValidation type="decimal" allowBlank="1" showInputMessage="1" showErrorMessage="1" sqref="D73" xr:uid="{6840CB85-3345-49F3-85B6-4CA7CE735EC4}">
      <formula1>0</formula1>
      <formula2>D72</formula2>
    </dataValidation>
    <dataValidation type="textLength" operator="equal" allowBlank="1" showInputMessage="1" showErrorMessage="1" sqref="E143:F149" xr:uid="{3FE05884-B3E0-4DAF-AE8B-9F90898FAE0C}">
      <formula1>14</formula1>
    </dataValidation>
    <dataValidation allowBlank="1" showInputMessage="1" showErrorMessage="1" error="Valeur impossible (suppérieure au taux maximum ou partenaire inéligible)." sqref="D72" xr:uid="{3315B4D8-C2E3-4A8D-A711-2F00016A863B}"/>
    <dataValidation type="list" allowBlank="1" showInputMessage="1" showErrorMessage="1" prompt="- Menu déroulant" sqref="D15:I15" xr:uid="{F2F41471-129B-46C9-9A0F-570478BCC114}">
      <formula1>list_civilité</formula1>
    </dataValidation>
    <dataValidation type="textLength" operator="equal" allowBlank="1" showInputMessage="1" showErrorMessage="1" error="Veuillez renseigner un numéro de SIRET valide." sqref="D10:D11" xr:uid="{DCF195E5-D038-4A7B-B40D-B13D0D333F64}">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F55EA0FE-F838-4033-8EE5-7695F1311710}">
            <xm:f>NOT(ISERROR(SEARCH("FAUX",'Part1-Coord'!L41)))</xm:f>
            <x14:dxf>
              <font>
                <b/>
                <i val="0"/>
              </font>
              <fill>
                <patternFill>
                  <bgColor theme="5" tint="0.39994506668294322"/>
                </patternFill>
              </fill>
            </x14:dxf>
          </x14:cfRule>
          <x14:cfRule type="containsText" priority="34" operator="containsText" text="VRAI" id="{F69EAC65-B8CC-4721-98A9-CEB97C35D83C}">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4A4B0817-02FB-4E41-AE25-01771046B0A2}">
          <x14:formula1>
            <xm:f>Réglages!$E$18:$E$29</xm:f>
          </x14:formula1>
          <xm:sqref>D9:I9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EDF2E-AE28-4F41-A785-44ED5967099D}">
  <sheetPr codeName="Feuil13">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307</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Part8 -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zqhbwZgeUn+9JB/4pkVAeOwImo9rTMT7A+sxsj98fVRx4edW+pMGZ6cTSQAJeLR3fLZMuJt6ypkTUDwk1cKtg==" saltValue="+DItH0+b4XlUYOuo+rHftQ=="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272" priority="36">
      <formula>$L$25</formula>
    </cfRule>
  </conditionalFormatting>
  <conditionalFormatting sqref="C141:G149">
    <cfRule type="expression" dxfId="271" priority="31">
      <formula>NOT($L$29)</formula>
    </cfRule>
  </conditionalFormatting>
  <conditionalFormatting sqref="E78">
    <cfRule type="expression" dxfId="270" priority="32">
      <formula>NOT($L$9)</formula>
    </cfRule>
  </conditionalFormatting>
  <conditionalFormatting sqref="E81">
    <cfRule type="expression" dxfId="269" priority="37">
      <formula>NOT($L$12)</formula>
    </cfRule>
  </conditionalFormatting>
  <conditionalFormatting sqref="F33:G36">
    <cfRule type="expression" dxfId="268" priority="22">
      <formula>$L$31</formula>
    </cfRule>
  </conditionalFormatting>
  <conditionalFormatting sqref="F41:G42">
    <cfRule type="expression" dxfId="267" priority="24">
      <formula>($L$31)</formula>
    </cfRule>
  </conditionalFormatting>
  <conditionalFormatting sqref="G37:G39">
    <cfRule type="expression" dxfId="266" priority="20">
      <formula>$L$31</formula>
    </cfRule>
  </conditionalFormatting>
  <conditionalFormatting sqref="H32:H39">
    <cfRule type="expression" dxfId="265" priority="2">
      <formula>NOT($L$7)</formula>
    </cfRule>
  </conditionalFormatting>
  <conditionalFormatting sqref="H33:H39">
    <cfRule type="expression" dxfId="264" priority="1">
      <formula>$L$31</formula>
    </cfRule>
  </conditionalFormatting>
  <conditionalFormatting sqref="H52">
    <cfRule type="expression" dxfId="263" priority="42">
      <formula>NOT($L$7)</formula>
    </cfRule>
  </conditionalFormatting>
  <conditionalFormatting sqref="H56:H58">
    <cfRule type="expression" dxfId="262" priority="45">
      <formula>NOT($L$7)</formula>
    </cfRule>
  </conditionalFormatting>
  <conditionalFormatting sqref="H63 C72:D73">
    <cfRule type="expression" dxfId="261" priority="40">
      <formula>NOT($L$7)</formula>
    </cfRule>
  </conditionalFormatting>
  <conditionalFormatting sqref="H67">
    <cfRule type="expression" dxfId="260" priority="41">
      <formula>NOT($L$7)</formula>
    </cfRule>
  </conditionalFormatting>
  <conditionalFormatting sqref="L1:L10 L12:L13 L15:L27 L48:L50 L52:L154 L166:L1048576">
    <cfRule type="containsText" dxfId="259" priority="38" operator="containsText" text="FAUX">
      <formula>NOT(ISERROR(SEARCH("FAUX",L1)))</formula>
    </cfRule>
    <cfRule type="containsText" dxfId="258" priority="39" operator="containsText" text="VRAI">
      <formula>NOT(ISERROR(SEARCH("VRAI",L1)))</formula>
    </cfRule>
  </conditionalFormatting>
  <conditionalFormatting sqref="L29">
    <cfRule type="containsText" dxfId="257" priority="29" operator="containsText" text="FAUX">
      <formula>NOT(ISERROR(SEARCH("FAUX",L29)))</formula>
    </cfRule>
    <cfRule type="containsText" dxfId="256" priority="30" operator="containsText" text="VRAI">
      <formula>NOT(ISERROR(SEARCH("VRAI",L29)))</formula>
    </cfRule>
  </conditionalFormatting>
  <conditionalFormatting sqref="L31:L46">
    <cfRule type="containsText" dxfId="255" priority="27" operator="containsText" text="FAUX">
      <formula>NOT(ISERROR(SEARCH("FAUX",L31)))</formula>
    </cfRule>
    <cfRule type="containsText" dxfId="254"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BEF19C96-A521-4CB0-B75F-E43DE403E531}">
      <formula1>($L$7)</formula1>
    </dataValidation>
    <dataValidation type="custom" allowBlank="1" showInputMessage="1" showErrorMessage="1" error="Valeur impossible (suppérieure au taux maximum ou partenaire inéligible)." sqref="E81" xr:uid="{9359E52E-2491-4657-8BBC-99F3CD13F7D3}">
      <formula1>$L$12</formula1>
    </dataValidation>
    <dataValidation type="custom" allowBlank="1" showInputMessage="1" showErrorMessage="1" error="Valeur impossible (suppérieure au taux maximum ou partenaire inéligible)." sqref="E80" xr:uid="{39055518-290B-4793-8DDA-2BE7AFF764AF}">
      <formula1>$L$94</formula1>
    </dataValidation>
    <dataValidation type="custom" allowBlank="1" showInputMessage="1" showErrorMessage="1" error="Valeur impossible (suppérieure au taux maximum ou partenaire inéligible)." sqref="E79" xr:uid="{9F750020-A488-43C7-B366-AE72315482DD}">
      <formula1>$L$93</formula1>
    </dataValidation>
    <dataValidation type="custom" allowBlank="1" showInputMessage="1" showErrorMessage="1" error="Valeur impossible (suppérieure au taux maximum ou partenaire inéligible)." sqref="E78" xr:uid="{6EC49591-12CC-4AC7-A677-A4D876611DC7}">
      <formula1>$L$92</formula1>
    </dataValidation>
    <dataValidation type="custom" allowBlank="1" showInputMessage="1" showErrorMessage="1" sqref="L51" xr:uid="{E7A6B1EE-D0E6-4F29-BC98-261F21279454}">
      <formula1>$L$5</formula1>
    </dataValidation>
    <dataValidation type="decimal" allowBlank="1" showInputMessage="1" showErrorMessage="1" sqref="D73" xr:uid="{7ACEA7A1-3074-4865-BACA-DF061E16CAE3}">
      <formula1>0</formula1>
      <formula2>D72</formula2>
    </dataValidation>
    <dataValidation type="textLength" operator="equal" allowBlank="1" showInputMessage="1" showErrorMessage="1" sqref="E143:F149" xr:uid="{5CF93841-292A-4409-BD3D-E45C20CAED38}">
      <formula1>14</formula1>
    </dataValidation>
    <dataValidation allowBlank="1" showInputMessage="1" showErrorMessage="1" error="Valeur impossible (suppérieure au taux maximum ou partenaire inéligible)." sqref="D72" xr:uid="{C8755B08-FDFE-4A1F-A515-452B4CD73ACA}"/>
    <dataValidation type="list" allowBlank="1" showInputMessage="1" showErrorMessage="1" prompt="- Menu déroulant" sqref="D15:I15" xr:uid="{E828A6E7-DFD9-4E02-ABB1-4A7E6132BAC9}">
      <formula1>list_civilité</formula1>
    </dataValidation>
    <dataValidation type="textLength" operator="equal" allowBlank="1" showInputMessage="1" showErrorMessage="1" error="Veuillez renseigner un numéro de SIRET valide." sqref="D10:D11" xr:uid="{5854E02C-4891-43DF-8BB9-B1344211038A}">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6062C4BB-36B1-4B81-8CA2-EC49C7A2B216}">
            <xm:f>NOT(ISERROR(SEARCH("FAUX",'Part1-Coord'!L41)))</xm:f>
            <x14:dxf>
              <font>
                <b/>
                <i val="0"/>
              </font>
              <fill>
                <patternFill>
                  <bgColor theme="5" tint="0.39994506668294322"/>
                </patternFill>
              </fill>
            </x14:dxf>
          </x14:cfRule>
          <x14:cfRule type="containsText" priority="34" operator="containsText" text="VRAI" id="{D07D6B27-88BC-4256-B003-A1D14D2E0C20}">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75FAF68F-9D6C-47F6-B7D7-2E426769ABE0}">
          <x14:formula1>
            <xm:f>Réglages!$E$18:$E$29</xm:f>
          </x14:formula1>
          <xm:sqref>D9:I9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B9E69-5C01-42FA-BB3B-9A497346F9BF}">
  <sheetPr codeName="Feuil14">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308</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Part9 -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jVlT6z/5/efiO8QXIOdgs84A4GO6nJZwiRKAti7uAj0MSd5BkQJAPdZnRd8lIxi2Dsk4ZYjR4I8UVzSBtrkHrg==" saltValue="3u9XoV4uqbolTTkPFzhIbQ=="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251" priority="36">
      <formula>$L$25</formula>
    </cfRule>
  </conditionalFormatting>
  <conditionalFormatting sqref="C141:G149">
    <cfRule type="expression" dxfId="250" priority="31">
      <formula>NOT($L$29)</formula>
    </cfRule>
  </conditionalFormatting>
  <conditionalFormatting sqref="E78">
    <cfRule type="expression" dxfId="249" priority="32">
      <formula>NOT($L$9)</formula>
    </cfRule>
  </conditionalFormatting>
  <conditionalFormatting sqref="E81">
    <cfRule type="expression" dxfId="248" priority="37">
      <formula>NOT($L$12)</formula>
    </cfRule>
  </conditionalFormatting>
  <conditionalFormatting sqref="F33:G36">
    <cfRule type="expression" dxfId="247" priority="22">
      <formula>$L$31</formula>
    </cfRule>
  </conditionalFormatting>
  <conditionalFormatting sqref="F41:G42">
    <cfRule type="expression" dxfId="246" priority="24">
      <formula>($L$31)</formula>
    </cfRule>
  </conditionalFormatting>
  <conditionalFormatting sqref="G37:G39">
    <cfRule type="expression" dxfId="245" priority="20">
      <formula>$L$31</formula>
    </cfRule>
  </conditionalFormatting>
  <conditionalFormatting sqref="H32:H39">
    <cfRule type="expression" dxfId="244" priority="2">
      <formula>NOT($L$7)</formula>
    </cfRule>
  </conditionalFormatting>
  <conditionalFormatting sqref="H33:H39">
    <cfRule type="expression" dxfId="243" priority="1">
      <formula>$L$31</formula>
    </cfRule>
  </conditionalFormatting>
  <conditionalFormatting sqref="H52">
    <cfRule type="expression" dxfId="242" priority="42">
      <formula>NOT($L$7)</formula>
    </cfRule>
  </conditionalFormatting>
  <conditionalFormatting sqref="H56:H58">
    <cfRule type="expression" dxfId="241" priority="45">
      <formula>NOT($L$7)</formula>
    </cfRule>
  </conditionalFormatting>
  <conditionalFormatting sqref="H63 C72:D73">
    <cfRule type="expression" dxfId="240" priority="40">
      <formula>NOT($L$7)</formula>
    </cfRule>
  </conditionalFormatting>
  <conditionalFormatting sqref="H67">
    <cfRule type="expression" dxfId="239" priority="41">
      <formula>NOT($L$7)</formula>
    </cfRule>
  </conditionalFormatting>
  <conditionalFormatting sqref="L1:L10 L12:L13 L15:L27 L48:L50 L52:L154 L166:L1048576">
    <cfRule type="containsText" dxfId="238" priority="38" operator="containsText" text="FAUX">
      <formula>NOT(ISERROR(SEARCH("FAUX",L1)))</formula>
    </cfRule>
    <cfRule type="containsText" dxfId="237" priority="39" operator="containsText" text="VRAI">
      <formula>NOT(ISERROR(SEARCH("VRAI",L1)))</formula>
    </cfRule>
  </conditionalFormatting>
  <conditionalFormatting sqref="L29">
    <cfRule type="containsText" dxfId="236" priority="29" operator="containsText" text="FAUX">
      <formula>NOT(ISERROR(SEARCH("FAUX",L29)))</formula>
    </cfRule>
    <cfRule type="containsText" dxfId="235" priority="30" operator="containsText" text="VRAI">
      <formula>NOT(ISERROR(SEARCH("VRAI",L29)))</formula>
    </cfRule>
  </conditionalFormatting>
  <conditionalFormatting sqref="L31:L46">
    <cfRule type="containsText" dxfId="234" priority="27" operator="containsText" text="FAUX">
      <formula>NOT(ISERROR(SEARCH("FAUX",L31)))</formula>
    </cfRule>
    <cfRule type="containsText" dxfId="233"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035F6270-CFEE-402F-AB7B-1EC1DCF1C134}">
      <formula1>($L$7)</formula1>
    </dataValidation>
    <dataValidation type="custom" allowBlank="1" showInputMessage="1" showErrorMessage="1" error="Valeur impossible (suppérieure au taux maximum ou partenaire inéligible)." sqref="E81" xr:uid="{1162DCCA-CC9B-43AC-AB7A-E7CF9F2CBCA5}">
      <formula1>$L$12</formula1>
    </dataValidation>
    <dataValidation type="custom" allowBlank="1" showInputMessage="1" showErrorMessage="1" error="Valeur impossible (suppérieure au taux maximum ou partenaire inéligible)." sqref="E80" xr:uid="{ACEA8310-D2E6-46DF-BD44-0F935660C683}">
      <formula1>$L$94</formula1>
    </dataValidation>
    <dataValidation type="custom" allowBlank="1" showInputMessage="1" showErrorMessage="1" error="Valeur impossible (suppérieure au taux maximum ou partenaire inéligible)." sqref="E79" xr:uid="{8205D581-D649-41AA-B8FA-5E4ED272CB4D}">
      <formula1>$L$93</formula1>
    </dataValidation>
    <dataValidation type="custom" allowBlank="1" showInputMessage="1" showErrorMessage="1" error="Valeur impossible (suppérieure au taux maximum ou partenaire inéligible)." sqref="E78" xr:uid="{42D2F272-8F81-49CD-9B9F-6A0F7674E633}">
      <formula1>$L$92</formula1>
    </dataValidation>
    <dataValidation type="custom" allowBlank="1" showInputMessage="1" showErrorMessage="1" sqref="L51" xr:uid="{38C86045-8B0E-4166-A1EF-FDEC5BA4367F}">
      <formula1>$L$5</formula1>
    </dataValidation>
    <dataValidation type="decimal" allowBlank="1" showInputMessage="1" showErrorMessage="1" sqref="D73" xr:uid="{E485571F-1BF2-4F79-B8BA-84804B510D74}">
      <formula1>0</formula1>
      <formula2>D72</formula2>
    </dataValidation>
    <dataValidation type="textLength" operator="equal" allowBlank="1" showInputMessage="1" showErrorMessage="1" sqref="E143:F149" xr:uid="{ED716978-B3D2-431F-A279-7262340C8D9A}">
      <formula1>14</formula1>
    </dataValidation>
    <dataValidation allowBlank="1" showInputMessage="1" showErrorMessage="1" error="Valeur impossible (suppérieure au taux maximum ou partenaire inéligible)." sqref="D72" xr:uid="{DBECDD98-EC14-43AD-9A42-7EB7DFEA1277}"/>
    <dataValidation type="list" allowBlank="1" showInputMessage="1" showErrorMessage="1" prompt="- Menu déroulant" sqref="D15:I15" xr:uid="{EFF9C371-204D-4B51-A760-BE3D00FF5EAA}">
      <formula1>list_civilité</formula1>
    </dataValidation>
    <dataValidation type="textLength" operator="equal" allowBlank="1" showInputMessage="1" showErrorMessage="1" error="Veuillez renseigner un numéro de SIRET valide." sqref="D10:D11" xr:uid="{84D4DB63-3ECF-422C-976C-02C3384CF11D}">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866073E9-60D3-46DA-A89E-4854D345F595}">
            <xm:f>NOT(ISERROR(SEARCH("FAUX",'Part1-Coord'!L41)))</xm:f>
            <x14:dxf>
              <font>
                <b/>
                <i val="0"/>
              </font>
              <fill>
                <patternFill>
                  <bgColor theme="5" tint="0.39994506668294322"/>
                </patternFill>
              </fill>
            </x14:dxf>
          </x14:cfRule>
          <x14:cfRule type="containsText" priority="34" operator="containsText" text="VRAI" id="{CD4D103F-B6E9-41A7-9D3D-193F8F011D2A}">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516198D4-705E-45A9-BF23-45AA0AE89DE1}">
          <x14:formula1>
            <xm:f>Réglages!$E$18:$E$29</xm:f>
          </x14:formula1>
          <xm:sqref>D9:I9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B706A-D2B3-46CB-86F8-CA2550366738}">
  <sheetPr codeName="Feuil15">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309</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Part10 -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PvZzhP4ZGy/o5bN/pqQTAbm9a3x6hHO/CyYJ0UZxnCgWSyNVd8zBrKTJBd4G8eNlXlFh7aFLq5gHv1921cBB+Q==" saltValue="DcnxdVq+NPyJeCDoomlBqg=="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230" priority="36">
      <formula>$L$25</formula>
    </cfRule>
  </conditionalFormatting>
  <conditionalFormatting sqref="C141:G149">
    <cfRule type="expression" dxfId="229" priority="31">
      <formula>NOT($L$29)</formula>
    </cfRule>
  </conditionalFormatting>
  <conditionalFormatting sqref="E78">
    <cfRule type="expression" dxfId="228" priority="32">
      <formula>NOT($L$9)</formula>
    </cfRule>
  </conditionalFormatting>
  <conditionalFormatting sqref="E81">
    <cfRule type="expression" dxfId="227" priority="37">
      <formula>NOT($L$12)</formula>
    </cfRule>
  </conditionalFormatting>
  <conditionalFormatting sqref="F33:G36">
    <cfRule type="expression" dxfId="226" priority="22">
      <formula>$L$31</formula>
    </cfRule>
  </conditionalFormatting>
  <conditionalFormatting sqref="F41:G42">
    <cfRule type="expression" dxfId="225" priority="24">
      <formula>($L$31)</formula>
    </cfRule>
  </conditionalFormatting>
  <conditionalFormatting sqref="G37:G39">
    <cfRule type="expression" dxfId="224" priority="20">
      <formula>$L$31</formula>
    </cfRule>
  </conditionalFormatting>
  <conditionalFormatting sqref="H32:H39">
    <cfRule type="expression" dxfId="223" priority="2">
      <formula>NOT($L$7)</formula>
    </cfRule>
  </conditionalFormatting>
  <conditionalFormatting sqref="H33:H39">
    <cfRule type="expression" dxfId="222" priority="1">
      <formula>$L$31</formula>
    </cfRule>
  </conditionalFormatting>
  <conditionalFormatting sqref="H52">
    <cfRule type="expression" dxfId="221" priority="42">
      <formula>NOT($L$7)</formula>
    </cfRule>
  </conditionalFormatting>
  <conditionalFormatting sqref="H56:H58">
    <cfRule type="expression" dxfId="220" priority="45">
      <formula>NOT($L$7)</formula>
    </cfRule>
  </conditionalFormatting>
  <conditionalFormatting sqref="H63 C72:D73">
    <cfRule type="expression" dxfId="219" priority="40">
      <formula>NOT($L$7)</formula>
    </cfRule>
  </conditionalFormatting>
  <conditionalFormatting sqref="H67">
    <cfRule type="expression" dxfId="218" priority="41">
      <formula>NOT($L$7)</formula>
    </cfRule>
  </conditionalFormatting>
  <conditionalFormatting sqref="L1:L10 L12:L13 L15:L27 L48:L50 L52:L154 L166:L1048576">
    <cfRule type="containsText" dxfId="217" priority="38" operator="containsText" text="FAUX">
      <formula>NOT(ISERROR(SEARCH("FAUX",L1)))</formula>
    </cfRule>
    <cfRule type="containsText" dxfId="216" priority="39" operator="containsText" text="VRAI">
      <formula>NOT(ISERROR(SEARCH("VRAI",L1)))</formula>
    </cfRule>
  </conditionalFormatting>
  <conditionalFormatting sqref="L29">
    <cfRule type="containsText" dxfId="215" priority="29" operator="containsText" text="FAUX">
      <formula>NOT(ISERROR(SEARCH("FAUX",L29)))</formula>
    </cfRule>
    <cfRule type="containsText" dxfId="214" priority="30" operator="containsText" text="VRAI">
      <formula>NOT(ISERROR(SEARCH("VRAI",L29)))</formula>
    </cfRule>
  </conditionalFormatting>
  <conditionalFormatting sqref="L31:L46">
    <cfRule type="containsText" dxfId="213" priority="27" operator="containsText" text="FAUX">
      <formula>NOT(ISERROR(SEARCH("FAUX",L31)))</formula>
    </cfRule>
    <cfRule type="containsText" dxfId="212"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AFB5AD19-6EDF-441D-A004-C9B62786153B}">
      <formula1>($L$7)</formula1>
    </dataValidation>
    <dataValidation type="custom" allowBlank="1" showInputMessage="1" showErrorMessage="1" error="Valeur impossible (suppérieure au taux maximum ou partenaire inéligible)." sqref="E81" xr:uid="{FB9B5253-FBF4-43E2-89FF-AFBD873D296B}">
      <formula1>$L$12</formula1>
    </dataValidation>
    <dataValidation type="custom" allowBlank="1" showInputMessage="1" showErrorMessage="1" error="Valeur impossible (suppérieure au taux maximum ou partenaire inéligible)." sqref="E80" xr:uid="{2D5CDB00-CC03-4D42-AB7D-28FF2A0FB4F0}">
      <formula1>$L$94</formula1>
    </dataValidation>
    <dataValidation type="custom" allowBlank="1" showInputMessage="1" showErrorMessage="1" error="Valeur impossible (suppérieure au taux maximum ou partenaire inéligible)." sqref="E79" xr:uid="{3DFB83DE-75D3-44F5-81E6-52DC83C8F962}">
      <formula1>$L$93</formula1>
    </dataValidation>
    <dataValidation type="custom" allowBlank="1" showInputMessage="1" showErrorMessage="1" error="Valeur impossible (suppérieure au taux maximum ou partenaire inéligible)." sqref="E78" xr:uid="{59773C56-F9F7-4342-9737-4144799CAEDF}">
      <formula1>$L$92</formula1>
    </dataValidation>
    <dataValidation type="custom" allowBlank="1" showInputMessage="1" showErrorMessage="1" sqref="L51" xr:uid="{CF77D7A0-7DDF-4B62-A08B-8BD5574DE862}">
      <formula1>$L$5</formula1>
    </dataValidation>
    <dataValidation type="decimal" allowBlank="1" showInputMessage="1" showErrorMessage="1" sqref="D73" xr:uid="{F7346EE6-C66F-49D2-9707-B8E5D00B42CB}">
      <formula1>0</formula1>
      <formula2>D72</formula2>
    </dataValidation>
    <dataValidation type="textLength" operator="equal" allowBlank="1" showInputMessage="1" showErrorMessage="1" sqref="E143:F149" xr:uid="{1B076273-E509-41BA-87C8-BA7A2F1397B5}">
      <formula1>14</formula1>
    </dataValidation>
    <dataValidation allowBlank="1" showInputMessage="1" showErrorMessage="1" error="Valeur impossible (suppérieure au taux maximum ou partenaire inéligible)." sqref="D72" xr:uid="{D0840F42-E399-4B1D-A6C5-5A767B7F751D}"/>
    <dataValidation type="list" allowBlank="1" showInputMessage="1" showErrorMessage="1" prompt="- Menu déroulant" sqref="D15:I15" xr:uid="{E732169F-29B4-4307-A5D1-1431D84B2B24}">
      <formula1>list_civilité</formula1>
    </dataValidation>
    <dataValidation type="textLength" operator="equal" allowBlank="1" showInputMessage="1" showErrorMessage="1" error="Veuillez renseigner un numéro de SIRET valide." sqref="D10:D11" xr:uid="{E0AD4584-7EF9-4951-910A-6AF276F007EE}">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57526583-2388-49F5-A445-BD05445571DC}">
            <xm:f>NOT(ISERROR(SEARCH("FAUX",'Part1-Coord'!L41)))</xm:f>
            <x14:dxf>
              <font>
                <b/>
                <i val="0"/>
              </font>
              <fill>
                <patternFill>
                  <bgColor theme="5" tint="0.39994506668294322"/>
                </patternFill>
              </fill>
            </x14:dxf>
          </x14:cfRule>
          <x14:cfRule type="containsText" priority="34" operator="containsText" text="VRAI" id="{68C689F9-81DF-4D52-85AE-1574F679DDF8}">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8D78927C-CA4B-46E7-BE27-EB27CF37C005}">
          <x14:formula1>
            <xm:f>Réglages!$E$18:$E$29</xm:f>
          </x14:formula1>
          <xm:sqref>D9:I9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9C487-4C05-45C5-9AEA-0B25761DFACC}">
  <sheetPr codeName="Feuil16">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310</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Part11 -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kaVCikpXybOpCmYBGar5GCcwfQKLEQbJCwed295kObguBaPBF6WZ18e/ff4LpdsyjLXrFBghfM+8jlgvPWzwAQ==" saltValue="nFXwS1VaTtzi29d7LqllrQ=="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209" priority="36">
      <formula>$L$25</formula>
    </cfRule>
  </conditionalFormatting>
  <conditionalFormatting sqref="C141:G149">
    <cfRule type="expression" dxfId="208" priority="31">
      <formula>NOT($L$29)</formula>
    </cfRule>
  </conditionalFormatting>
  <conditionalFormatting sqref="E78">
    <cfRule type="expression" dxfId="207" priority="32">
      <formula>NOT($L$9)</formula>
    </cfRule>
  </conditionalFormatting>
  <conditionalFormatting sqref="E81">
    <cfRule type="expression" dxfId="206" priority="37">
      <formula>NOT($L$12)</formula>
    </cfRule>
  </conditionalFormatting>
  <conditionalFormatting sqref="F33:G36">
    <cfRule type="expression" dxfId="205" priority="22">
      <formula>$L$31</formula>
    </cfRule>
  </conditionalFormatting>
  <conditionalFormatting sqref="F41:G42">
    <cfRule type="expression" dxfId="204" priority="24">
      <formula>($L$31)</formula>
    </cfRule>
  </conditionalFormatting>
  <conditionalFormatting sqref="G37:G39">
    <cfRule type="expression" dxfId="203" priority="20">
      <formula>$L$31</formula>
    </cfRule>
  </conditionalFormatting>
  <conditionalFormatting sqref="H32:H39">
    <cfRule type="expression" dxfId="202" priority="2">
      <formula>NOT($L$7)</formula>
    </cfRule>
  </conditionalFormatting>
  <conditionalFormatting sqref="H33:H39">
    <cfRule type="expression" dxfId="201" priority="1">
      <formula>$L$31</formula>
    </cfRule>
  </conditionalFormatting>
  <conditionalFormatting sqref="H52">
    <cfRule type="expression" dxfId="200" priority="42">
      <formula>NOT($L$7)</formula>
    </cfRule>
  </conditionalFormatting>
  <conditionalFormatting sqref="H56:H58">
    <cfRule type="expression" dxfId="199" priority="45">
      <formula>NOT($L$7)</formula>
    </cfRule>
  </conditionalFormatting>
  <conditionalFormatting sqref="H63 C72:D73">
    <cfRule type="expression" dxfId="198" priority="40">
      <formula>NOT($L$7)</formula>
    </cfRule>
  </conditionalFormatting>
  <conditionalFormatting sqref="H67">
    <cfRule type="expression" dxfId="197" priority="41">
      <formula>NOT($L$7)</formula>
    </cfRule>
  </conditionalFormatting>
  <conditionalFormatting sqref="L1:L10 L12:L13 L15:L27 L48:L50 L52:L154 L166:L1048576">
    <cfRule type="containsText" dxfId="196" priority="38" operator="containsText" text="FAUX">
      <formula>NOT(ISERROR(SEARCH("FAUX",L1)))</formula>
    </cfRule>
    <cfRule type="containsText" dxfId="195" priority="39" operator="containsText" text="VRAI">
      <formula>NOT(ISERROR(SEARCH("VRAI",L1)))</formula>
    </cfRule>
  </conditionalFormatting>
  <conditionalFormatting sqref="L29">
    <cfRule type="containsText" dxfId="194" priority="29" operator="containsText" text="FAUX">
      <formula>NOT(ISERROR(SEARCH("FAUX",L29)))</formula>
    </cfRule>
    <cfRule type="containsText" dxfId="193" priority="30" operator="containsText" text="VRAI">
      <formula>NOT(ISERROR(SEARCH("VRAI",L29)))</formula>
    </cfRule>
  </conditionalFormatting>
  <conditionalFormatting sqref="L31:L46">
    <cfRule type="containsText" dxfId="192" priority="27" operator="containsText" text="FAUX">
      <formula>NOT(ISERROR(SEARCH("FAUX",L31)))</formula>
    </cfRule>
    <cfRule type="containsText" dxfId="191"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AD8129F1-4053-4AAA-9F07-C01E65E8F816}">
      <formula1>($L$7)</formula1>
    </dataValidation>
    <dataValidation type="custom" allowBlank="1" showInputMessage="1" showErrorMessage="1" error="Valeur impossible (suppérieure au taux maximum ou partenaire inéligible)." sqref="E81" xr:uid="{F272A320-A0CC-4229-89EE-E4365AA40C45}">
      <formula1>$L$12</formula1>
    </dataValidation>
    <dataValidation type="custom" allowBlank="1" showInputMessage="1" showErrorMessage="1" error="Valeur impossible (suppérieure au taux maximum ou partenaire inéligible)." sqref="E80" xr:uid="{F11806A4-6032-4331-9CE4-CFFDB7EBE463}">
      <formula1>$L$94</formula1>
    </dataValidation>
    <dataValidation type="custom" allowBlank="1" showInputMessage="1" showErrorMessage="1" error="Valeur impossible (suppérieure au taux maximum ou partenaire inéligible)." sqref="E79" xr:uid="{03A2CF25-F1C2-44BC-9392-6BE976ED32CE}">
      <formula1>$L$93</formula1>
    </dataValidation>
    <dataValidation type="custom" allowBlank="1" showInputMessage="1" showErrorMessage="1" error="Valeur impossible (suppérieure au taux maximum ou partenaire inéligible)." sqref="E78" xr:uid="{49AF5666-EF3A-463A-A611-8C95FAB677DC}">
      <formula1>$L$92</formula1>
    </dataValidation>
    <dataValidation type="custom" allowBlank="1" showInputMessage="1" showErrorMessage="1" sqref="L51" xr:uid="{D1830221-3C9A-4DAE-AEC1-BE45F968AB83}">
      <formula1>$L$5</formula1>
    </dataValidation>
    <dataValidation type="decimal" allowBlank="1" showInputMessage="1" showErrorMessage="1" sqref="D73" xr:uid="{922F708E-3B61-46F5-8A34-D367A639D24D}">
      <formula1>0</formula1>
      <formula2>D72</formula2>
    </dataValidation>
    <dataValidation type="textLength" operator="equal" allowBlank="1" showInputMessage="1" showErrorMessage="1" sqref="E143:F149" xr:uid="{F8045DCA-9DC9-4F2A-990F-E137525E3B30}">
      <formula1>14</formula1>
    </dataValidation>
    <dataValidation allowBlank="1" showInputMessage="1" showErrorMessage="1" error="Valeur impossible (suppérieure au taux maximum ou partenaire inéligible)." sqref="D72" xr:uid="{C8BCAE64-34BA-44F2-8344-DA92BBE780F4}"/>
    <dataValidation type="list" allowBlank="1" showInputMessage="1" showErrorMessage="1" prompt="- Menu déroulant" sqref="D15:I15" xr:uid="{DB124AEA-3E03-42B9-8131-C5620099292A}">
      <formula1>list_civilité</formula1>
    </dataValidation>
    <dataValidation type="textLength" operator="equal" allowBlank="1" showInputMessage="1" showErrorMessage="1" error="Veuillez renseigner un numéro de SIRET valide." sqref="D10:D11" xr:uid="{D36D8C2B-D13E-40C1-A227-17A714B4CC6D}">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0015880A-7783-44B7-B689-C57FBEE002FC}">
            <xm:f>NOT(ISERROR(SEARCH("FAUX",'Part1-Coord'!L41)))</xm:f>
            <x14:dxf>
              <font>
                <b/>
                <i val="0"/>
              </font>
              <fill>
                <patternFill>
                  <bgColor theme="5" tint="0.39994506668294322"/>
                </patternFill>
              </fill>
            </x14:dxf>
          </x14:cfRule>
          <x14:cfRule type="containsText" priority="34" operator="containsText" text="VRAI" id="{A4976952-8DBC-4606-ADBA-57CBE97610FF}">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E6A1BC04-B659-4BC8-BD86-4299DFCA6672}">
          <x14:formula1>
            <xm:f>Réglages!$E$18:$E$29</xm:f>
          </x14:formula1>
          <xm:sqref>D9:I9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6601A-0F95-4A97-9518-4B6C5BA79115}">
  <sheetPr codeName="Feuil17">
    <pageSetUpPr fitToPage="1"/>
  </sheetPr>
  <dimension ref="A1:XEV1016"/>
  <sheetViews>
    <sheetView topLeftCell="A30"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311</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Part12 -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Jizyo0RYEz7TzcFx2bs23qW24+s3o4QA6n/t2CTVnrSGPKIZ5W2k34bsSE5PEHInTFQRrElGcXbFNHYR8benww==" saltValue="B0t0jl81cJvXkWhfIO0blw=="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188" priority="36">
      <formula>$L$25</formula>
    </cfRule>
  </conditionalFormatting>
  <conditionalFormatting sqref="C141:G149">
    <cfRule type="expression" dxfId="187" priority="31">
      <formula>NOT($L$29)</formula>
    </cfRule>
  </conditionalFormatting>
  <conditionalFormatting sqref="E78">
    <cfRule type="expression" dxfId="186" priority="32">
      <formula>NOT($L$9)</formula>
    </cfRule>
  </conditionalFormatting>
  <conditionalFormatting sqref="E81">
    <cfRule type="expression" dxfId="185" priority="37">
      <formula>NOT($L$12)</formula>
    </cfRule>
  </conditionalFormatting>
  <conditionalFormatting sqref="F33:G36">
    <cfRule type="expression" dxfId="184" priority="22">
      <formula>$L$31</formula>
    </cfRule>
  </conditionalFormatting>
  <conditionalFormatting sqref="F41:G42">
    <cfRule type="expression" dxfId="183" priority="24">
      <formula>($L$31)</formula>
    </cfRule>
  </conditionalFormatting>
  <conditionalFormatting sqref="G37:G39">
    <cfRule type="expression" dxfId="182" priority="20">
      <formula>$L$31</formula>
    </cfRule>
  </conditionalFormatting>
  <conditionalFormatting sqref="H32:H39">
    <cfRule type="expression" dxfId="181" priority="2">
      <formula>NOT($L$7)</formula>
    </cfRule>
  </conditionalFormatting>
  <conditionalFormatting sqref="H33:H39">
    <cfRule type="expression" dxfId="180" priority="1">
      <formula>$L$31</formula>
    </cfRule>
  </conditionalFormatting>
  <conditionalFormatting sqref="H52">
    <cfRule type="expression" dxfId="179" priority="42">
      <formula>NOT($L$7)</formula>
    </cfRule>
  </conditionalFormatting>
  <conditionalFormatting sqref="H56:H58">
    <cfRule type="expression" dxfId="178" priority="45">
      <formula>NOT($L$7)</formula>
    </cfRule>
  </conditionalFormatting>
  <conditionalFormatting sqref="H63 C72:D73">
    <cfRule type="expression" dxfId="177" priority="40">
      <formula>NOT($L$7)</formula>
    </cfRule>
  </conditionalFormatting>
  <conditionalFormatting sqref="H67">
    <cfRule type="expression" dxfId="176" priority="41">
      <formula>NOT($L$7)</formula>
    </cfRule>
  </conditionalFormatting>
  <conditionalFormatting sqref="L1:L10 L12:L13 L15:L27 L48:L50 L52:L154 L166:L1048576">
    <cfRule type="containsText" dxfId="175" priority="38" operator="containsText" text="FAUX">
      <formula>NOT(ISERROR(SEARCH("FAUX",L1)))</formula>
    </cfRule>
    <cfRule type="containsText" dxfId="174" priority="39" operator="containsText" text="VRAI">
      <formula>NOT(ISERROR(SEARCH("VRAI",L1)))</formula>
    </cfRule>
  </conditionalFormatting>
  <conditionalFormatting sqref="L29">
    <cfRule type="containsText" dxfId="173" priority="29" operator="containsText" text="FAUX">
      <formula>NOT(ISERROR(SEARCH("FAUX",L29)))</formula>
    </cfRule>
    <cfRule type="containsText" dxfId="172" priority="30" operator="containsText" text="VRAI">
      <formula>NOT(ISERROR(SEARCH("VRAI",L29)))</formula>
    </cfRule>
  </conditionalFormatting>
  <conditionalFormatting sqref="L31:L46">
    <cfRule type="containsText" dxfId="171" priority="27" operator="containsText" text="FAUX">
      <formula>NOT(ISERROR(SEARCH("FAUX",L31)))</formula>
    </cfRule>
    <cfRule type="containsText" dxfId="170"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9A14407D-73B1-473E-BE31-7BCA91CA41EB}">
      <formula1>($L$7)</formula1>
    </dataValidation>
    <dataValidation type="custom" allowBlank="1" showInputMessage="1" showErrorMessage="1" error="Valeur impossible (suppérieure au taux maximum ou partenaire inéligible)." sqref="E81" xr:uid="{DDCCEC61-B3EA-42CC-8A5D-AD15651923CF}">
      <formula1>$L$12</formula1>
    </dataValidation>
    <dataValidation type="custom" allowBlank="1" showInputMessage="1" showErrorMessage="1" error="Valeur impossible (suppérieure au taux maximum ou partenaire inéligible)." sqref="E80" xr:uid="{FAF60450-C47E-451C-A3B2-EE7659EF3B95}">
      <formula1>$L$94</formula1>
    </dataValidation>
    <dataValidation type="custom" allowBlank="1" showInputMessage="1" showErrorMessage="1" error="Valeur impossible (suppérieure au taux maximum ou partenaire inéligible)." sqref="E79" xr:uid="{8625D0CC-FBBB-4861-B107-269866A3C3D2}">
      <formula1>$L$93</formula1>
    </dataValidation>
    <dataValidation type="custom" allowBlank="1" showInputMessage="1" showErrorMessage="1" error="Valeur impossible (suppérieure au taux maximum ou partenaire inéligible)." sqref="E78" xr:uid="{ECA2A56B-4ADD-4CA0-A005-0820AAD78260}">
      <formula1>$L$92</formula1>
    </dataValidation>
    <dataValidation type="custom" allowBlank="1" showInputMessage="1" showErrorMessage="1" sqref="L51" xr:uid="{580214A9-3372-43D8-A43B-73F273DBE790}">
      <formula1>$L$5</formula1>
    </dataValidation>
    <dataValidation type="decimal" allowBlank="1" showInputMessage="1" showErrorMessage="1" sqref="D73" xr:uid="{780AE9F0-7C67-4A63-93C1-1DDA86AABDB7}">
      <formula1>0</formula1>
      <formula2>D72</formula2>
    </dataValidation>
    <dataValidation type="textLength" operator="equal" allowBlank="1" showInputMessage="1" showErrorMessage="1" sqref="E143:F149" xr:uid="{B364A87E-3C22-4044-8909-A85EE2A85ED9}">
      <formula1>14</formula1>
    </dataValidation>
    <dataValidation allowBlank="1" showInputMessage="1" showErrorMessage="1" error="Valeur impossible (suppérieure au taux maximum ou partenaire inéligible)." sqref="D72" xr:uid="{F2D882CC-DA63-4FC6-84ED-45C9F49FBCEA}"/>
    <dataValidation type="list" allowBlank="1" showInputMessage="1" showErrorMessage="1" prompt="- Menu déroulant" sqref="D15:I15" xr:uid="{34FB1061-3F1E-4E9E-A20E-55774F2F770A}">
      <formula1>list_civilité</formula1>
    </dataValidation>
    <dataValidation type="textLength" operator="equal" allowBlank="1" showInputMessage="1" showErrorMessage="1" error="Veuillez renseigner un numéro de SIRET valide." sqref="D10:D11" xr:uid="{411C4D8C-D407-40F7-A358-143554B5E294}">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ABCF3797-BCD1-4D36-A83A-43C632D5E40D}">
            <xm:f>NOT(ISERROR(SEARCH("FAUX",'Part1-Coord'!L41)))</xm:f>
            <x14:dxf>
              <font>
                <b/>
                <i val="0"/>
              </font>
              <fill>
                <patternFill>
                  <bgColor theme="5" tint="0.39994506668294322"/>
                </patternFill>
              </fill>
            </x14:dxf>
          </x14:cfRule>
          <x14:cfRule type="containsText" priority="34" operator="containsText" text="VRAI" id="{D80F5E57-313E-4446-B38D-E0024138149A}">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9384D1E5-08A8-4A9A-82B4-4CDD35CBC177}">
          <x14:formula1>
            <xm:f>Réglages!$E$18:$E$29</xm:f>
          </x14:formula1>
          <xm:sqref>D9:I9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42F19-BF87-4F21-8C35-E54CEABB5C4A}">
  <sheetPr codeName="Feuil18">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312</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Part13 -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A2Wbx/FNGDKyz680EdjCyj53c30roZBEUHE8qqft7LgAQ5HPslk/6R72cAjmqvtIOcrU7mBNxAdyOXA0TbtOJA==" saltValue="AmAtw6zMI0UxGzIGgqbfug=="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167" priority="36">
      <formula>$L$25</formula>
    </cfRule>
  </conditionalFormatting>
  <conditionalFormatting sqref="C141:G149">
    <cfRule type="expression" dxfId="166" priority="31">
      <formula>NOT($L$29)</formula>
    </cfRule>
  </conditionalFormatting>
  <conditionalFormatting sqref="E78">
    <cfRule type="expression" dxfId="165" priority="32">
      <formula>NOT($L$9)</formula>
    </cfRule>
  </conditionalFormatting>
  <conditionalFormatting sqref="E81">
    <cfRule type="expression" dxfId="164" priority="37">
      <formula>NOT($L$12)</formula>
    </cfRule>
  </conditionalFormatting>
  <conditionalFormatting sqref="F33:G36">
    <cfRule type="expression" dxfId="163" priority="22">
      <formula>$L$31</formula>
    </cfRule>
  </conditionalFormatting>
  <conditionalFormatting sqref="F41:G42">
    <cfRule type="expression" dxfId="162" priority="24">
      <formula>($L$31)</formula>
    </cfRule>
  </conditionalFormatting>
  <conditionalFormatting sqref="G37:G39">
    <cfRule type="expression" dxfId="161" priority="20">
      <formula>$L$31</formula>
    </cfRule>
  </conditionalFormatting>
  <conditionalFormatting sqref="H32:H39">
    <cfRule type="expression" dxfId="160" priority="2">
      <formula>NOT($L$7)</formula>
    </cfRule>
  </conditionalFormatting>
  <conditionalFormatting sqref="H33:H39">
    <cfRule type="expression" dxfId="159" priority="1">
      <formula>$L$31</formula>
    </cfRule>
  </conditionalFormatting>
  <conditionalFormatting sqref="H52">
    <cfRule type="expression" dxfId="158" priority="42">
      <formula>NOT($L$7)</formula>
    </cfRule>
  </conditionalFormatting>
  <conditionalFormatting sqref="H56:H58">
    <cfRule type="expression" dxfId="157" priority="45">
      <formula>NOT($L$7)</formula>
    </cfRule>
  </conditionalFormatting>
  <conditionalFormatting sqref="H63 C72:D73">
    <cfRule type="expression" dxfId="156" priority="40">
      <formula>NOT($L$7)</formula>
    </cfRule>
  </conditionalFormatting>
  <conditionalFormatting sqref="H67">
    <cfRule type="expression" dxfId="155" priority="41">
      <formula>NOT($L$7)</formula>
    </cfRule>
  </conditionalFormatting>
  <conditionalFormatting sqref="L1:L10 L12:L13 L15:L27 L48:L50 L52:L154 L166:L1048576">
    <cfRule type="containsText" dxfId="154" priority="38" operator="containsText" text="FAUX">
      <formula>NOT(ISERROR(SEARCH("FAUX",L1)))</formula>
    </cfRule>
    <cfRule type="containsText" dxfId="153" priority="39" operator="containsText" text="VRAI">
      <formula>NOT(ISERROR(SEARCH("VRAI",L1)))</formula>
    </cfRule>
  </conditionalFormatting>
  <conditionalFormatting sqref="L29">
    <cfRule type="containsText" dxfId="152" priority="29" operator="containsText" text="FAUX">
      <formula>NOT(ISERROR(SEARCH("FAUX",L29)))</formula>
    </cfRule>
    <cfRule type="containsText" dxfId="151" priority="30" operator="containsText" text="VRAI">
      <formula>NOT(ISERROR(SEARCH("VRAI",L29)))</formula>
    </cfRule>
  </conditionalFormatting>
  <conditionalFormatting sqref="L31:L46">
    <cfRule type="containsText" dxfId="150" priority="27" operator="containsText" text="FAUX">
      <formula>NOT(ISERROR(SEARCH("FAUX",L31)))</formula>
    </cfRule>
    <cfRule type="containsText" dxfId="149"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A00E8584-E22D-4526-B7E4-8D67691ED33B}">
      <formula1>($L$7)</formula1>
    </dataValidation>
    <dataValidation type="custom" allowBlank="1" showInputMessage="1" showErrorMessage="1" error="Valeur impossible (suppérieure au taux maximum ou partenaire inéligible)." sqref="E81" xr:uid="{893216F1-18B8-42AC-8C60-19919823A5C4}">
      <formula1>$L$12</formula1>
    </dataValidation>
    <dataValidation type="custom" allowBlank="1" showInputMessage="1" showErrorMessage="1" error="Valeur impossible (suppérieure au taux maximum ou partenaire inéligible)." sqref="E80" xr:uid="{148FA8BF-32D3-4AC7-9AB5-C62FCF760334}">
      <formula1>$L$94</formula1>
    </dataValidation>
    <dataValidation type="custom" allowBlank="1" showInputMessage="1" showErrorMessage="1" error="Valeur impossible (suppérieure au taux maximum ou partenaire inéligible)." sqref="E79" xr:uid="{36C9BED6-82AB-4AFD-8A8A-4EE662C8FFEE}">
      <formula1>$L$93</formula1>
    </dataValidation>
    <dataValidation type="custom" allowBlank="1" showInputMessage="1" showErrorMessage="1" error="Valeur impossible (suppérieure au taux maximum ou partenaire inéligible)." sqref="E78" xr:uid="{0736522E-F432-486A-9980-2C0EB1E99CF1}">
      <formula1>$L$92</formula1>
    </dataValidation>
    <dataValidation type="custom" allowBlank="1" showInputMessage="1" showErrorMessage="1" sqref="L51" xr:uid="{58063BEA-EB24-48BB-B574-B26E48893259}">
      <formula1>$L$5</formula1>
    </dataValidation>
    <dataValidation type="decimal" allowBlank="1" showInputMessage="1" showErrorMessage="1" sqref="D73" xr:uid="{9B7638FA-8C1A-478D-A759-6EED505C7335}">
      <formula1>0</formula1>
      <formula2>D72</formula2>
    </dataValidation>
    <dataValidation type="textLength" operator="equal" allowBlank="1" showInputMessage="1" showErrorMessage="1" sqref="E143:F149" xr:uid="{4E51680F-15F7-40B4-BF17-4816B20F2D8E}">
      <formula1>14</formula1>
    </dataValidation>
    <dataValidation allowBlank="1" showInputMessage="1" showErrorMessage="1" error="Valeur impossible (suppérieure au taux maximum ou partenaire inéligible)." sqref="D72" xr:uid="{C863F933-C657-448E-86BA-8C330E1ABE00}"/>
    <dataValidation type="list" allowBlank="1" showInputMessage="1" showErrorMessage="1" prompt="- Menu déroulant" sqref="D15:I15" xr:uid="{20D03DB4-A205-43BC-AD7C-9566FD8371AF}">
      <formula1>list_civilité</formula1>
    </dataValidation>
    <dataValidation type="textLength" operator="equal" allowBlank="1" showInputMessage="1" showErrorMessage="1" error="Veuillez renseigner un numéro de SIRET valide." sqref="D10:D11" xr:uid="{C0CB0F24-936C-4210-8A1F-A2ED75E60ED5}">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CCB79C78-852D-417C-84EA-0ECE91DAD071}">
            <xm:f>NOT(ISERROR(SEARCH("FAUX",'Part1-Coord'!L41)))</xm:f>
            <x14:dxf>
              <font>
                <b/>
                <i val="0"/>
              </font>
              <fill>
                <patternFill>
                  <bgColor theme="5" tint="0.39994506668294322"/>
                </patternFill>
              </fill>
            </x14:dxf>
          </x14:cfRule>
          <x14:cfRule type="containsText" priority="34" operator="containsText" text="VRAI" id="{50550A1D-CE72-47A7-891A-42610C4B3FF2}">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FA7F70CF-8B3D-488D-B381-5EE1D4154B56}">
          <x14:formula1>
            <xm:f>Réglages!$E$18:$E$29</xm:f>
          </x14:formula1>
          <xm:sqref>D9:I9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4565D-2025-4894-BFB7-A7105AC9D66B}">
  <sheetPr codeName="Feuil19">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313</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Part14 -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Re5+jPtL4pfEQ+zYWfD8OPBFSUNFpJhcNBNi/Mwo9DwnTiLne0E4ZhwNtaaXqYz6yAX74CTbczlIJ/a6oxKOkw==" saltValue="NQFluaJpCjo7fkgjWdssTQ=="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146" priority="36">
      <formula>$L$25</formula>
    </cfRule>
  </conditionalFormatting>
  <conditionalFormatting sqref="C141:G149">
    <cfRule type="expression" dxfId="145" priority="31">
      <formula>NOT($L$29)</formula>
    </cfRule>
  </conditionalFormatting>
  <conditionalFormatting sqref="E78">
    <cfRule type="expression" dxfId="144" priority="32">
      <formula>NOT($L$9)</formula>
    </cfRule>
  </conditionalFormatting>
  <conditionalFormatting sqref="E81">
    <cfRule type="expression" dxfId="143" priority="37">
      <formula>NOT($L$12)</formula>
    </cfRule>
  </conditionalFormatting>
  <conditionalFormatting sqref="F33:G36">
    <cfRule type="expression" dxfId="142" priority="22">
      <formula>$L$31</formula>
    </cfRule>
  </conditionalFormatting>
  <conditionalFormatting sqref="F41:G42">
    <cfRule type="expression" dxfId="141" priority="24">
      <formula>($L$31)</formula>
    </cfRule>
  </conditionalFormatting>
  <conditionalFormatting sqref="G37:G39">
    <cfRule type="expression" dxfId="140" priority="20">
      <formula>$L$31</formula>
    </cfRule>
  </conditionalFormatting>
  <conditionalFormatting sqref="H32:H39">
    <cfRule type="expression" dxfId="139" priority="2">
      <formula>NOT($L$7)</formula>
    </cfRule>
  </conditionalFormatting>
  <conditionalFormatting sqref="H33:H39">
    <cfRule type="expression" dxfId="138" priority="1">
      <formula>$L$31</formula>
    </cfRule>
  </conditionalFormatting>
  <conditionalFormatting sqref="H52">
    <cfRule type="expression" dxfId="137" priority="42">
      <formula>NOT($L$7)</formula>
    </cfRule>
  </conditionalFormatting>
  <conditionalFormatting sqref="H56:H58">
    <cfRule type="expression" dxfId="136" priority="45">
      <formula>NOT($L$7)</formula>
    </cfRule>
  </conditionalFormatting>
  <conditionalFormatting sqref="H63 C72:D73">
    <cfRule type="expression" dxfId="135" priority="40">
      <formula>NOT($L$7)</formula>
    </cfRule>
  </conditionalFormatting>
  <conditionalFormatting sqref="H67">
    <cfRule type="expression" dxfId="134" priority="41">
      <formula>NOT($L$7)</formula>
    </cfRule>
  </conditionalFormatting>
  <conditionalFormatting sqref="L1:L10 L12:L13 L15:L27 L48:L50 L52:L154 L166:L1048576">
    <cfRule type="containsText" dxfId="133" priority="38" operator="containsText" text="FAUX">
      <formula>NOT(ISERROR(SEARCH("FAUX",L1)))</formula>
    </cfRule>
    <cfRule type="containsText" dxfId="132" priority="39" operator="containsText" text="VRAI">
      <formula>NOT(ISERROR(SEARCH("VRAI",L1)))</formula>
    </cfRule>
  </conditionalFormatting>
  <conditionalFormatting sqref="L29">
    <cfRule type="containsText" dxfId="131" priority="29" operator="containsText" text="FAUX">
      <formula>NOT(ISERROR(SEARCH("FAUX",L29)))</formula>
    </cfRule>
    <cfRule type="containsText" dxfId="130" priority="30" operator="containsText" text="VRAI">
      <formula>NOT(ISERROR(SEARCH("VRAI",L29)))</formula>
    </cfRule>
  </conditionalFormatting>
  <conditionalFormatting sqref="L31:L46">
    <cfRule type="containsText" dxfId="129" priority="27" operator="containsText" text="FAUX">
      <formula>NOT(ISERROR(SEARCH("FAUX",L31)))</formula>
    </cfRule>
    <cfRule type="containsText" dxfId="128"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8DC07630-F0AD-440A-B985-625653B00EE5}">
      <formula1>($L$7)</formula1>
    </dataValidation>
    <dataValidation type="custom" allowBlank="1" showInputMessage="1" showErrorMessage="1" error="Valeur impossible (suppérieure au taux maximum ou partenaire inéligible)." sqref="E81" xr:uid="{7C3D4EBE-9EDB-4A64-A851-56D96B8F9E67}">
      <formula1>$L$12</formula1>
    </dataValidation>
    <dataValidation type="custom" allowBlank="1" showInputMessage="1" showErrorMessage="1" error="Valeur impossible (suppérieure au taux maximum ou partenaire inéligible)." sqref="E80" xr:uid="{8F234C23-E330-4DF9-8A56-966DB6981264}">
      <formula1>$L$94</formula1>
    </dataValidation>
    <dataValidation type="custom" allowBlank="1" showInputMessage="1" showErrorMessage="1" error="Valeur impossible (suppérieure au taux maximum ou partenaire inéligible)." sqref="E79" xr:uid="{1EA79720-9C30-4EF2-87C5-E5257DB20DC4}">
      <formula1>$L$93</formula1>
    </dataValidation>
    <dataValidation type="custom" allowBlank="1" showInputMessage="1" showErrorMessage="1" error="Valeur impossible (suppérieure au taux maximum ou partenaire inéligible)." sqref="E78" xr:uid="{9A3C6B5C-D9EC-481E-8755-7F7877A73DF2}">
      <formula1>$L$92</formula1>
    </dataValidation>
    <dataValidation type="custom" allowBlank="1" showInputMessage="1" showErrorMessage="1" sqref="L51" xr:uid="{715DEB58-B78D-4B28-940F-66BC982675B2}">
      <formula1>$L$5</formula1>
    </dataValidation>
    <dataValidation type="decimal" allowBlank="1" showInputMessage="1" showErrorMessage="1" sqref="D73" xr:uid="{3E7BE965-724F-4E5E-BA6C-4BC8858F3198}">
      <formula1>0</formula1>
      <formula2>D72</formula2>
    </dataValidation>
    <dataValidation type="textLength" operator="equal" allowBlank="1" showInputMessage="1" showErrorMessage="1" sqref="E143:F149" xr:uid="{608E6A99-9C16-4DFE-9BCB-2A07E5199F5E}">
      <formula1>14</formula1>
    </dataValidation>
    <dataValidation allowBlank="1" showInputMessage="1" showErrorMessage="1" error="Valeur impossible (suppérieure au taux maximum ou partenaire inéligible)." sqref="D72" xr:uid="{5DA00EDF-1C23-41A6-AA5E-B511C7BA65CC}"/>
    <dataValidation type="list" allowBlank="1" showInputMessage="1" showErrorMessage="1" prompt="- Menu déroulant" sqref="D15:I15" xr:uid="{C267A5CC-9D06-428A-8F37-5E1B06C2ABD4}">
      <formula1>list_civilité</formula1>
    </dataValidation>
    <dataValidation type="textLength" operator="equal" allowBlank="1" showInputMessage="1" showErrorMessage="1" error="Veuillez renseigner un numéro de SIRET valide." sqref="D10:D11" xr:uid="{731421D6-991C-45DF-A6C7-04048D602653}">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4CA2D68D-BBD6-4565-8BC3-338F5D5D0551}">
            <xm:f>NOT(ISERROR(SEARCH("FAUX",'Part1-Coord'!L41)))</xm:f>
            <x14:dxf>
              <font>
                <b/>
                <i val="0"/>
              </font>
              <fill>
                <patternFill>
                  <bgColor theme="5" tint="0.39994506668294322"/>
                </patternFill>
              </fill>
            </x14:dxf>
          </x14:cfRule>
          <x14:cfRule type="containsText" priority="34" operator="containsText" text="VRAI" id="{0BC51E67-7B75-4B85-9288-E64418194F9E}">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62E3A882-81D5-49E2-A983-E2038C4331CE}">
          <x14:formula1>
            <xm:f>Réglages!$E$18:$E$29</xm:f>
          </x14:formula1>
          <xm:sqref>D9:I9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B4235-E1C5-4C5A-BB20-EE4BC0A5007E}">
  <sheetPr codeName="Feuil20">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314</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Part15 -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4.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K0S1F58oQwxXNF1nU0PX4k4fjrold6KliWwlIIAVoOaNwTAEl2UtctyH+xef497qH4q+dFhwfMXsztTpe235Mw==" saltValue="8XCxIVb6GfAvE4gy+trugw=="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125" priority="36">
      <formula>$L$25</formula>
    </cfRule>
  </conditionalFormatting>
  <conditionalFormatting sqref="C141:G149">
    <cfRule type="expression" dxfId="124" priority="31">
      <formula>NOT($L$29)</formula>
    </cfRule>
  </conditionalFormatting>
  <conditionalFormatting sqref="E78">
    <cfRule type="expression" dxfId="123" priority="32">
      <formula>NOT($L$9)</formula>
    </cfRule>
  </conditionalFormatting>
  <conditionalFormatting sqref="E81">
    <cfRule type="expression" dxfId="122" priority="37">
      <formula>NOT($L$12)</formula>
    </cfRule>
  </conditionalFormatting>
  <conditionalFormatting sqref="F33:G36">
    <cfRule type="expression" dxfId="121" priority="22">
      <formula>$L$31</formula>
    </cfRule>
  </conditionalFormatting>
  <conditionalFormatting sqref="F41:G42">
    <cfRule type="expression" dxfId="120" priority="24">
      <formula>($L$31)</formula>
    </cfRule>
  </conditionalFormatting>
  <conditionalFormatting sqref="G37:G39">
    <cfRule type="expression" dxfId="119" priority="20">
      <formula>$L$31</formula>
    </cfRule>
  </conditionalFormatting>
  <conditionalFormatting sqref="H32:H39">
    <cfRule type="expression" dxfId="118" priority="2">
      <formula>NOT($L$7)</formula>
    </cfRule>
  </conditionalFormatting>
  <conditionalFormatting sqref="H33:H39">
    <cfRule type="expression" dxfId="117" priority="1">
      <formula>$L$31</formula>
    </cfRule>
  </conditionalFormatting>
  <conditionalFormatting sqref="H52">
    <cfRule type="expression" dxfId="116" priority="42">
      <formula>NOT($L$7)</formula>
    </cfRule>
  </conditionalFormatting>
  <conditionalFormatting sqref="H56:H58">
    <cfRule type="expression" dxfId="115" priority="45">
      <formula>NOT($L$7)</formula>
    </cfRule>
  </conditionalFormatting>
  <conditionalFormatting sqref="H63 C72:D73">
    <cfRule type="expression" dxfId="114" priority="40">
      <formula>NOT($L$7)</formula>
    </cfRule>
  </conditionalFormatting>
  <conditionalFormatting sqref="H67">
    <cfRule type="expression" dxfId="113" priority="41">
      <formula>NOT($L$7)</formula>
    </cfRule>
  </conditionalFormatting>
  <conditionalFormatting sqref="L1:L10 L12:L13 L15:L27 L48:L50 L52:L154 L166:L1048576">
    <cfRule type="containsText" dxfId="112" priority="38" operator="containsText" text="FAUX">
      <formula>NOT(ISERROR(SEARCH("FAUX",L1)))</formula>
    </cfRule>
    <cfRule type="containsText" dxfId="111" priority="39" operator="containsText" text="VRAI">
      <formula>NOT(ISERROR(SEARCH("VRAI",L1)))</formula>
    </cfRule>
  </conditionalFormatting>
  <conditionalFormatting sqref="L29">
    <cfRule type="containsText" dxfId="110" priority="29" operator="containsText" text="FAUX">
      <formula>NOT(ISERROR(SEARCH("FAUX",L29)))</formula>
    </cfRule>
    <cfRule type="containsText" dxfId="109" priority="30" operator="containsText" text="VRAI">
      <formula>NOT(ISERROR(SEARCH("VRAI",L29)))</formula>
    </cfRule>
  </conditionalFormatting>
  <conditionalFormatting sqref="L31:L46">
    <cfRule type="containsText" dxfId="108" priority="27" operator="containsText" text="FAUX">
      <formula>NOT(ISERROR(SEARCH("FAUX",L31)))</formula>
    </cfRule>
    <cfRule type="containsText" dxfId="107"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406E05D1-9FD5-4B39-AC79-FD5A32C16EBE}">
      <formula1>($L$7)</formula1>
    </dataValidation>
    <dataValidation type="custom" allowBlank="1" showInputMessage="1" showErrorMessage="1" error="Valeur impossible (suppérieure au taux maximum ou partenaire inéligible)." sqref="E81" xr:uid="{F3C673CD-D378-4332-95CD-2DD3E09FC46C}">
      <formula1>$L$12</formula1>
    </dataValidation>
    <dataValidation type="custom" allowBlank="1" showInputMessage="1" showErrorMessage="1" error="Valeur impossible (suppérieure au taux maximum ou partenaire inéligible)." sqref="E80" xr:uid="{B3431B07-4186-418C-B726-D0893EB15C84}">
      <formula1>$L$94</formula1>
    </dataValidation>
    <dataValidation type="custom" allowBlank="1" showInputMessage="1" showErrorMessage="1" error="Valeur impossible (suppérieure au taux maximum ou partenaire inéligible)." sqref="E79" xr:uid="{AC65E89C-465B-49AE-8CC9-70ED4653581B}">
      <formula1>$L$93</formula1>
    </dataValidation>
    <dataValidation type="custom" allowBlank="1" showInputMessage="1" showErrorMessage="1" error="Valeur impossible (suppérieure au taux maximum ou partenaire inéligible)." sqref="E78" xr:uid="{1C178387-2164-4946-BB81-F36A1768CDF3}">
      <formula1>$L$92</formula1>
    </dataValidation>
    <dataValidation type="custom" allowBlank="1" showInputMessage="1" showErrorMessage="1" sqref="L51" xr:uid="{01A130DA-60D5-420B-B18C-FA4A48AC9DEF}">
      <formula1>$L$5</formula1>
    </dataValidation>
    <dataValidation type="decimal" allowBlank="1" showInputMessage="1" showErrorMessage="1" sqref="D73" xr:uid="{152BAE78-20D7-4574-801A-56A4E309767F}">
      <formula1>0</formula1>
      <formula2>D72</formula2>
    </dataValidation>
    <dataValidation type="textLength" operator="equal" allowBlank="1" showInputMessage="1" showErrorMessage="1" sqref="E143:F149" xr:uid="{3F03C653-0655-4344-BE28-6ABFC96771FF}">
      <formula1>14</formula1>
    </dataValidation>
    <dataValidation allowBlank="1" showInputMessage="1" showErrorMessage="1" error="Valeur impossible (suppérieure au taux maximum ou partenaire inéligible)." sqref="D72" xr:uid="{5DF3F0FD-DD6D-426A-8C74-B390D56333AA}"/>
    <dataValidation type="list" allowBlank="1" showInputMessage="1" showErrorMessage="1" prompt="- Menu déroulant" sqref="D15:I15" xr:uid="{E8E16390-CC1D-4F7A-8AC1-CAA20D03886C}">
      <formula1>list_civilité</formula1>
    </dataValidation>
    <dataValidation type="textLength" operator="equal" allowBlank="1" showInputMessage="1" showErrorMessage="1" error="Veuillez renseigner un numéro de SIRET valide." sqref="D10:D11" xr:uid="{94BF1370-5BDC-4AD9-AE9D-408ED9DC5568}">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A25D8B96-55A6-4CCF-BE1B-22FD4E63267A}">
            <xm:f>NOT(ISERROR(SEARCH("FAUX",'Part1-Coord'!L41)))</xm:f>
            <x14:dxf>
              <font>
                <b/>
                <i val="0"/>
              </font>
              <fill>
                <patternFill>
                  <bgColor theme="5" tint="0.39994506668294322"/>
                </patternFill>
              </fill>
            </x14:dxf>
          </x14:cfRule>
          <x14:cfRule type="containsText" priority="34" operator="containsText" text="VRAI" id="{363E4C82-A8ED-43CF-913F-D6E62D502E56}">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603357B3-DE19-474F-B0CE-05F0D8288AD6}">
          <x14:formula1>
            <xm:f>Réglages!$E$18:$E$29</xm:f>
          </x14:formula1>
          <xm:sqref>D9:I9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5C42-8F80-452D-91A0-2866990CF9E4}">
  <sheetPr codeName="Feuil21">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315</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Part16 -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tMJKkfjzzVDqOi3bgszOhIBB1/cBRU8pwAp1+aaYhBj85Jve3sPIHAWSf57LxqVW4pT1hLc7dbjfuuSxjTkK7g==" saltValue="eaXbZ/MY7HAgBbuRZ5gkCw=="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104" priority="36">
      <formula>$L$25</formula>
    </cfRule>
  </conditionalFormatting>
  <conditionalFormatting sqref="C141:G149">
    <cfRule type="expression" dxfId="103" priority="31">
      <formula>NOT($L$29)</formula>
    </cfRule>
  </conditionalFormatting>
  <conditionalFormatting sqref="E78">
    <cfRule type="expression" dxfId="102" priority="32">
      <formula>NOT($L$9)</formula>
    </cfRule>
  </conditionalFormatting>
  <conditionalFormatting sqref="E81">
    <cfRule type="expression" dxfId="101" priority="37">
      <formula>NOT($L$12)</formula>
    </cfRule>
  </conditionalFormatting>
  <conditionalFormatting sqref="F33:G36">
    <cfRule type="expression" dxfId="100" priority="22">
      <formula>$L$31</formula>
    </cfRule>
  </conditionalFormatting>
  <conditionalFormatting sqref="F41:G42">
    <cfRule type="expression" dxfId="99" priority="24">
      <formula>($L$31)</formula>
    </cfRule>
  </conditionalFormatting>
  <conditionalFormatting sqref="G37:G39">
    <cfRule type="expression" dxfId="98" priority="20">
      <formula>$L$31</formula>
    </cfRule>
  </conditionalFormatting>
  <conditionalFormatting sqref="H32:H39">
    <cfRule type="expression" dxfId="97" priority="2">
      <formula>NOT($L$7)</formula>
    </cfRule>
  </conditionalFormatting>
  <conditionalFormatting sqref="H33:H39">
    <cfRule type="expression" dxfId="96" priority="1">
      <formula>$L$31</formula>
    </cfRule>
  </conditionalFormatting>
  <conditionalFormatting sqref="H52">
    <cfRule type="expression" dxfId="95" priority="42">
      <formula>NOT($L$7)</formula>
    </cfRule>
  </conditionalFormatting>
  <conditionalFormatting sqref="H56:H58">
    <cfRule type="expression" dxfId="94" priority="45">
      <formula>NOT($L$7)</formula>
    </cfRule>
  </conditionalFormatting>
  <conditionalFormatting sqref="H63 C72:D73">
    <cfRule type="expression" dxfId="93" priority="40">
      <formula>NOT($L$7)</formula>
    </cfRule>
  </conditionalFormatting>
  <conditionalFormatting sqref="H67">
    <cfRule type="expression" dxfId="92" priority="41">
      <formula>NOT($L$7)</formula>
    </cfRule>
  </conditionalFormatting>
  <conditionalFormatting sqref="L1:L10 L12:L13 L15:L27 L48:L50 L52:L154 L166:L1048576">
    <cfRule type="containsText" dxfId="91" priority="38" operator="containsText" text="FAUX">
      <formula>NOT(ISERROR(SEARCH("FAUX",L1)))</formula>
    </cfRule>
    <cfRule type="containsText" dxfId="90" priority="39" operator="containsText" text="VRAI">
      <formula>NOT(ISERROR(SEARCH("VRAI",L1)))</formula>
    </cfRule>
  </conditionalFormatting>
  <conditionalFormatting sqref="L29">
    <cfRule type="containsText" dxfId="89" priority="29" operator="containsText" text="FAUX">
      <formula>NOT(ISERROR(SEARCH("FAUX",L29)))</formula>
    </cfRule>
    <cfRule type="containsText" dxfId="88" priority="30" operator="containsText" text="VRAI">
      <formula>NOT(ISERROR(SEARCH("VRAI",L29)))</formula>
    </cfRule>
  </conditionalFormatting>
  <conditionalFormatting sqref="L31:L46">
    <cfRule type="containsText" dxfId="87" priority="27" operator="containsText" text="FAUX">
      <formula>NOT(ISERROR(SEARCH("FAUX",L31)))</formula>
    </cfRule>
    <cfRule type="containsText" dxfId="86"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93F160C9-2916-43DD-9959-37EA679ECA77}">
      <formula1>($L$7)</formula1>
    </dataValidation>
    <dataValidation type="custom" allowBlank="1" showInputMessage="1" showErrorMessage="1" error="Valeur impossible (suppérieure au taux maximum ou partenaire inéligible)." sqref="E81" xr:uid="{6CCD3B57-7F83-4718-937E-4247D909AC08}">
      <formula1>$L$12</formula1>
    </dataValidation>
    <dataValidation type="custom" allowBlank="1" showInputMessage="1" showErrorMessage="1" error="Valeur impossible (suppérieure au taux maximum ou partenaire inéligible)." sqref="E80" xr:uid="{1073A53B-7BED-4C7E-B1C0-1BAFF853421D}">
      <formula1>$L$94</formula1>
    </dataValidation>
    <dataValidation type="custom" allowBlank="1" showInputMessage="1" showErrorMessage="1" error="Valeur impossible (suppérieure au taux maximum ou partenaire inéligible)." sqref="E79" xr:uid="{43BDA399-41E6-457A-8DEB-4B8DBBE360E3}">
      <formula1>$L$93</formula1>
    </dataValidation>
    <dataValidation type="custom" allowBlank="1" showInputMessage="1" showErrorMessage="1" error="Valeur impossible (suppérieure au taux maximum ou partenaire inéligible)." sqref="E78" xr:uid="{12682323-E54E-4DDE-8F8B-ED28A444CB0A}">
      <formula1>$L$92</formula1>
    </dataValidation>
    <dataValidation type="custom" allowBlank="1" showInputMessage="1" showErrorMessage="1" sqref="L51" xr:uid="{A565BEA0-734D-417A-B71C-225D9378B5CB}">
      <formula1>$L$5</formula1>
    </dataValidation>
    <dataValidation type="decimal" allowBlank="1" showInputMessage="1" showErrorMessage="1" sqref="D73" xr:uid="{C80DFCCC-697C-4603-A054-97449F845C7C}">
      <formula1>0</formula1>
      <formula2>D72</formula2>
    </dataValidation>
    <dataValidation type="textLength" operator="equal" allowBlank="1" showInputMessage="1" showErrorMessage="1" sqref="E143:F149" xr:uid="{82FB7432-A9D4-4214-B959-8B1DAF5C092D}">
      <formula1>14</formula1>
    </dataValidation>
    <dataValidation allowBlank="1" showInputMessage="1" showErrorMessage="1" error="Valeur impossible (suppérieure au taux maximum ou partenaire inéligible)." sqref="D72" xr:uid="{2B2F1F5D-5AD7-4317-A870-28B9D99491D1}"/>
    <dataValidation type="list" allowBlank="1" showInputMessage="1" showErrorMessage="1" prompt="- Menu déroulant" sqref="D15:I15" xr:uid="{68725B49-AB57-454C-9C04-66933F5F1687}">
      <formula1>list_civilité</formula1>
    </dataValidation>
    <dataValidation type="textLength" operator="equal" allowBlank="1" showInputMessage="1" showErrorMessage="1" error="Veuillez renseigner un numéro de SIRET valide." sqref="D10:D11" xr:uid="{16FBC6D0-C7D5-4770-87CF-1EC22D6C9D54}">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1A8CDA29-B016-4BF3-9D8F-615EE9E90589}">
            <xm:f>NOT(ISERROR(SEARCH("FAUX",'Part1-Coord'!L41)))</xm:f>
            <x14:dxf>
              <font>
                <b/>
                <i val="0"/>
              </font>
              <fill>
                <patternFill>
                  <bgColor theme="5" tint="0.39994506668294322"/>
                </patternFill>
              </fill>
            </x14:dxf>
          </x14:cfRule>
          <x14:cfRule type="containsText" priority="34" operator="containsText" text="VRAI" id="{8B87E5A0-FFF7-4A8A-90B3-D8661B057B0B}">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A68FB0D9-9D88-456E-B34E-200D7F47E84C}">
          <x14:formula1>
            <xm:f>Réglages!$E$18:$E$29</xm:f>
          </x14:formula1>
          <xm:sqref>D9:I9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12581-F31F-4832-8F2B-1E443795C009}">
  <sheetPr codeName="Feuil22">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316</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Part17 -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1fpohfX9QTP8lviKNoBcULVCIWp5f6u7Al8yhKbhf8nPESW0sYn60SXXWAm5/uuYonMOJ/zpFE1NNQBnXTJkIQ==" saltValue="I9LZyHhYbZFZPFjqY1b/fw=="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83" priority="36">
      <formula>$L$25</formula>
    </cfRule>
  </conditionalFormatting>
  <conditionalFormatting sqref="C141:G149">
    <cfRule type="expression" dxfId="82" priority="31">
      <formula>NOT($L$29)</formula>
    </cfRule>
  </conditionalFormatting>
  <conditionalFormatting sqref="E78">
    <cfRule type="expression" dxfId="81" priority="32">
      <formula>NOT($L$9)</formula>
    </cfRule>
  </conditionalFormatting>
  <conditionalFormatting sqref="E81">
    <cfRule type="expression" dxfId="80" priority="37">
      <formula>NOT($L$12)</formula>
    </cfRule>
  </conditionalFormatting>
  <conditionalFormatting sqref="F33:G36">
    <cfRule type="expression" dxfId="79" priority="22">
      <formula>$L$31</formula>
    </cfRule>
  </conditionalFormatting>
  <conditionalFormatting sqref="F41:G42">
    <cfRule type="expression" dxfId="78" priority="24">
      <formula>($L$31)</formula>
    </cfRule>
  </conditionalFormatting>
  <conditionalFormatting sqref="G37:G39">
    <cfRule type="expression" dxfId="77" priority="20">
      <formula>$L$31</formula>
    </cfRule>
  </conditionalFormatting>
  <conditionalFormatting sqref="H32:H39">
    <cfRule type="expression" dxfId="76" priority="2">
      <formula>NOT($L$7)</formula>
    </cfRule>
  </conditionalFormatting>
  <conditionalFormatting sqref="H33:H39">
    <cfRule type="expression" dxfId="75" priority="1">
      <formula>$L$31</formula>
    </cfRule>
  </conditionalFormatting>
  <conditionalFormatting sqref="H52">
    <cfRule type="expression" dxfId="74" priority="42">
      <formula>NOT($L$7)</formula>
    </cfRule>
  </conditionalFormatting>
  <conditionalFormatting sqref="H56:H58">
    <cfRule type="expression" dxfId="73" priority="45">
      <formula>NOT($L$7)</formula>
    </cfRule>
  </conditionalFormatting>
  <conditionalFormatting sqref="H63 C72:D73">
    <cfRule type="expression" dxfId="72" priority="40">
      <formula>NOT($L$7)</formula>
    </cfRule>
  </conditionalFormatting>
  <conditionalFormatting sqref="H67">
    <cfRule type="expression" dxfId="71" priority="41">
      <formula>NOT($L$7)</formula>
    </cfRule>
  </conditionalFormatting>
  <conditionalFormatting sqref="L1:L10 L12:L13 L15:L27 L48:L50 L52:L154 L166:L1048576">
    <cfRule type="containsText" dxfId="70" priority="38" operator="containsText" text="FAUX">
      <formula>NOT(ISERROR(SEARCH("FAUX",L1)))</formula>
    </cfRule>
    <cfRule type="containsText" dxfId="69" priority="39" operator="containsText" text="VRAI">
      <formula>NOT(ISERROR(SEARCH("VRAI",L1)))</formula>
    </cfRule>
  </conditionalFormatting>
  <conditionalFormatting sqref="L29">
    <cfRule type="containsText" dxfId="68" priority="29" operator="containsText" text="FAUX">
      <formula>NOT(ISERROR(SEARCH("FAUX",L29)))</formula>
    </cfRule>
    <cfRule type="containsText" dxfId="67" priority="30" operator="containsText" text="VRAI">
      <formula>NOT(ISERROR(SEARCH("VRAI",L29)))</formula>
    </cfRule>
  </conditionalFormatting>
  <conditionalFormatting sqref="L31:L46">
    <cfRule type="containsText" dxfId="66" priority="27" operator="containsText" text="FAUX">
      <formula>NOT(ISERROR(SEARCH("FAUX",L31)))</formula>
    </cfRule>
    <cfRule type="containsText" dxfId="65"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321AEB6D-F70F-42A4-A9F0-B32CB10D0DF2}">
      <formula1>($L$7)</formula1>
    </dataValidation>
    <dataValidation type="custom" allowBlank="1" showInputMessage="1" showErrorMessage="1" error="Valeur impossible (suppérieure au taux maximum ou partenaire inéligible)." sqref="E81" xr:uid="{85CA82B0-71D9-4C8E-8B5D-BB93A866234B}">
      <formula1>$L$12</formula1>
    </dataValidation>
    <dataValidation type="custom" allowBlank="1" showInputMessage="1" showErrorMessage="1" error="Valeur impossible (suppérieure au taux maximum ou partenaire inéligible)." sqref="E80" xr:uid="{7C351FEE-E357-4A9C-9B8C-88541832C567}">
      <formula1>$L$94</formula1>
    </dataValidation>
    <dataValidation type="custom" allowBlank="1" showInputMessage="1" showErrorMessage="1" error="Valeur impossible (suppérieure au taux maximum ou partenaire inéligible)." sqref="E79" xr:uid="{3322EA0A-F260-48C8-95AC-143F7D1E5D56}">
      <formula1>$L$93</formula1>
    </dataValidation>
    <dataValidation type="custom" allowBlank="1" showInputMessage="1" showErrorMessage="1" error="Valeur impossible (suppérieure au taux maximum ou partenaire inéligible)." sqref="E78" xr:uid="{352C41EE-A401-4483-8F40-1374733583C1}">
      <formula1>$L$92</formula1>
    </dataValidation>
    <dataValidation type="custom" allowBlank="1" showInputMessage="1" showErrorMessage="1" sqref="L51" xr:uid="{0BB0E8FE-09CC-4B9E-A30B-4A4B1FF0B4BB}">
      <formula1>$L$5</formula1>
    </dataValidation>
    <dataValidation type="decimal" allowBlank="1" showInputMessage="1" showErrorMessage="1" sqref="D73" xr:uid="{A62192F1-CA4A-4880-8F51-45DB1A6C41CF}">
      <formula1>0</formula1>
      <formula2>D72</formula2>
    </dataValidation>
    <dataValidation type="textLength" operator="equal" allowBlank="1" showInputMessage="1" showErrorMessage="1" sqref="E143:F149" xr:uid="{54288536-E9FE-476D-A9AC-AC58BDC1CE9D}">
      <formula1>14</formula1>
    </dataValidation>
    <dataValidation allowBlank="1" showInputMessage="1" showErrorMessage="1" error="Valeur impossible (suppérieure au taux maximum ou partenaire inéligible)." sqref="D72" xr:uid="{4602AAA8-62C9-4400-A97D-6352E9FC25FB}"/>
    <dataValidation type="list" allowBlank="1" showInputMessage="1" showErrorMessage="1" prompt="- Menu déroulant" sqref="D15:I15" xr:uid="{13555C36-58CF-4BED-B988-4BA8B8636D1D}">
      <formula1>list_civilité</formula1>
    </dataValidation>
    <dataValidation type="textLength" operator="equal" allowBlank="1" showInputMessage="1" showErrorMessage="1" error="Veuillez renseigner un numéro de SIRET valide." sqref="D10:D11" xr:uid="{DCDCF5F4-6056-4F24-B9E5-411C42F4675C}">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AA6883FD-0269-4542-990C-29EA6905719C}">
            <xm:f>NOT(ISERROR(SEARCH("FAUX",'Part1-Coord'!L41)))</xm:f>
            <x14:dxf>
              <font>
                <b/>
                <i val="0"/>
              </font>
              <fill>
                <patternFill>
                  <bgColor theme="5" tint="0.39994506668294322"/>
                </patternFill>
              </fill>
            </x14:dxf>
          </x14:cfRule>
          <x14:cfRule type="containsText" priority="34" operator="containsText" text="VRAI" id="{4012DC08-14E4-451E-8129-EACA0D302AB1}">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799476EE-E325-4C8E-86B8-1535D099469D}">
          <x14:formula1>
            <xm:f>Réglages!$E$18:$E$29</xm:f>
          </x14:formula1>
          <xm:sqref>D9:I9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3212D-1BA5-4A08-80C6-70327795B398}">
  <sheetPr codeName="Feuil23">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317</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Part18 -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Yl/jptCZXFjYn74e4LMGCTnsIGcLC9cSaOlAJEWQKZgXzoYNuz1W5UiRIDo/zkmc2gJ4mXdCZK2E7mi5sqzKCA==" saltValue="cdHZ7kGKU7gWalDWZJhWCw=="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62" priority="36">
      <formula>$L$25</formula>
    </cfRule>
  </conditionalFormatting>
  <conditionalFormatting sqref="C141:G149">
    <cfRule type="expression" dxfId="61" priority="31">
      <formula>NOT($L$29)</formula>
    </cfRule>
  </conditionalFormatting>
  <conditionalFormatting sqref="E78">
    <cfRule type="expression" dxfId="60" priority="32">
      <formula>NOT($L$9)</formula>
    </cfRule>
  </conditionalFormatting>
  <conditionalFormatting sqref="E81">
    <cfRule type="expression" dxfId="59" priority="37">
      <formula>NOT($L$12)</formula>
    </cfRule>
  </conditionalFormatting>
  <conditionalFormatting sqref="F33:G36">
    <cfRule type="expression" dxfId="58" priority="22">
      <formula>$L$31</formula>
    </cfRule>
  </conditionalFormatting>
  <conditionalFormatting sqref="F41:G42">
    <cfRule type="expression" dxfId="57" priority="24">
      <formula>($L$31)</formula>
    </cfRule>
  </conditionalFormatting>
  <conditionalFormatting sqref="G37:G39">
    <cfRule type="expression" dxfId="56" priority="20">
      <formula>$L$31</formula>
    </cfRule>
  </conditionalFormatting>
  <conditionalFormatting sqref="H32:H39">
    <cfRule type="expression" dxfId="55" priority="2">
      <formula>NOT($L$7)</formula>
    </cfRule>
  </conditionalFormatting>
  <conditionalFormatting sqref="H33:H39">
    <cfRule type="expression" dxfId="54" priority="1">
      <formula>$L$31</formula>
    </cfRule>
  </conditionalFormatting>
  <conditionalFormatting sqref="H52">
    <cfRule type="expression" dxfId="53" priority="42">
      <formula>NOT($L$7)</formula>
    </cfRule>
  </conditionalFormatting>
  <conditionalFormatting sqref="H56:H58">
    <cfRule type="expression" dxfId="52" priority="45">
      <formula>NOT($L$7)</formula>
    </cfRule>
  </conditionalFormatting>
  <conditionalFormatting sqref="H63 C72:D73">
    <cfRule type="expression" dxfId="51" priority="40">
      <formula>NOT($L$7)</formula>
    </cfRule>
  </conditionalFormatting>
  <conditionalFormatting sqref="H67">
    <cfRule type="expression" dxfId="50" priority="41">
      <formula>NOT($L$7)</formula>
    </cfRule>
  </conditionalFormatting>
  <conditionalFormatting sqref="L1:L10 L12:L13 L15:L27 L48:L50 L52:L154 L166:L1048576">
    <cfRule type="containsText" dxfId="49" priority="38" operator="containsText" text="FAUX">
      <formula>NOT(ISERROR(SEARCH("FAUX",L1)))</formula>
    </cfRule>
    <cfRule type="containsText" dxfId="48" priority="39" operator="containsText" text="VRAI">
      <formula>NOT(ISERROR(SEARCH("VRAI",L1)))</formula>
    </cfRule>
  </conditionalFormatting>
  <conditionalFormatting sqref="L29">
    <cfRule type="containsText" dxfId="47" priority="29" operator="containsText" text="FAUX">
      <formula>NOT(ISERROR(SEARCH("FAUX",L29)))</formula>
    </cfRule>
    <cfRule type="containsText" dxfId="46" priority="30" operator="containsText" text="VRAI">
      <formula>NOT(ISERROR(SEARCH("VRAI",L29)))</formula>
    </cfRule>
  </conditionalFormatting>
  <conditionalFormatting sqref="L31:L46">
    <cfRule type="containsText" dxfId="45" priority="27" operator="containsText" text="FAUX">
      <formula>NOT(ISERROR(SEARCH("FAUX",L31)))</formula>
    </cfRule>
    <cfRule type="containsText" dxfId="44"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1115A70D-A0DF-4767-90ED-637B01E35155}">
      <formula1>($L$7)</formula1>
    </dataValidation>
    <dataValidation type="custom" allowBlank="1" showInputMessage="1" showErrorMessage="1" error="Valeur impossible (suppérieure au taux maximum ou partenaire inéligible)." sqref="E81" xr:uid="{85B684C9-3C0A-4D59-BA68-E5888AAE1729}">
      <formula1>$L$12</formula1>
    </dataValidation>
    <dataValidation type="custom" allowBlank="1" showInputMessage="1" showErrorMessage="1" error="Valeur impossible (suppérieure au taux maximum ou partenaire inéligible)." sqref="E80" xr:uid="{F3C5469C-B625-4027-8D00-1EDD588DAEF4}">
      <formula1>$L$94</formula1>
    </dataValidation>
    <dataValidation type="custom" allowBlank="1" showInputMessage="1" showErrorMessage="1" error="Valeur impossible (suppérieure au taux maximum ou partenaire inéligible)." sqref="E79" xr:uid="{B8CABCDF-952D-451F-9192-8305E1E6FC51}">
      <formula1>$L$93</formula1>
    </dataValidation>
    <dataValidation type="custom" allowBlank="1" showInputMessage="1" showErrorMessage="1" error="Valeur impossible (suppérieure au taux maximum ou partenaire inéligible)." sqref="E78" xr:uid="{7DF31E9F-F6FC-40D6-81A5-3D311C85C829}">
      <formula1>$L$92</formula1>
    </dataValidation>
    <dataValidation type="custom" allowBlank="1" showInputMessage="1" showErrorMessage="1" sqref="L51" xr:uid="{0D474375-2172-4BBF-92DE-57EB72F51294}">
      <formula1>$L$5</formula1>
    </dataValidation>
    <dataValidation type="decimal" allowBlank="1" showInputMessage="1" showErrorMessage="1" sqref="D73" xr:uid="{35FB3E44-38D8-462D-9300-3DB8FFAE309B}">
      <formula1>0</formula1>
      <formula2>D72</formula2>
    </dataValidation>
    <dataValidation type="textLength" operator="equal" allowBlank="1" showInputMessage="1" showErrorMessage="1" sqref="E143:F149" xr:uid="{734643FD-FFD4-4026-B66D-47F59EB875A2}">
      <formula1>14</formula1>
    </dataValidation>
    <dataValidation allowBlank="1" showInputMessage="1" showErrorMessage="1" error="Valeur impossible (suppérieure au taux maximum ou partenaire inéligible)." sqref="D72" xr:uid="{2418AC5E-8FA2-4740-8CEA-684AA5588B47}"/>
    <dataValidation type="list" allowBlank="1" showInputMessage="1" showErrorMessage="1" prompt="- Menu déroulant" sqref="D15:I15" xr:uid="{BC34B913-77D8-4BF2-9D6D-FF98EAA7D647}">
      <formula1>list_civilité</formula1>
    </dataValidation>
    <dataValidation type="textLength" operator="equal" allowBlank="1" showInputMessage="1" showErrorMessage="1" error="Veuillez renseigner un numéro de SIRET valide." sqref="D10:D11" xr:uid="{1D7DB285-BB38-42D3-89B1-B2350246612B}">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43CFFD22-44B9-44D4-825B-4625970616B2}">
            <xm:f>NOT(ISERROR(SEARCH("FAUX",'Part1-Coord'!L41)))</xm:f>
            <x14:dxf>
              <font>
                <b/>
                <i val="0"/>
              </font>
              <fill>
                <patternFill>
                  <bgColor theme="5" tint="0.39994506668294322"/>
                </patternFill>
              </fill>
            </x14:dxf>
          </x14:cfRule>
          <x14:cfRule type="containsText" priority="34" operator="containsText" text="VRAI" id="{7F7A8C24-ED33-4BB5-B7A9-E72DFEAE6732}">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328C3B7C-911B-435D-89A9-0B502ACB834B}">
          <x14:formula1>
            <xm:f>Réglages!$E$18:$E$29</xm:f>
          </x14:formula1>
          <xm:sqref>D9:I9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C9693-709B-4824-8ABF-3C65C50F15E0}">
  <sheetPr codeName="Feuil24">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318</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Part19 -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OCKzQL15F/VbhgFeodMdxhgyjxAFufrTVTbdRk7M9RYSoMkiQchwLQ6phU44N/GqJb5mxLT622GLrbeTNvYRTw==" saltValue="Ih0Cv3HlqyYGq0pvHpRPSw=="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41" priority="36">
      <formula>$L$25</formula>
    </cfRule>
  </conditionalFormatting>
  <conditionalFormatting sqref="C141:G149">
    <cfRule type="expression" dxfId="40" priority="31">
      <formula>NOT($L$29)</formula>
    </cfRule>
  </conditionalFormatting>
  <conditionalFormatting sqref="E78">
    <cfRule type="expression" dxfId="39" priority="32">
      <formula>NOT($L$9)</formula>
    </cfRule>
  </conditionalFormatting>
  <conditionalFormatting sqref="E81">
    <cfRule type="expression" dxfId="38" priority="37">
      <formula>NOT($L$12)</formula>
    </cfRule>
  </conditionalFormatting>
  <conditionalFormatting sqref="F33:G36">
    <cfRule type="expression" dxfId="37" priority="22">
      <formula>$L$31</formula>
    </cfRule>
  </conditionalFormatting>
  <conditionalFormatting sqref="F41:G42">
    <cfRule type="expression" dxfId="36" priority="24">
      <formula>($L$31)</formula>
    </cfRule>
  </conditionalFormatting>
  <conditionalFormatting sqref="G37:G39">
    <cfRule type="expression" dxfId="35" priority="20">
      <formula>$L$31</formula>
    </cfRule>
  </conditionalFormatting>
  <conditionalFormatting sqref="H32:H39">
    <cfRule type="expression" dxfId="34" priority="2">
      <formula>NOT($L$7)</formula>
    </cfRule>
  </conditionalFormatting>
  <conditionalFormatting sqref="H33:H39">
    <cfRule type="expression" dxfId="33" priority="1">
      <formula>$L$31</formula>
    </cfRule>
  </conditionalFormatting>
  <conditionalFormatting sqref="H52">
    <cfRule type="expression" dxfId="32" priority="42">
      <formula>NOT($L$7)</formula>
    </cfRule>
  </conditionalFormatting>
  <conditionalFormatting sqref="H56:H58">
    <cfRule type="expression" dxfId="31" priority="45">
      <formula>NOT($L$7)</formula>
    </cfRule>
  </conditionalFormatting>
  <conditionalFormatting sqref="H63 C72:D73">
    <cfRule type="expression" dxfId="30" priority="40">
      <formula>NOT($L$7)</formula>
    </cfRule>
  </conditionalFormatting>
  <conditionalFormatting sqref="H67">
    <cfRule type="expression" dxfId="29" priority="41">
      <formula>NOT($L$7)</formula>
    </cfRule>
  </conditionalFormatting>
  <conditionalFormatting sqref="L1:L10 L12:L13 L15:L27 L48:L50 L52:L154 L166:L1048576">
    <cfRule type="containsText" dxfId="28" priority="38" operator="containsText" text="FAUX">
      <formula>NOT(ISERROR(SEARCH("FAUX",L1)))</formula>
    </cfRule>
    <cfRule type="containsText" dxfId="27" priority="39" operator="containsText" text="VRAI">
      <formula>NOT(ISERROR(SEARCH("VRAI",L1)))</formula>
    </cfRule>
  </conditionalFormatting>
  <conditionalFormatting sqref="L29">
    <cfRule type="containsText" dxfId="26" priority="29" operator="containsText" text="FAUX">
      <formula>NOT(ISERROR(SEARCH("FAUX",L29)))</formula>
    </cfRule>
    <cfRule type="containsText" dxfId="25" priority="30" operator="containsText" text="VRAI">
      <formula>NOT(ISERROR(SEARCH("VRAI",L29)))</formula>
    </cfRule>
  </conditionalFormatting>
  <conditionalFormatting sqref="L31:L46">
    <cfRule type="containsText" dxfId="24" priority="27" operator="containsText" text="FAUX">
      <formula>NOT(ISERROR(SEARCH("FAUX",L31)))</formula>
    </cfRule>
    <cfRule type="containsText" dxfId="23"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376654EA-957A-44C4-9023-63BD975B6EAE}">
      <formula1>($L$7)</formula1>
    </dataValidation>
    <dataValidation type="custom" allowBlank="1" showInputMessage="1" showErrorMessage="1" error="Valeur impossible (suppérieure au taux maximum ou partenaire inéligible)." sqref="E81" xr:uid="{D568240E-9412-4BC9-BE15-6DC1D0752EF2}">
      <formula1>$L$12</formula1>
    </dataValidation>
    <dataValidation type="custom" allowBlank="1" showInputMessage="1" showErrorMessage="1" error="Valeur impossible (suppérieure au taux maximum ou partenaire inéligible)." sqref="E80" xr:uid="{9DF0D949-7642-4DD6-9BFE-80E96936281A}">
      <formula1>$L$94</formula1>
    </dataValidation>
    <dataValidation type="custom" allowBlank="1" showInputMessage="1" showErrorMessage="1" error="Valeur impossible (suppérieure au taux maximum ou partenaire inéligible)." sqref="E79" xr:uid="{24B79C7E-F897-4F6D-9900-2A8599E500DF}">
      <formula1>$L$93</formula1>
    </dataValidation>
    <dataValidation type="custom" allowBlank="1" showInputMessage="1" showErrorMessage="1" error="Valeur impossible (suppérieure au taux maximum ou partenaire inéligible)." sqref="E78" xr:uid="{F40A8B5D-48DE-4CF4-AD2E-9BFE39EDEC3E}">
      <formula1>$L$92</formula1>
    </dataValidation>
    <dataValidation type="custom" allowBlank="1" showInputMessage="1" showErrorMessage="1" sqref="L51" xr:uid="{BD612BC1-74AB-4E82-A730-B649582AAAF5}">
      <formula1>$L$5</formula1>
    </dataValidation>
    <dataValidation type="decimal" allowBlank="1" showInputMessage="1" showErrorMessage="1" sqref="D73" xr:uid="{21F87681-0ABE-4B12-8179-FA58E887A40B}">
      <formula1>0</formula1>
      <formula2>D72</formula2>
    </dataValidation>
    <dataValidation type="textLength" operator="equal" allowBlank="1" showInputMessage="1" showErrorMessage="1" sqref="E143:F149" xr:uid="{6433086D-5DCB-41C3-91B8-05273FC036AB}">
      <formula1>14</formula1>
    </dataValidation>
    <dataValidation allowBlank="1" showInputMessage="1" showErrorMessage="1" error="Valeur impossible (suppérieure au taux maximum ou partenaire inéligible)." sqref="D72" xr:uid="{E9C85EAA-5F70-4C4A-8BD8-AE911F29698D}"/>
    <dataValidation type="list" allowBlank="1" showInputMessage="1" showErrorMessage="1" prompt="- Menu déroulant" sqref="D15:I15" xr:uid="{9BF75D98-500A-459C-9353-A05A37F9BD2B}">
      <formula1>list_civilité</formula1>
    </dataValidation>
    <dataValidation type="textLength" operator="equal" allowBlank="1" showInputMessage="1" showErrorMessage="1" error="Veuillez renseigner un numéro de SIRET valide." sqref="D10:D11" xr:uid="{FC2D546C-B339-4613-998B-C9EA4BC75038}">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DA3AB059-C5A9-4050-A6BB-0FECBC1EED6F}">
            <xm:f>NOT(ISERROR(SEARCH("FAUX",'Part1-Coord'!L41)))</xm:f>
            <x14:dxf>
              <font>
                <b/>
                <i val="0"/>
              </font>
              <fill>
                <patternFill>
                  <bgColor theme="5" tint="0.39994506668294322"/>
                </patternFill>
              </fill>
            </x14:dxf>
          </x14:cfRule>
          <x14:cfRule type="containsText" priority="34" operator="containsText" text="VRAI" id="{6F29D1B5-8E66-4E03-AB4A-4D99D1048376}">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1E33B741-0A53-4C2E-A35C-1EBDAC7E1C80}">
          <x14:formula1>
            <xm:f>Réglages!$E$18:$E$29</xm:f>
          </x14:formula1>
          <xm:sqref>D9:I9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5EF14-52FB-40DC-8822-4D24B86443DB}">
  <sheetPr codeName="Feuil25">
    <pageSetUpPr fitToPage="1"/>
  </sheetPr>
  <dimension ref="A1:XEV1016"/>
  <sheetViews>
    <sheetView zoomScale="90" zoomScaleNormal="90" zoomScaleSheetLayoutView="100" workbookViewId="0">
      <selection activeCell="F33" sqref="F33"/>
    </sheetView>
  </sheetViews>
  <sheetFormatPr baseColWidth="10" defaultColWidth="0" defaultRowHeight="0" customHeight="1" zeroHeight="1" x14ac:dyDescent="0.25"/>
  <cols>
    <col min="1" max="1" width="3.26953125" style="8" customWidth="1"/>
    <col min="2" max="2" width="1.453125" style="8" customWidth="1"/>
    <col min="3" max="3" width="23.81640625" style="8" customWidth="1"/>
    <col min="4" max="4" width="20.26953125" style="8" customWidth="1"/>
    <col min="5" max="5" width="13.7265625" style="8" customWidth="1"/>
    <col min="6" max="6" width="14.7265625" style="8" customWidth="1"/>
    <col min="7" max="7" width="19.7265625" style="8" customWidth="1"/>
    <col min="8" max="8" width="19.54296875" style="8" customWidth="1"/>
    <col min="9" max="9" width="19.7265625" style="8" customWidth="1"/>
    <col min="10" max="10" width="3.26953125" style="54" customWidth="1"/>
    <col min="11" max="11" width="16.7265625" style="8" hidden="1" customWidth="1"/>
    <col min="12" max="12" width="22.453125" style="8" hidden="1" customWidth="1"/>
    <col min="13" max="16384" width="11.453125" style="8" hidden="1"/>
  </cols>
  <sheetData>
    <row r="1" spans="1:14" customFormat="1" ht="15.75" customHeight="1" thickTop="1" thickBot="1" x14ac:dyDescent="0.4">
      <c r="A1" s="843" t="s">
        <v>54</v>
      </c>
      <c r="B1" s="844"/>
      <c r="C1" s="844"/>
      <c r="D1" s="844"/>
      <c r="E1" s="844"/>
      <c r="F1" s="685"/>
      <c r="G1" s="686"/>
      <c r="H1" s="687"/>
      <c r="I1" s="686"/>
      <c r="J1" s="9"/>
    </row>
    <row r="2" spans="1:14" customFormat="1" ht="15.75" customHeight="1" thickTop="1" thickBot="1" x14ac:dyDescent="0.4">
      <c r="A2" s="845"/>
      <c r="B2" s="846"/>
      <c r="C2" s="846"/>
      <c r="D2" s="846"/>
      <c r="E2" s="846"/>
      <c r="F2" s="685" t="s">
        <v>0</v>
      </c>
      <c r="G2" s="686"/>
      <c r="H2" s="687" t="str">
        <f>IF(VoletGeneral!D9&lt;&gt;"",VoletGeneral!D9,"")</f>
        <v/>
      </c>
      <c r="I2" s="686"/>
      <c r="J2" s="9"/>
    </row>
    <row r="3" spans="1:14" customFormat="1" ht="15.75" customHeight="1" thickTop="1" thickBot="1" x14ac:dyDescent="0.4">
      <c r="A3" s="964"/>
      <c r="B3" s="965"/>
      <c r="C3" s="965"/>
      <c r="D3" s="965"/>
      <c r="E3" s="965"/>
      <c r="F3" s="685" t="s">
        <v>212</v>
      </c>
      <c r="G3" s="686"/>
      <c r="H3" s="956" t="s">
        <v>319</v>
      </c>
      <c r="I3" s="957"/>
      <c r="J3" s="9"/>
    </row>
    <row r="4" spans="1:14" customFormat="1" ht="15.75" customHeight="1" thickTop="1" thickBot="1" x14ac:dyDescent="0.4">
      <c r="A4" s="5"/>
      <c r="B4" s="2"/>
      <c r="C4" s="3">
        <v>20408</v>
      </c>
      <c r="D4" s="1" t="str">
        <f>C4&amp;"-0"</f>
        <v>20408-0</v>
      </c>
      <c r="E4" s="1"/>
      <c r="F4" s="4"/>
      <c r="G4" s="4"/>
      <c r="H4" s="4"/>
      <c r="I4" s="4"/>
      <c r="J4" s="9"/>
    </row>
    <row r="5" spans="1:14" s="31" customFormat="1" ht="15" customHeight="1" thickTop="1" thickBot="1" x14ac:dyDescent="0.35">
      <c r="A5" s="30"/>
      <c r="B5" s="822" t="s">
        <v>38</v>
      </c>
      <c r="C5" s="823"/>
      <c r="D5" s="823"/>
      <c r="E5" s="823"/>
      <c r="F5" s="823"/>
      <c r="G5" s="823"/>
      <c r="H5" s="823"/>
      <c r="I5" s="824"/>
      <c r="J5" s="9"/>
    </row>
    <row r="6" spans="1:14" s="31" customFormat="1" ht="10.15" customHeight="1" thickTop="1" thickBot="1" x14ac:dyDescent="0.35">
      <c r="A6" s="32"/>
      <c r="B6" s="33"/>
      <c r="C6" s="34"/>
      <c r="D6" s="35"/>
      <c r="E6" s="20"/>
      <c r="F6" s="20"/>
      <c r="G6" s="20"/>
      <c r="H6" s="36"/>
      <c r="I6" s="36"/>
      <c r="J6" s="9"/>
    </row>
    <row r="7" spans="1:14" s="31" customFormat="1" ht="15" customHeight="1" thickTop="1" thickBot="1" x14ac:dyDescent="0.35">
      <c r="A7" s="37"/>
      <c r="B7" s="37"/>
      <c r="C7" s="43" t="s">
        <v>38</v>
      </c>
      <c r="D7" s="958"/>
      <c r="E7" s="959"/>
      <c r="F7" s="959"/>
      <c r="G7" s="959"/>
      <c r="H7" s="959"/>
      <c r="I7" s="960"/>
      <c r="J7" s="9"/>
      <c r="K7" s="124" t="s">
        <v>265</v>
      </c>
      <c r="L7" s="342" t="b">
        <f>(SUMIF(Table_type_part7[Type étab partenaire],D9,Table_type_part7[Eligible]))&gt;0</f>
        <v>0</v>
      </c>
      <c r="M7" s="125" t="s">
        <v>119</v>
      </c>
    </row>
    <row r="8" spans="1:14" s="31" customFormat="1" ht="15" customHeight="1" thickTop="1" thickBot="1" x14ac:dyDescent="0.35">
      <c r="A8" s="37"/>
      <c r="B8" s="37"/>
      <c r="C8" s="38" t="s">
        <v>40</v>
      </c>
      <c r="D8" s="581"/>
      <c r="E8" s="966"/>
      <c r="F8" s="966"/>
      <c r="G8" s="966"/>
      <c r="H8" s="966"/>
      <c r="I8" s="967"/>
      <c r="J8" s="41"/>
    </row>
    <row r="9" spans="1:14" s="31" customFormat="1" ht="15" customHeight="1" thickTop="1" thickBot="1" x14ac:dyDescent="0.35">
      <c r="A9" s="37"/>
      <c r="B9" s="37"/>
      <c r="C9" s="38" t="s">
        <v>29</v>
      </c>
      <c r="D9" s="968"/>
      <c r="E9" s="968"/>
      <c r="F9" s="968"/>
      <c r="G9" s="968"/>
      <c r="H9" s="968"/>
      <c r="I9" s="968"/>
      <c r="J9" s="44"/>
      <c r="K9" s="124" t="s">
        <v>266</v>
      </c>
      <c r="L9" s="343" t="b">
        <f>(SUMIF(Table_type_part7[Type étab partenaire],D9,Table_type_part7[cout marginal]))&gt;0</f>
        <v>0</v>
      </c>
      <c r="M9" s="125" t="s">
        <v>119</v>
      </c>
    </row>
    <row r="10" spans="1:14" s="31" customFormat="1" ht="15" customHeight="1" thickTop="1" thickBot="1" x14ac:dyDescent="0.35">
      <c r="A10" s="42"/>
      <c r="B10" s="42"/>
      <c r="C10" s="390" t="s">
        <v>41</v>
      </c>
      <c r="D10" s="969"/>
      <c r="E10" s="969"/>
      <c r="F10" s="969"/>
      <c r="G10" s="969"/>
      <c r="H10" s="969"/>
      <c r="I10" s="969"/>
      <c r="J10" s="44"/>
      <c r="K10" s="124" t="s">
        <v>267</v>
      </c>
      <c r="L10" s="344" t="str">
        <f>IF(L7,IF(L9,"Cout marginal", "Cout complet"),"Part. non finançable")</f>
        <v>Part. non finançable</v>
      </c>
      <c r="M10" s="125"/>
      <c r="N10" s="125" t="s">
        <v>171</v>
      </c>
    </row>
    <row r="11" spans="1:14" s="31" customFormat="1" ht="41.15" hidden="1" customHeight="1" thickTop="1" thickBot="1" x14ac:dyDescent="0.35">
      <c r="A11" s="42"/>
      <c r="B11" s="356"/>
      <c r="C11" s="972" t="str">
        <f>IF(L31,"Si l’établissement partenaire est une entreprise : dans la case Commentaires en bas de l'onglet, veuillez renseigner le(s) Work Package(s) qui est (sont) associé(s)"&amp; "à la catégorie de recherche (Recherche fondamentale / Recherche industrielle / Développement expérimental) choisie en cellule D9","")</f>
        <v/>
      </c>
      <c r="D11" s="973"/>
      <c r="E11" s="973"/>
      <c r="F11" s="973"/>
      <c r="G11" s="973"/>
      <c r="H11" s="973"/>
      <c r="I11" s="973"/>
      <c r="J11" s="44"/>
      <c r="K11" s="124"/>
      <c r="L11" s="125"/>
      <c r="M11" s="125"/>
      <c r="N11" s="280"/>
    </row>
    <row r="12" spans="1:14" s="31" customFormat="1" ht="52.15" customHeight="1" thickTop="1" thickBot="1" x14ac:dyDescent="0.35">
      <c r="A12" s="37"/>
      <c r="B12" s="25"/>
      <c r="C12" s="974" t="str">
        <f>IF(L7, IF(L9, "Ce partenaire est finançable à coût marginal. Le taux d’aide est de 100%. Les frais généraux forfaitaires sont de "&amp;Réglages!M16&amp;"% maximum.",
                   "Ce partenaire est finançable à coût complet."&amp;" Le taux d’aide maximum dépend du type de structure, il est indiqué en bas de ce formulaire. L’aide demandée est automatiquement calculée"&amp;" par multiplication de l’assiette totale de l’aide par le taux d’aide retenu. Les frais de structure, en deux catégories, sont à demander à la fin de ce formulaire."),
      "Ce partenaire n’est pas finançable : merci de sélectionner un type de partenaire ci-dessus. Si le type partenaire est déjà sélectionné, merci de remplir des apports.")</f>
        <v>Ce partenaire n’est pas finançable : merci de sélectionner un type de partenaire ci-dessus. Si le type partenaire est déjà sélectionné, merci de remplir des apports.</v>
      </c>
      <c r="D12" s="975"/>
      <c r="E12" s="975"/>
      <c r="F12" s="975"/>
      <c r="G12" s="975"/>
      <c r="H12" s="975"/>
      <c r="I12" s="976"/>
      <c r="J12" s="41"/>
      <c r="K12" s="124" t="s">
        <v>121</v>
      </c>
      <c r="L12" s="343" t="b">
        <f>(SUMIF(Table_type_part7[Type étab partenaire],D9,Table_type_part7[frais env]))&gt;0</f>
        <v>0</v>
      </c>
      <c r="M12" s="125" t="s">
        <v>119</v>
      </c>
    </row>
    <row r="13" spans="1:14" s="31" customFormat="1" ht="15" customHeight="1" thickTop="1" thickBot="1" x14ac:dyDescent="0.35">
      <c r="A13" s="30"/>
      <c r="B13" s="822" t="s">
        <v>42</v>
      </c>
      <c r="C13" s="823"/>
      <c r="D13" s="823"/>
      <c r="E13" s="823"/>
      <c r="F13" s="823"/>
      <c r="G13" s="823"/>
      <c r="H13" s="823"/>
      <c r="I13" s="824"/>
      <c r="J13" s="44"/>
      <c r="K13" s="124" t="s">
        <v>268</v>
      </c>
      <c r="L13" s="343" t="b">
        <f>(SUMIF(Table_type_part7[Type étab partenaire],D9,Table_type_part7[Décharges]))&gt;0</f>
        <v>0</v>
      </c>
      <c r="M13" s="125" t="s">
        <v>119</v>
      </c>
    </row>
    <row r="14" spans="1:14" s="31" customFormat="1" ht="9.4" customHeight="1" thickTop="1" thickBot="1" x14ac:dyDescent="0.4">
      <c r="A14" s="32"/>
      <c r="B14" s="33"/>
      <c r="C14" s="45"/>
      <c r="D14" s="36"/>
      <c r="E14" s="36"/>
      <c r="F14" s="36"/>
      <c r="G14" s="36"/>
      <c r="H14" s="36"/>
      <c r="I14" s="36"/>
      <c r="J14" s="41"/>
      <c r="K14" s="124"/>
      <c r="L14"/>
      <c r="M14" s="125"/>
    </row>
    <row r="15" spans="1:14" s="31" customFormat="1" ht="15" customHeight="1" thickTop="1" thickBot="1" x14ac:dyDescent="0.4">
      <c r="A15" s="37"/>
      <c r="B15" s="37"/>
      <c r="C15" s="38" t="s">
        <v>33</v>
      </c>
      <c r="D15" s="961"/>
      <c r="E15" s="970"/>
      <c r="F15" s="970"/>
      <c r="G15" s="970"/>
      <c r="H15" s="970"/>
      <c r="I15" s="971"/>
      <c r="J15" s="44"/>
      <c r="K15"/>
      <c r="L15"/>
      <c r="M15"/>
    </row>
    <row r="16" spans="1:14" s="31" customFormat="1" ht="15" customHeight="1" thickTop="1" thickBot="1" x14ac:dyDescent="0.35">
      <c r="A16" s="37"/>
      <c r="B16" s="37"/>
      <c r="C16" s="38" t="s">
        <v>1</v>
      </c>
      <c r="D16" s="961"/>
      <c r="E16" s="962"/>
      <c r="F16" s="962"/>
      <c r="G16" s="962"/>
      <c r="H16" s="962"/>
      <c r="I16" s="963"/>
      <c r="J16" s="44"/>
    </row>
    <row r="17" spans="1:16376" s="31" customFormat="1" ht="15" customHeight="1" thickTop="1" thickBot="1" x14ac:dyDescent="0.35">
      <c r="A17" s="37"/>
      <c r="B17" s="37"/>
      <c r="C17" s="38" t="s">
        <v>2</v>
      </c>
      <c r="D17" s="961"/>
      <c r="E17" s="962"/>
      <c r="F17" s="962"/>
      <c r="G17" s="962"/>
      <c r="H17" s="962"/>
      <c r="I17" s="963"/>
      <c r="J17" s="44"/>
      <c r="K17" s="124" t="s">
        <v>269</v>
      </c>
      <c r="L17" s="346">
        <f>SUMIF(Table_type_part7[Type étab partenaire],D9,Table_type_part7[taux d’aide])</f>
        <v>0</v>
      </c>
      <c r="M17" s="125" t="s">
        <v>119</v>
      </c>
    </row>
    <row r="18" spans="1:16376" s="31" customFormat="1" ht="15" customHeight="1" thickTop="1" thickBot="1" x14ac:dyDescent="0.35">
      <c r="A18" s="37"/>
      <c r="B18" s="37"/>
      <c r="C18" s="38" t="s">
        <v>28</v>
      </c>
      <c r="D18" s="961"/>
      <c r="E18" s="962"/>
      <c r="F18" s="962"/>
      <c r="G18" s="962"/>
      <c r="H18" s="962"/>
      <c r="I18" s="963"/>
      <c r="J18" s="44"/>
      <c r="K18" s="124" t="s">
        <v>270</v>
      </c>
      <c r="L18" s="347">
        <f>Tableau6[taux]</f>
        <v>1</v>
      </c>
      <c r="M18" s="125" t="s">
        <v>119</v>
      </c>
    </row>
    <row r="19" spans="1:16376" s="31" customFormat="1" ht="15" customHeight="1" thickTop="1" thickBot="1" x14ac:dyDescent="0.35">
      <c r="A19" s="37"/>
      <c r="B19" s="37"/>
      <c r="C19" s="38" t="s">
        <v>4</v>
      </c>
      <c r="D19" s="980"/>
      <c r="E19" s="962"/>
      <c r="F19" s="962"/>
      <c r="G19" s="962"/>
      <c r="H19" s="962"/>
      <c r="I19" s="963"/>
      <c r="J19" s="44"/>
      <c r="K19" s="124" t="s">
        <v>271</v>
      </c>
      <c r="L19" s="346">
        <f>L17*L18</f>
        <v>0</v>
      </c>
    </row>
    <row r="20" spans="1:16376" s="31" customFormat="1" ht="15" customHeight="1" thickTop="1" thickBot="1" x14ac:dyDescent="0.35">
      <c r="A20" s="37"/>
      <c r="B20" s="37"/>
      <c r="C20" s="38" t="s">
        <v>3</v>
      </c>
      <c r="D20" s="981"/>
      <c r="E20" s="981"/>
      <c r="F20" s="981"/>
      <c r="G20" s="981"/>
      <c r="H20" s="981"/>
      <c r="I20" s="981"/>
      <c r="J20" s="44"/>
    </row>
    <row r="21" spans="1:16376" s="31" customFormat="1" ht="13.15" customHeight="1" thickTop="1" thickBot="1" x14ac:dyDescent="0.35">
      <c r="A21" s="37"/>
      <c r="B21" s="42"/>
      <c r="C21" s="25"/>
      <c r="D21" s="27"/>
      <c r="E21" s="27"/>
      <c r="F21" s="28"/>
      <c r="G21" s="28"/>
      <c r="H21" s="28"/>
      <c r="I21" s="28"/>
      <c r="J21" s="44"/>
      <c r="K21" s="196" t="s">
        <v>272</v>
      </c>
    </row>
    <row r="22" spans="1:16376" s="40" customFormat="1" ht="15" customHeight="1" thickTop="1" thickBot="1" x14ac:dyDescent="0.35">
      <c r="B22" s="822" t="s">
        <v>151</v>
      </c>
      <c r="C22" s="823"/>
      <c r="D22" s="823"/>
      <c r="E22" s="823"/>
      <c r="F22" s="823"/>
      <c r="G22" s="823"/>
      <c r="H22" s="823"/>
      <c r="I22" s="823"/>
      <c r="K22" s="348" t="s">
        <v>273</v>
      </c>
      <c r="L22" s="348" t="s">
        <v>274</v>
      </c>
      <c r="M22" s="348" t="s">
        <v>275</v>
      </c>
    </row>
    <row r="23" spans="1:16376" s="40" customFormat="1" ht="9.4" customHeight="1" thickTop="1" thickBot="1" x14ac:dyDescent="0.35">
      <c r="K23" s="349" t="s">
        <v>276</v>
      </c>
      <c r="L23" s="350" t="b">
        <f>(AND(L7,NOT(L9)))</f>
        <v>0</v>
      </c>
      <c r="M23" s="351" t="s">
        <v>277</v>
      </c>
    </row>
    <row r="24" spans="1:16376" s="57" customFormat="1" ht="15.75" customHeight="1" thickTop="1" thickBot="1" x14ac:dyDescent="0.35">
      <c r="A24" s="51"/>
      <c r="B24" s="951" t="s">
        <v>1</v>
      </c>
      <c r="C24" s="952"/>
      <c r="D24" s="941"/>
      <c r="E24" s="942"/>
      <c r="F24" s="942"/>
      <c r="G24" s="942"/>
      <c r="H24" s="942"/>
      <c r="I24" s="943"/>
      <c r="J24" s="39"/>
      <c r="K24" s="349"/>
      <c r="L24" s="351"/>
      <c r="M24" s="351"/>
    </row>
    <row r="25" spans="1:16376" s="57" customFormat="1" ht="15.75" customHeight="1" thickTop="1" thickBot="1" x14ac:dyDescent="0.35">
      <c r="A25" s="51"/>
      <c r="B25" s="951" t="s">
        <v>2</v>
      </c>
      <c r="C25" s="952"/>
      <c r="D25" s="941"/>
      <c r="E25" s="942"/>
      <c r="F25" s="942"/>
      <c r="G25" s="942"/>
      <c r="H25" s="942"/>
      <c r="I25" s="943"/>
      <c r="J25" s="39"/>
      <c r="K25" s="349" t="s">
        <v>294</v>
      </c>
      <c r="L25" s="350" t="b">
        <f>(OR(L9,NOT(L7)))</f>
        <v>1</v>
      </c>
      <c r="M25" s="351" t="s">
        <v>295</v>
      </c>
    </row>
    <row r="26" spans="1:16376" s="57" customFormat="1" ht="15.75" customHeight="1" thickTop="1" thickBot="1" x14ac:dyDescent="0.35">
      <c r="A26" s="51"/>
      <c r="B26" s="951" t="s">
        <v>4</v>
      </c>
      <c r="C26" s="952"/>
      <c r="D26" s="941"/>
      <c r="E26" s="942"/>
      <c r="F26" s="942"/>
      <c r="G26" s="942"/>
      <c r="H26" s="942"/>
      <c r="I26" s="943"/>
      <c r="J26" s="39"/>
      <c r="K26" s="351"/>
      <c r="L26" s="351"/>
      <c r="M26" s="351"/>
    </row>
    <row r="27" spans="1:16376" s="57" customFormat="1" ht="15.75" customHeight="1" thickTop="1" thickBot="1" x14ac:dyDescent="0.35">
      <c r="A27" s="275"/>
      <c r="B27" s="954" t="s">
        <v>3</v>
      </c>
      <c r="C27" s="955"/>
      <c r="D27" s="944"/>
      <c r="E27" s="945"/>
      <c r="F27" s="945"/>
      <c r="G27" s="945"/>
      <c r="H27" s="945"/>
      <c r="I27" s="946"/>
      <c r="J27" s="50"/>
      <c r="K27" s="349" t="s">
        <v>296</v>
      </c>
      <c r="L27" s="350" t="b">
        <f>NOT(L7)</f>
        <v>1</v>
      </c>
      <c r="M27" s="351"/>
    </row>
    <row r="28" spans="1:16376" s="75" customFormat="1" ht="12.4" customHeight="1" thickTop="1" thickBot="1" x14ac:dyDescent="0.4">
      <c r="A28" s="275"/>
      <c r="B28" s="24"/>
      <c r="C28" s="24"/>
      <c r="D28" s="24"/>
      <c r="E28" s="24"/>
      <c r="F28" s="24"/>
      <c r="G28" s="24"/>
      <c r="H28" s="24"/>
      <c r="I28" s="24"/>
      <c r="J28" s="526"/>
      <c r="K28"/>
      <c r="L28"/>
      <c r="M28"/>
      <c r="N28"/>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c r="RK28" s="40"/>
      <c r="RL28" s="40"/>
      <c r="RM28" s="40"/>
      <c r="RN28" s="40"/>
      <c r="RO28" s="40"/>
      <c r="RP28" s="40"/>
      <c r="RQ28" s="40"/>
      <c r="RR28" s="40"/>
      <c r="RS28" s="40"/>
      <c r="RT28" s="40"/>
      <c r="RU28" s="40"/>
      <c r="RV28" s="40"/>
      <c r="RW28" s="40"/>
      <c r="RX28" s="40"/>
      <c r="RY28" s="40"/>
      <c r="RZ28" s="40"/>
      <c r="SA28" s="40"/>
      <c r="SB28" s="40"/>
      <c r="SC28" s="40"/>
      <c r="SD28" s="40"/>
      <c r="SE28" s="40"/>
      <c r="SF28" s="40"/>
      <c r="SG28" s="40"/>
      <c r="SH28" s="40"/>
      <c r="SI28" s="40"/>
      <c r="SJ28" s="40"/>
      <c r="SK28" s="40"/>
      <c r="SL28" s="40"/>
      <c r="SM28" s="40"/>
      <c r="SN28" s="40"/>
      <c r="SO28" s="40"/>
      <c r="SP28" s="40"/>
      <c r="SQ28" s="40"/>
      <c r="SR28" s="40"/>
      <c r="SS28" s="40"/>
      <c r="ST28" s="40"/>
      <c r="SU28" s="40"/>
      <c r="SV28" s="40"/>
      <c r="SW28" s="40"/>
      <c r="SX28" s="40"/>
      <c r="SY28" s="40"/>
      <c r="SZ28" s="40"/>
      <c r="TA28" s="40"/>
      <c r="TB28" s="40"/>
      <c r="TC28" s="40"/>
      <c r="TD28" s="40"/>
      <c r="TE28" s="40"/>
      <c r="TF28" s="40"/>
      <c r="TG28" s="40"/>
      <c r="TH28" s="40"/>
      <c r="TI28" s="40"/>
      <c r="TJ28" s="40"/>
      <c r="TK28" s="40"/>
      <c r="TL28" s="40"/>
      <c r="TM28" s="40"/>
      <c r="TN28" s="40"/>
      <c r="TO28" s="40"/>
      <c r="TP28" s="40"/>
      <c r="TQ28" s="40"/>
      <c r="TR28" s="40"/>
      <c r="TS28" s="40"/>
      <c r="TT28" s="40"/>
      <c r="TU28" s="40"/>
      <c r="TV28" s="40"/>
      <c r="TW28" s="40"/>
      <c r="TX28" s="40"/>
      <c r="TY28" s="40"/>
      <c r="TZ28" s="40"/>
      <c r="UA28" s="40"/>
      <c r="UB28" s="40"/>
      <c r="UC28" s="40"/>
      <c r="UD28" s="40"/>
      <c r="UE28" s="40"/>
      <c r="UF28" s="40"/>
      <c r="UG28" s="40"/>
      <c r="UH28" s="40"/>
      <c r="UI28" s="40"/>
      <c r="UJ28" s="40"/>
      <c r="UK28" s="40"/>
      <c r="UL28" s="40"/>
      <c r="UM28" s="40"/>
      <c r="UN28" s="40"/>
      <c r="UO28" s="40"/>
      <c r="UP28" s="40"/>
      <c r="UQ28" s="40"/>
      <c r="UR28" s="40"/>
      <c r="US28" s="40"/>
      <c r="UT28" s="40"/>
      <c r="UU28" s="40"/>
      <c r="UV28" s="40"/>
      <c r="UW28" s="40"/>
      <c r="UX28" s="40"/>
      <c r="UY28" s="40"/>
      <c r="UZ28" s="40"/>
      <c r="VA28" s="40"/>
      <c r="VB28" s="40"/>
      <c r="VC28" s="40"/>
      <c r="VD28" s="40"/>
      <c r="VE28" s="40"/>
      <c r="VF28" s="40"/>
      <c r="VG28" s="40"/>
      <c r="VH28" s="40"/>
      <c r="VI28" s="40"/>
      <c r="VJ28" s="40"/>
      <c r="VK28" s="40"/>
      <c r="VL28" s="40"/>
      <c r="VM28" s="40"/>
      <c r="VN28" s="40"/>
      <c r="VO28" s="40"/>
      <c r="VP28" s="40"/>
      <c r="VQ28" s="40"/>
      <c r="VR28" s="40"/>
      <c r="VS28" s="40"/>
      <c r="VT28" s="40"/>
      <c r="VU28" s="40"/>
      <c r="VV28" s="40"/>
      <c r="VW28" s="40"/>
      <c r="VX28" s="40"/>
      <c r="VY28" s="40"/>
      <c r="VZ28" s="40"/>
      <c r="WA28" s="40"/>
      <c r="WB28" s="40"/>
      <c r="WC28" s="40"/>
      <c r="WD28" s="40"/>
      <c r="WE28" s="40"/>
      <c r="WF28" s="40"/>
      <c r="WG28" s="40"/>
      <c r="WH28" s="40"/>
      <c r="WI28" s="40"/>
      <c r="WJ28" s="40"/>
      <c r="WK28" s="40"/>
      <c r="WL28" s="40"/>
      <c r="WM28" s="40"/>
      <c r="WN28" s="40"/>
      <c r="WO28" s="40"/>
      <c r="WP28" s="40"/>
      <c r="WQ28" s="40"/>
      <c r="WR28" s="40"/>
      <c r="WS28" s="40"/>
      <c r="WT28" s="40"/>
      <c r="WU28" s="40"/>
      <c r="WV28" s="40"/>
      <c r="WW28" s="40"/>
      <c r="WX28" s="40"/>
      <c r="WY28" s="40"/>
      <c r="WZ28" s="40"/>
      <c r="XA28" s="40"/>
      <c r="XB28" s="40"/>
      <c r="XC28" s="40"/>
      <c r="XD28" s="40"/>
      <c r="XE28" s="40"/>
      <c r="XF28" s="40"/>
      <c r="XG28" s="40"/>
      <c r="XH28" s="40"/>
      <c r="XI28" s="40"/>
      <c r="XJ28" s="40"/>
      <c r="XK28" s="40"/>
      <c r="XL28" s="40"/>
      <c r="XM28" s="40"/>
      <c r="XN28" s="40"/>
      <c r="XO28" s="40"/>
      <c r="XP28" s="40"/>
      <c r="XQ28" s="40"/>
      <c r="XR28" s="40"/>
      <c r="XS28" s="40"/>
      <c r="XT28" s="40"/>
      <c r="XU28" s="40"/>
      <c r="XV28" s="40"/>
      <c r="XW28" s="40"/>
      <c r="XX28" s="40"/>
      <c r="XY28" s="40"/>
      <c r="XZ28" s="40"/>
      <c r="YA28" s="40"/>
      <c r="YB28" s="40"/>
      <c r="YC28" s="40"/>
      <c r="YD28" s="40"/>
      <c r="YE28" s="40"/>
      <c r="YF28" s="40"/>
      <c r="YG28" s="40"/>
      <c r="YH28" s="40"/>
      <c r="YI28" s="40"/>
      <c r="YJ28" s="40"/>
      <c r="YK28" s="40"/>
      <c r="YL28" s="40"/>
      <c r="YM28" s="40"/>
      <c r="YN28" s="40"/>
      <c r="YO28" s="40"/>
      <c r="YP28" s="40"/>
      <c r="YQ28" s="40"/>
      <c r="YR28" s="40"/>
      <c r="YS28" s="40"/>
      <c r="YT28" s="40"/>
      <c r="YU28" s="40"/>
      <c r="YV28" s="40"/>
      <c r="YW28" s="40"/>
      <c r="YX28" s="40"/>
      <c r="YY28" s="40"/>
      <c r="YZ28" s="40"/>
      <c r="ZA28" s="40"/>
      <c r="ZB28" s="40"/>
      <c r="ZC28" s="40"/>
      <c r="ZD28" s="40"/>
      <c r="ZE28" s="40"/>
      <c r="ZF28" s="40"/>
      <c r="ZG28" s="40"/>
      <c r="ZH28" s="40"/>
      <c r="ZI28" s="40"/>
      <c r="ZJ28" s="40"/>
      <c r="ZK28" s="40"/>
      <c r="ZL28" s="40"/>
      <c r="ZM28" s="40"/>
      <c r="ZN28" s="40"/>
      <c r="ZO28" s="40"/>
      <c r="ZP28" s="40"/>
      <c r="ZQ28" s="40"/>
      <c r="ZR28" s="40"/>
      <c r="ZS28" s="40"/>
      <c r="ZT28" s="40"/>
      <c r="ZU28" s="40"/>
      <c r="ZV28" s="40"/>
      <c r="ZW28" s="40"/>
      <c r="ZX28" s="40"/>
      <c r="ZY28" s="40"/>
      <c r="ZZ28" s="40"/>
      <c r="AAA28" s="40"/>
      <c r="AAB28" s="40"/>
      <c r="AAC28" s="40"/>
      <c r="AAD28" s="40"/>
      <c r="AAE28" s="40"/>
      <c r="AAF28" s="40"/>
      <c r="AAG28" s="40"/>
      <c r="AAH28" s="40"/>
      <c r="AAI28" s="40"/>
      <c r="AAJ28" s="40"/>
      <c r="AAK28" s="40"/>
      <c r="AAL28" s="40"/>
      <c r="AAM28" s="40"/>
      <c r="AAN28" s="40"/>
      <c r="AAO28" s="40"/>
      <c r="AAP28" s="40"/>
      <c r="AAQ28" s="40"/>
      <c r="AAR28" s="40"/>
      <c r="AAS28" s="40"/>
      <c r="AAT28" s="40"/>
      <c r="AAU28" s="40"/>
      <c r="AAV28" s="40"/>
      <c r="AAW28" s="40"/>
      <c r="AAX28" s="40"/>
      <c r="AAY28" s="40"/>
      <c r="AAZ28" s="40"/>
      <c r="ABA28" s="40"/>
      <c r="ABB28" s="40"/>
      <c r="ABC28" s="40"/>
      <c r="ABD28" s="40"/>
      <c r="ABE28" s="40"/>
      <c r="ABF28" s="40"/>
      <c r="ABG28" s="40"/>
      <c r="ABH28" s="40"/>
      <c r="ABI28" s="40"/>
      <c r="ABJ28" s="40"/>
      <c r="ABK28" s="40"/>
      <c r="ABL28" s="40"/>
      <c r="ABM28" s="40"/>
      <c r="ABN28" s="40"/>
      <c r="ABO28" s="40"/>
      <c r="ABP28" s="40"/>
      <c r="ABQ28" s="40"/>
      <c r="ABR28" s="40"/>
      <c r="ABS28" s="40"/>
      <c r="ABT28" s="40"/>
      <c r="ABU28" s="40"/>
      <c r="ABV28" s="40"/>
      <c r="ABW28" s="40"/>
      <c r="ABX28" s="40"/>
      <c r="ABY28" s="40"/>
      <c r="ABZ28" s="40"/>
      <c r="ACA28" s="40"/>
      <c r="ACB28" s="40"/>
      <c r="ACC28" s="40"/>
      <c r="ACD28" s="40"/>
      <c r="ACE28" s="40"/>
      <c r="ACF28" s="40"/>
      <c r="ACG28" s="40"/>
      <c r="ACH28" s="40"/>
      <c r="ACI28" s="40"/>
      <c r="ACJ28" s="40"/>
      <c r="ACK28" s="40"/>
      <c r="ACL28" s="40"/>
      <c r="ACM28" s="40"/>
      <c r="ACN28" s="40"/>
      <c r="ACO28" s="40"/>
      <c r="ACP28" s="40"/>
      <c r="ACQ28" s="40"/>
      <c r="ACR28" s="40"/>
      <c r="ACS28" s="40"/>
      <c r="ACT28" s="40"/>
      <c r="ACU28" s="40"/>
      <c r="ACV28" s="40"/>
      <c r="ACW28" s="40"/>
      <c r="ACX28" s="40"/>
      <c r="ACY28" s="40"/>
      <c r="ACZ28" s="40"/>
      <c r="ADA28" s="40"/>
      <c r="ADB28" s="40"/>
      <c r="ADC28" s="40"/>
      <c r="ADD28" s="40"/>
      <c r="ADE28" s="40"/>
      <c r="ADF28" s="40"/>
      <c r="ADG28" s="40"/>
      <c r="ADH28" s="40"/>
      <c r="ADI28" s="40"/>
      <c r="ADJ28" s="40"/>
      <c r="ADK28" s="40"/>
      <c r="ADL28" s="40"/>
      <c r="ADM28" s="40"/>
      <c r="ADN28" s="40"/>
      <c r="ADO28" s="40"/>
      <c r="ADP28" s="40"/>
      <c r="ADQ28" s="40"/>
      <c r="ADR28" s="40"/>
      <c r="ADS28" s="40"/>
      <c r="ADT28" s="40"/>
      <c r="ADU28" s="40"/>
      <c r="ADV28" s="40"/>
      <c r="ADW28" s="40"/>
      <c r="ADX28" s="40"/>
      <c r="ADY28" s="40"/>
      <c r="ADZ28" s="40"/>
      <c r="AEA28" s="40"/>
      <c r="AEB28" s="40"/>
      <c r="AEC28" s="40"/>
      <c r="AED28" s="40"/>
      <c r="AEE28" s="40"/>
      <c r="AEF28" s="40"/>
      <c r="AEG28" s="40"/>
      <c r="AEH28" s="40"/>
      <c r="AEI28" s="40"/>
      <c r="AEJ28" s="40"/>
      <c r="AEK28" s="40"/>
      <c r="AEL28" s="40"/>
      <c r="AEM28" s="40"/>
      <c r="AEN28" s="40"/>
      <c r="AEO28" s="40"/>
      <c r="AEP28" s="40"/>
      <c r="AEQ28" s="40"/>
      <c r="AER28" s="40"/>
      <c r="AES28" s="40"/>
      <c r="AET28" s="40"/>
      <c r="AEU28" s="40"/>
      <c r="AEV28" s="40"/>
      <c r="AEW28" s="40"/>
      <c r="AEX28" s="40"/>
      <c r="AEY28" s="40"/>
      <c r="AEZ28" s="40"/>
      <c r="AFA28" s="40"/>
      <c r="AFB28" s="40"/>
      <c r="AFC28" s="40"/>
      <c r="AFD28" s="40"/>
      <c r="AFE28" s="40"/>
      <c r="AFF28" s="40"/>
      <c r="AFG28" s="40"/>
      <c r="AFH28" s="40"/>
      <c r="AFI28" s="40"/>
      <c r="AFJ28" s="40"/>
      <c r="AFK28" s="40"/>
      <c r="AFL28" s="40"/>
      <c r="AFM28" s="40"/>
      <c r="AFN28" s="40"/>
      <c r="AFO28" s="40"/>
      <c r="AFP28" s="40"/>
      <c r="AFQ28" s="40"/>
      <c r="AFR28" s="40"/>
      <c r="AFS28" s="40"/>
      <c r="AFT28" s="40"/>
      <c r="AFU28" s="40"/>
      <c r="AFV28" s="40"/>
      <c r="AFW28" s="40"/>
      <c r="AFX28" s="40"/>
      <c r="AFY28" s="40"/>
      <c r="AFZ28" s="40"/>
      <c r="AGA28" s="40"/>
      <c r="AGB28" s="40"/>
      <c r="AGC28" s="40"/>
      <c r="AGD28" s="40"/>
      <c r="AGE28" s="40"/>
      <c r="AGF28" s="40"/>
      <c r="AGG28" s="40"/>
      <c r="AGH28" s="40"/>
      <c r="AGI28" s="40"/>
      <c r="AGJ28" s="40"/>
      <c r="AGK28" s="40"/>
      <c r="AGL28" s="40"/>
      <c r="AGM28" s="40"/>
      <c r="AGN28" s="40"/>
      <c r="AGO28" s="40"/>
      <c r="AGP28" s="40"/>
      <c r="AGQ28" s="40"/>
      <c r="AGR28" s="40"/>
      <c r="AGS28" s="40"/>
      <c r="AGT28" s="40"/>
      <c r="AGU28" s="40"/>
      <c r="AGV28" s="40"/>
      <c r="AGW28" s="40"/>
      <c r="AGX28" s="40"/>
      <c r="AGY28" s="40"/>
      <c r="AGZ28" s="40"/>
      <c r="AHA28" s="40"/>
      <c r="AHB28" s="40"/>
      <c r="AHC28" s="40"/>
      <c r="AHD28" s="40"/>
      <c r="AHE28" s="40"/>
      <c r="AHF28" s="40"/>
      <c r="AHG28" s="40"/>
      <c r="AHH28" s="40"/>
      <c r="AHI28" s="40"/>
      <c r="AHJ28" s="40"/>
      <c r="AHK28" s="40"/>
      <c r="AHL28" s="40"/>
      <c r="AHM28" s="40"/>
      <c r="AHN28" s="40"/>
      <c r="AHO28" s="40"/>
      <c r="AHP28" s="40"/>
      <c r="AHQ28" s="40"/>
      <c r="AHR28" s="40"/>
      <c r="AHS28" s="40"/>
      <c r="AHT28" s="40"/>
      <c r="AHU28" s="40"/>
      <c r="AHV28" s="40"/>
      <c r="AHW28" s="40"/>
      <c r="AHX28" s="40"/>
      <c r="AHY28" s="40"/>
      <c r="AHZ28" s="40"/>
      <c r="AIA28" s="40"/>
      <c r="AIB28" s="40"/>
      <c r="AIC28" s="40"/>
      <c r="AID28" s="40"/>
      <c r="AIE28" s="40"/>
      <c r="AIF28" s="40"/>
      <c r="AIG28" s="40"/>
      <c r="AIH28" s="40"/>
      <c r="AII28" s="40"/>
      <c r="AIJ28" s="40"/>
      <c r="AIK28" s="40"/>
      <c r="AIL28" s="40"/>
      <c r="AIM28" s="40"/>
      <c r="AIN28" s="40"/>
      <c r="AIO28" s="40"/>
      <c r="AIP28" s="40"/>
      <c r="AIQ28" s="40"/>
      <c r="AIR28" s="40"/>
      <c r="AIS28" s="40"/>
      <c r="AIT28" s="40"/>
      <c r="AIU28" s="40"/>
      <c r="AIV28" s="40"/>
      <c r="AIW28" s="40"/>
      <c r="AIX28" s="40"/>
      <c r="AIY28" s="40"/>
      <c r="AIZ28" s="40"/>
      <c r="AJA28" s="40"/>
      <c r="AJB28" s="40"/>
      <c r="AJC28" s="40"/>
      <c r="AJD28" s="40"/>
      <c r="AJE28" s="40"/>
      <c r="AJF28" s="40"/>
      <c r="AJG28" s="40"/>
      <c r="AJH28" s="40"/>
      <c r="AJI28" s="40"/>
      <c r="AJJ28" s="40"/>
      <c r="AJK28" s="40"/>
      <c r="AJL28" s="40"/>
      <c r="AJM28" s="40"/>
      <c r="AJN28" s="40"/>
      <c r="AJO28" s="40"/>
      <c r="AJP28" s="40"/>
      <c r="AJQ28" s="40"/>
      <c r="AJR28" s="40"/>
      <c r="AJS28" s="40"/>
      <c r="AJT28" s="40"/>
      <c r="AJU28" s="40"/>
      <c r="AJV28" s="40"/>
      <c r="AJW28" s="40"/>
      <c r="AJX28" s="40"/>
      <c r="AJY28" s="40"/>
      <c r="AJZ28" s="40"/>
      <c r="AKA28" s="40"/>
      <c r="AKB28" s="40"/>
      <c r="AKC28" s="40"/>
      <c r="AKD28" s="40"/>
      <c r="AKE28" s="40"/>
      <c r="AKF28" s="40"/>
      <c r="AKG28" s="40"/>
      <c r="AKH28" s="40"/>
      <c r="AKI28" s="40"/>
      <c r="AKJ28" s="40"/>
      <c r="AKK28" s="40"/>
      <c r="AKL28" s="40"/>
      <c r="AKM28" s="40"/>
      <c r="AKN28" s="40"/>
      <c r="AKO28" s="40"/>
      <c r="AKP28" s="40"/>
      <c r="AKQ28" s="40"/>
      <c r="AKR28" s="40"/>
      <c r="AKS28" s="40"/>
      <c r="AKT28" s="40"/>
      <c r="AKU28" s="40"/>
      <c r="AKV28" s="40"/>
      <c r="AKW28" s="40"/>
      <c r="AKX28" s="40"/>
      <c r="AKY28" s="40"/>
      <c r="AKZ28" s="40"/>
      <c r="ALA28" s="40"/>
      <c r="ALB28" s="40"/>
      <c r="ALC28" s="40"/>
      <c r="ALD28" s="40"/>
      <c r="ALE28" s="40"/>
      <c r="ALF28" s="40"/>
      <c r="ALG28" s="40"/>
      <c r="ALH28" s="40"/>
      <c r="ALI28" s="40"/>
      <c r="ALJ28" s="40"/>
      <c r="ALK28" s="40"/>
      <c r="ALL28" s="40"/>
      <c r="ALM28" s="40"/>
      <c r="ALN28" s="40"/>
      <c r="ALO28" s="40"/>
      <c r="ALP28" s="40"/>
      <c r="ALQ28" s="40"/>
      <c r="ALR28" s="40"/>
      <c r="ALS28" s="40"/>
      <c r="ALT28" s="40"/>
      <c r="ALU28" s="40"/>
      <c r="ALV28" s="40"/>
      <c r="ALW28" s="40"/>
      <c r="ALX28" s="40"/>
      <c r="ALY28" s="40"/>
      <c r="ALZ28" s="40"/>
      <c r="AMA28" s="40"/>
      <c r="AMB28" s="40"/>
      <c r="AMC28" s="40"/>
      <c r="AMD28" s="40"/>
      <c r="AME28" s="40"/>
      <c r="AMF28" s="40"/>
      <c r="AMG28" s="40"/>
      <c r="AMH28" s="40"/>
      <c r="AMI28" s="40"/>
      <c r="AMJ28" s="40"/>
      <c r="AMK28" s="40"/>
      <c r="AML28" s="40"/>
      <c r="AMM28" s="40"/>
      <c r="AMN28" s="40"/>
      <c r="AMO28" s="40"/>
      <c r="AMP28" s="40"/>
      <c r="AMQ28" s="40"/>
      <c r="AMR28" s="40"/>
      <c r="AMS28" s="40"/>
      <c r="AMT28" s="40"/>
      <c r="AMU28" s="40"/>
      <c r="AMV28" s="40"/>
      <c r="AMW28" s="40"/>
      <c r="AMX28" s="40"/>
      <c r="AMY28" s="40"/>
      <c r="AMZ28" s="40"/>
      <c r="ANA28" s="40"/>
      <c r="ANB28" s="40"/>
      <c r="ANC28" s="40"/>
      <c r="AND28" s="40"/>
      <c r="ANE28" s="40"/>
      <c r="ANF28" s="40"/>
      <c r="ANG28" s="40"/>
      <c r="ANH28" s="40"/>
      <c r="ANI28" s="40"/>
      <c r="ANJ28" s="40"/>
      <c r="ANK28" s="40"/>
      <c r="ANL28" s="40"/>
      <c r="ANM28" s="40"/>
      <c r="ANN28" s="40"/>
      <c r="ANO28" s="40"/>
      <c r="ANP28" s="40"/>
      <c r="ANQ28" s="40"/>
      <c r="ANR28" s="40"/>
      <c r="ANS28" s="40"/>
      <c r="ANT28" s="40"/>
      <c r="ANU28" s="40"/>
      <c r="ANV28" s="40"/>
      <c r="ANW28" s="40"/>
      <c r="ANX28" s="40"/>
      <c r="ANY28" s="40"/>
      <c r="ANZ28" s="40"/>
      <c r="AOA28" s="40"/>
      <c r="AOB28" s="40"/>
      <c r="AOC28" s="40"/>
      <c r="AOD28" s="40"/>
      <c r="AOE28" s="40"/>
      <c r="AOF28" s="40"/>
      <c r="AOG28" s="40"/>
      <c r="AOH28" s="40"/>
      <c r="AOI28" s="40"/>
      <c r="AOJ28" s="40"/>
      <c r="AOK28" s="40"/>
      <c r="AOL28" s="40"/>
      <c r="AOM28" s="40"/>
      <c r="AON28" s="40"/>
      <c r="AOO28" s="40"/>
      <c r="AOP28" s="40"/>
      <c r="AOQ28" s="40"/>
      <c r="AOR28" s="40"/>
      <c r="AOS28" s="40"/>
      <c r="AOT28" s="40"/>
      <c r="AOU28" s="40"/>
      <c r="AOV28" s="40"/>
      <c r="AOW28" s="40"/>
      <c r="AOX28" s="40"/>
      <c r="AOY28" s="40"/>
      <c r="AOZ28" s="40"/>
      <c r="APA28" s="40"/>
      <c r="APB28" s="40"/>
      <c r="APC28" s="40"/>
      <c r="APD28" s="40"/>
      <c r="APE28" s="40"/>
      <c r="APF28" s="40"/>
      <c r="APG28" s="40"/>
      <c r="APH28" s="40"/>
      <c r="API28" s="40"/>
      <c r="APJ28" s="40"/>
      <c r="APK28" s="40"/>
      <c r="APL28" s="40"/>
      <c r="APM28" s="40"/>
      <c r="APN28" s="40"/>
      <c r="APO28" s="40"/>
      <c r="APP28" s="40"/>
      <c r="APQ28" s="40"/>
      <c r="APR28" s="40"/>
      <c r="APS28" s="40"/>
      <c r="APT28" s="40"/>
      <c r="APU28" s="40"/>
      <c r="APV28" s="40"/>
      <c r="APW28" s="40"/>
      <c r="APX28" s="40"/>
      <c r="APY28" s="40"/>
      <c r="APZ28" s="40"/>
      <c r="AQA28" s="40"/>
      <c r="AQB28" s="40"/>
      <c r="AQC28" s="40"/>
      <c r="AQD28" s="40"/>
      <c r="AQE28" s="40"/>
      <c r="AQF28" s="40"/>
      <c r="AQG28" s="40"/>
      <c r="AQH28" s="40"/>
      <c r="AQI28" s="40"/>
      <c r="AQJ28" s="40"/>
      <c r="AQK28" s="40"/>
      <c r="AQL28" s="40"/>
      <c r="AQM28" s="40"/>
      <c r="AQN28" s="40"/>
      <c r="AQO28" s="40"/>
      <c r="AQP28" s="40"/>
      <c r="AQQ28" s="40"/>
      <c r="AQR28" s="40"/>
      <c r="AQS28" s="40"/>
      <c r="AQT28" s="40"/>
      <c r="AQU28" s="40"/>
      <c r="AQV28" s="40"/>
      <c r="AQW28" s="40"/>
      <c r="AQX28" s="40"/>
      <c r="AQY28" s="40"/>
      <c r="AQZ28" s="40"/>
      <c r="ARA28" s="40"/>
      <c r="ARB28" s="40"/>
      <c r="ARC28" s="40"/>
      <c r="ARD28" s="40"/>
      <c r="ARE28" s="40"/>
      <c r="ARF28" s="40"/>
      <c r="ARG28" s="40"/>
      <c r="ARH28" s="40"/>
      <c r="ARI28" s="40"/>
      <c r="ARJ28" s="40"/>
      <c r="ARK28" s="40"/>
      <c r="ARL28" s="40"/>
      <c r="ARM28" s="40"/>
      <c r="ARN28" s="40"/>
      <c r="ARO28" s="40"/>
      <c r="ARP28" s="40"/>
      <c r="ARQ28" s="40"/>
      <c r="ARR28" s="40"/>
      <c r="ARS28" s="40"/>
      <c r="ART28" s="40"/>
      <c r="ARU28" s="40"/>
      <c r="ARV28" s="40"/>
      <c r="ARW28" s="40"/>
      <c r="ARX28" s="40"/>
      <c r="ARY28" s="40"/>
      <c r="ARZ28" s="40"/>
      <c r="ASA28" s="40"/>
      <c r="ASB28" s="40"/>
      <c r="ASC28" s="40"/>
      <c r="ASD28" s="40"/>
      <c r="ASE28" s="40"/>
      <c r="ASF28" s="40"/>
      <c r="ASG28" s="40"/>
      <c r="ASH28" s="40"/>
      <c r="ASI28" s="40"/>
      <c r="ASJ28" s="40"/>
      <c r="ASK28" s="40"/>
      <c r="ASL28" s="40"/>
      <c r="ASM28" s="40"/>
      <c r="ASN28" s="40"/>
      <c r="ASO28" s="40"/>
      <c r="ASP28" s="40"/>
      <c r="ASQ28" s="40"/>
      <c r="ASR28" s="40"/>
      <c r="ASS28" s="40"/>
      <c r="AST28" s="40"/>
      <c r="ASU28" s="40"/>
      <c r="ASV28" s="40"/>
      <c r="ASW28" s="40"/>
      <c r="ASX28" s="40"/>
      <c r="ASY28" s="40"/>
      <c r="ASZ28" s="40"/>
      <c r="ATA28" s="40"/>
      <c r="ATB28" s="40"/>
      <c r="ATC28" s="40"/>
      <c r="ATD28" s="40"/>
      <c r="ATE28" s="40"/>
      <c r="ATF28" s="40"/>
      <c r="ATG28" s="40"/>
      <c r="ATH28" s="40"/>
      <c r="ATI28" s="40"/>
      <c r="ATJ28" s="40"/>
      <c r="ATK28" s="40"/>
      <c r="ATL28" s="40"/>
      <c r="ATM28" s="40"/>
      <c r="ATN28" s="40"/>
      <c r="ATO28" s="40"/>
      <c r="ATP28" s="40"/>
      <c r="ATQ28" s="40"/>
      <c r="ATR28" s="40"/>
      <c r="ATS28" s="40"/>
      <c r="ATT28" s="40"/>
      <c r="ATU28" s="40"/>
      <c r="ATV28" s="40"/>
      <c r="ATW28" s="40"/>
      <c r="ATX28" s="40"/>
      <c r="ATY28" s="40"/>
      <c r="ATZ28" s="40"/>
      <c r="AUA28" s="40"/>
      <c r="AUB28" s="40"/>
      <c r="AUC28" s="40"/>
      <c r="AUD28" s="40"/>
      <c r="AUE28" s="40"/>
      <c r="AUF28" s="40"/>
      <c r="AUG28" s="40"/>
      <c r="AUH28" s="40"/>
      <c r="AUI28" s="40"/>
      <c r="AUJ28" s="40"/>
      <c r="AUK28" s="40"/>
      <c r="AUL28" s="40"/>
      <c r="AUM28" s="40"/>
      <c r="AUN28" s="40"/>
      <c r="AUO28" s="40"/>
      <c r="AUP28" s="40"/>
      <c r="AUQ28" s="40"/>
      <c r="AUR28" s="40"/>
      <c r="AUS28" s="40"/>
      <c r="AUT28" s="40"/>
      <c r="AUU28" s="40"/>
      <c r="AUV28" s="40"/>
      <c r="AUW28" s="40"/>
      <c r="AUX28" s="40"/>
      <c r="AUY28" s="40"/>
      <c r="AUZ28" s="40"/>
      <c r="AVA28" s="40"/>
      <c r="AVB28" s="40"/>
      <c r="AVC28" s="40"/>
      <c r="AVD28" s="40"/>
      <c r="AVE28" s="40"/>
      <c r="AVF28" s="40"/>
      <c r="AVG28" s="40"/>
      <c r="AVH28" s="40"/>
      <c r="AVI28" s="40"/>
      <c r="AVJ28" s="40"/>
      <c r="AVK28" s="40"/>
      <c r="AVL28" s="40"/>
      <c r="AVM28" s="40"/>
      <c r="AVN28" s="40"/>
      <c r="AVO28" s="40"/>
      <c r="AVP28" s="40"/>
      <c r="AVQ28" s="40"/>
      <c r="AVR28" s="40"/>
      <c r="AVS28" s="40"/>
      <c r="AVT28" s="40"/>
      <c r="AVU28" s="40"/>
      <c r="AVV28" s="40"/>
      <c r="AVW28" s="40"/>
      <c r="AVX28" s="40"/>
      <c r="AVY28" s="40"/>
      <c r="AVZ28" s="40"/>
      <c r="AWA28" s="40"/>
      <c r="AWB28" s="40"/>
      <c r="AWC28" s="40"/>
      <c r="AWD28" s="40"/>
      <c r="AWE28" s="40"/>
      <c r="AWF28" s="40"/>
      <c r="AWG28" s="40"/>
      <c r="AWH28" s="40"/>
      <c r="AWI28" s="40"/>
      <c r="AWJ28" s="40"/>
      <c r="AWK28" s="40"/>
      <c r="AWL28" s="40"/>
      <c r="AWM28" s="40"/>
      <c r="AWN28" s="40"/>
      <c r="AWO28" s="40"/>
      <c r="AWP28" s="40"/>
      <c r="AWQ28" s="40"/>
      <c r="AWR28" s="40"/>
      <c r="AWS28" s="40"/>
      <c r="AWT28" s="40"/>
      <c r="AWU28" s="40"/>
      <c r="AWV28" s="40"/>
      <c r="AWW28" s="40"/>
      <c r="AWX28" s="40"/>
      <c r="AWY28" s="40"/>
      <c r="AWZ28" s="40"/>
      <c r="AXA28" s="40"/>
      <c r="AXB28" s="40"/>
      <c r="AXC28" s="40"/>
      <c r="AXD28" s="40"/>
      <c r="AXE28" s="40"/>
      <c r="AXF28" s="40"/>
      <c r="AXG28" s="40"/>
      <c r="AXH28" s="40"/>
      <c r="AXI28" s="40"/>
      <c r="AXJ28" s="40"/>
      <c r="AXK28" s="40"/>
      <c r="AXL28" s="40"/>
      <c r="AXM28" s="40"/>
      <c r="AXN28" s="40"/>
      <c r="AXO28" s="40"/>
      <c r="AXP28" s="40"/>
      <c r="AXQ28" s="40"/>
      <c r="AXR28" s="40"/>
      <c r="AXS28" s="40"/>
      <c r="AXT28" s="40"/>
      <c r="AXU28" s="40"/>
      <c r="AXV28" s="40"/>
      <c r="AXW28" s="40"/>
      <c r="AXX28" s="40"/>
      <c r="AXY28" s="40"/>
      <c r="AXZ28" s="40"/>
      <c r="AYA28" s="40"/>
      <c r="AYB28" s="40"/>
      <c r="AYC28" s="40"/>
      <c r="AYD28" s="40"/>
      <c r="AYE28" s="40"/>
      <c r="AYF28" s="40"/>
      <c r="AYG28" s="40"/>
      <c r="AYH28" s="40"/>
      <c r="AYI28" s="40"/>
      <c r="AYJ28" s="40"/>
      <c r="AYK28" s="40"/>
      <c r="AYL28" s="40"/>
      <c r="AYM28" s="40"/>
      <c r="AYN28" s="40"/>
      <c r="AYO28" s="40"/>
      <c r="AYP28" s="40"/>
      <c r="AYQ28" s="40"/>
      <c r="AYR28" s="40"/>
      <c r="AYS28" s="40"/>
      <c r="AYT28" s="40"/>
      <c r="AYU28" s="40"/>
      <c r="AYV28" s="40"/>
      <c r="AYW28" s="40"/>
      <c r="AYX28" s="40"/>
      <c r="AYY28" s="40"/>
      <c r="AYZ28" s="40"/>
      <c r="AZA28" s="40"/>
      <c r="AZB28" s="40"/>
      <c r="AZC28" s="40"/>
      <c r="AZD28" s="40"/>
      <c r="AZE28" s="40"/>
      <c r="AZF28" s="40"/>
      <c r="AZG28" s="40"/>
      <c r="AZH28" s="40"/>
      <c r="AZI28" s="40"/>
      <c r="AZJ28" s="40"/>
      <c r="AZK28" s="40"/>
      <c r="AZL28" s="40"/>
      <c r="AZM28" s="40"/>
      <c r="AZN28" s="40"/>
      <c r="AZO28" s="40"/>
      <c r="AZP28" s="40"/>
      <c r="AZQ28" s="40"/>
      <c r="AZR28" s="40"/>
      <c r="AZS28" s="40"/>
      <c r="AZT28" s="40"/>
      <c r="AZU28" s="40"/>
      <c r="AZV28" s="40"/>
      <c r="AZW28" s="40"/>
      <c r="AZX28" s="40"/>
      <c r="AZY28" s="40"/>
      <c r="AZZ28" s="40"/>
      <c r="BAA28" s="40"/>
      <c r="BAB28" s="40"/>
      <c r="BAC28" s="40"/>
      <c r="BAD28" s="40"/>
      <c r="BAE28" s="40"/>
      <c r="BAF28" s="40"/>
      <c r="BAG28" s="40"/>
      <c r="BAH28" s="40"/>
      <c r="BAI28" s="40"/>
      <c r="BAJ28" s="40"/>
      <c r="BAK28" s="40"/>
      <c r="BAL28" s="40"/>
      <c r="BAM28" s="40"/>
      <c r="BAN28" s="40"/>
      <c r="BAO28" s="40"/>
      <c r="BAP28" s="40"/>
      <c r="BAQ28" s="40"/>
      <c r="BAR28" s="40"/>
      <c r="BAS28" s="40"/>
      <c r="BAT28" s="40"/>
      <c r="BAU28" s="40"/>
      <c r="BAV28" s="40"/>
      <c r="BAW28" s="40"/>
      <c r="BAX28" s="40"/>
      <c r="BAY28" s="40"/>
      <c r="BAZ28" s="40"/>
      <c r="BBA28" s="40"/>
      <c r="BBB28" s="40"/>
      <c r="BBC28" s="40"/>
      <c r="BBD28" s="40"/>
      <c r="BBE28" s="40"/>
      <c r="BBF28" s="40"/>
      <c r="BBG28" s="40"/>
      <c r="BBH28" s="40"/>
      <c r="BBI28" s="40"/>
      <c r="BBJ28" s="40"/>
      <c r="BBK28" s="40"/>
      <c r="BBL28" s="40"/>
      <c r="BBM28" s="40"/>
      <c r="BBN28" s="40"/>
      <c r="BBO28" s="40"/>
      <c r="BBP28" s="40"/>
      <c r="BBQ28" s="40"/>
      <c r="BBR28" s="40"/>
      <c r="BBS28" s="40"/>
      <c r="BBT28" s="40"/>
      <c r="BBU28" s="40"/>
      <c r="BBV28" s="40"/>
      <c r="BBW28" s="40"/>
      <c r="BBX28" s="40"/>
      <c r="BBY28" s="40"/>
      <c r="BBZ28" s="40"/>
      <c r="BCA28" s="40"/>
      <c r="BCB28" s="40"/>
      <c r="BCC28" s="40"/>
      <c r="BCD28" s="40"/>
      <c r="BCE28" s="40"/>
      <c r="BCF28" s="40"/>
      <c r="BCG28" s="40"/>
      <c r="BCH28" s="40"/>
      <c r="BCI28" s="40"/>
      <c r="BCJ28" s="40"/>
      <c r="BCK28" s="40"/>
      <c r="BCL28" s="40"/>
      <c r="BCM28" s="40"/>
      <c r="BCN28" s="40"/>
      <c r="BCO28" s="40"/>
      <c r="BCP28" s="40"/>
      <c r="BCQ28" s="40"/>
      <c r="BCR28" s="40"/>
      <c r="BCS28" s="40"/>
      <c r="BCT28" s="40"/>
      <c r="BCU28" s="40"/>
      <c r="BCV28" s="40"/>
      <c r="BCW28" s="40"/>
      <c r="BCX28" s="40"/>
      <c r="BCY28" s="40"/>
      <c r="BCZ28" s="40"/>
      <c r="BDA28" s="40"/>
      <c r="BDB28" s="40"/>
      <c r="BDC28" s="40"/>
      <c r="BDD28" s="40"/>
      <c r="BDE28" s="40"/>
      <c r="BDF28" s="40"/>
      <c r="BDG28" s="40"/>
      <c r="BDH28" s="40"/>
      <c r="BDI28" s="40"/>
      <c r="BDJ28" s="40"/>
      <c r="BDK28" s="40"/>
      <c r="BDL28" s="40"/>
      <c r="BDM28" s="40"/>
      <c r="BDN28" s="40"/>
      <c r="BDO28" s="40"/>
      <c r="BDP28" s="40"/>
      <c r="BDQ28" s="40"/>
      <c r="BDR28" s="40"/>
      <c r="BDS28" s="40"/>
      <c r="BDT28" s="40"/>
      <c r="BDU28" s="40"/>
      <c r="BDV28" s="40"/>
      <c r="BDW28" s="40"/>
      <c r="BDX28" s="40"/>
      <c r="BDY28" s="40"/>
      <c r="BDZ28" s="40"/>
      <c r="BEA28" s="40"/>
      <c r="BEB28" s="40"/>
      <c r="BEC28" s="40"/>
      <c r="BED28" s="40"/>
      <c r="BEE28" s="40"/>
      <c r="BEF28" s="40"/>
      <c r="BEG28" s="40"/>
      <c r="BEH28" s="40"/>
      <c r="BEI28" s="40"/>
      <c r="BEJ28" s="40"/>
      <c r="BEK28" s="40"/>
      <c r="BEL28" s="40"/>
      <c r="BEM28" s="40"/>
      <c r="BEN28" s="40"/>
      <c r="BEO28" s="40"/>
      <c r="BEP28" s="40"/>
      <c r="BEQ28" s="40"/>
      <c r="BER28" s="40"/>
      <c r="BES28" s="40"/>
      <c r="BET28" s="40"/>
      <c r="BEU28" s="40"/>
      <c r="BEV28" s="40"/>
      <c r="BEW28" s="40"/>
      <c r="BEX28" s="40"/>
      <c r="BEY28" s="40"/>
      <c r="BEZ28" s="40"/>
      <c r="BFA28" s="40"/>
      <c r="BFB28" s="40"/>
      <c r="BFC28" s="40"/>
      <c r="BFD28" s="40"/>
      <c r="BFE28" s="40"/>
      <c r="BFF28" s="40"/>
      <c r="BFG28" s="40"/>
      <c r="BFH28" s="40"/>
      <c r="BFI28" s="40"/>
      <c r="BFJ28" s="40"/>
      <c r="BFK28" s="40"/>
      <c r="BFL28" s="40"/>
      <c r="BFM28" s="40"/>
      <c r="BFN28" s="40"/>
      <c r="BFO28" s="40"/>
      <c r="BFP28" s="40"/>
      <c r="BFQ28" s="40"/>
      <c r="BFR28" s="40"/>
      <c r="BFS28" s="40"/>
      <c r="BFT28" s="40"/>
      <c r="BFU28" s="40"/>
      <c r="BFV28" s="40"/>
      <c r="BFW28" s="40"/>
      <c r="BFX28" s="40"/>
      <c r="BFY28" s="40"/>
      <c r="BFZ28" s="40"/>
      <c r="BGA28" s="40"/>
      <c r="BGB28" s="40"/>
      <c r="BGC28" s="40"/>
      <c r="BGD28" s="40"/>
      <c r="BGE28" s="40"/>
      <c r="BGF28" s="40"/>
      <c r="BGG28" s="40"/>
      <c r="BGH28" s="40"/>
      <c r="BGI28" s="40"/>
      <c r="BGJ28" s="40"/>
      <c r="BGK28" s="40"/>
      <c r="BGL28" s="40"/>
      <c r="BGM28" s="40"/>
      <c r="BGN28" s="40"/>
      <c r="BGO28" s="40"/>
      <c r="BGP28" s="40"/>
      <c r="BGQ28" s="40"/>
      <c r="BGR28" s="40"/>
      <c r="BGS28" s="40"/>
      <c r="BGT28" s="40"/>
      <c r="BGU28" s="40"/>
      <c r="BGV28" s="40"/>
      <c r="BGW28" s="40"/>
      <c r="BGX28" s="40"/>
      <c r="BGY28" s="40"/>
      <c r="BGZ28" s="40"/>
      <c r="BHA28" s="40"/>
      <c r="BHB28" s="40"/>
      <c r="BHC28" s="40"/>
      <c r="BHD28" s="40"/>
      <c r="BHE28" s="40"/>
      <c r="BHF28" s="40"/>
      <c r="BHG28" s="40"/>
      <c r="BHH28" s="40"/>
      <c r="BHI28" s="40"/>
      <c r="BHJ28" s="40"/>
      <c r="BHK28" s="40"/>
      <c r="BHL28" s="40"/>
      <c r="BHM28" s="40"/>
      <c r="BHN28" s="40"/>
      <c r="BHO28" s="40"/>
      <c r="BHP28" s="40"/>
      <c r="BHQ28" s="40"/>
      <c r="BHR28" s="40"/>
      <c r="BHS28" s="40"/>
      <c r="BHT28" s="40"/>
      <c r="BHU28" s="40"/>
      <c r="BHV28" s="40"/>
      <c r="BHW28" s="40"/>
      <c r="BHX28" s="40"/>
      <c r="BHY28" s="40"/>
      <c r="BHZ28" s="40"/>
      <c r="BIA28" s="40"/>
      <c r="BIB28" s="40"/>
      <c r="BIC28" s="40"/>
      <c r="BID28" s="40"/>
      <c r="BIE28" s="40"/>
      <c r="BIF28" s="40"/>
      <c r="BIG28" s="40"/>
      <c r="BIH28" s="40"/>
      <c r="BII28" s="40"/>
      <c r="BIJ28" s="40"/>
      <c r="BIK28" s="40"/>
      <c r="BIL28" s="40"/>
      <c r="BIM28" s="40"/>
      <c r="BIN28" s="40"/>
      <c r="BIO28" s="40"/>
      <c r="BIP28" s="40"/>
      <c r="BIQ28" s="40"/>
      <c r="BIR28" s="40"/>
      <c r="BIS28" s="40"/>
      <c r="BIT28" s="40"/>
      <c r="BIU28" s="40"/>
      <c r="BIV28" s="40"/>
      <c r="BIW28" s="40"/>
      <c r="BIX28" s="40"/>
      <c r="BIY28" s="40"/>
      <c r="BIZ28" s="40"/>
      <c r="BJA28" s="40"/>
      <c r="BJB28" s="40"/>
      <c r="BJC28" s="40"/>
      <c r="BJD28" s="40"/>
      <c r="BJE28" s="40"/>
      <c r="BJF28" s="40"/>
      <c r="BJG28" s="40"/>
      <c r="BJH28" s="40"/>
      <c r="BJI28" s="40"/>
      <c r="BJJ28" s="40"/>
      <c r="BJK28" s="40"/>
      <c r="BJL28" s="40"/>
      <c r="BJM28" s="40"/>
      <c r="BJN28" s="40"/>
      <c r="BJO28" s="40"/>
      <c r="BJP28" s="40"/>
      <c r="BJQ28" s="40"/>
      <c r="BJR28" s="40"/>
      <c r="BJS28" s="40"/>
      <c r="BJT28" s="40"/>
      <c r="BJU28" s="40"/>
      <c r="BJV28" s="40"/>
      <c r="BJW28" s="40"/>
      <c r="BJX28" s="40"/>
      <c r="BJY28" s="40"/>
      <c r="BJZ28" s="40"/>
      <c r="BKA28" s="40"/>
      <c r="BKB28" s="40"/>
      <c r="BKC28" s="40"/>
      <c r="BKD28" s="40"/>
      <c r="BKE28" s="40"/>
      <c r="BKF28" s="40"/>
      <c r="BKG28" s="40"/>
      <c r="BKH28" s="40"/>
      <c r="BKI28" s="40"/>
      <c r="BKJ28" s="40"/>
      <c r="BKK28" s="40"/>
      <c r="BKL28" s="40"/>
      <c r="BKM28" s="40"/>
      <c r="BKN28" s="40"/>
      <c r="BKO28" s="40"/>
      <c r="BKP28" s="40"/>
      <c r="BKQ28" s="40"/>
      <c r="BKR28" s="40"/>
      <c r="BKS28" s="40"/>
      <c r="BKT28" s="40"/>
      <c r="BKU28" s="40"/>
      <c r="BKV28" s="40"/>
      <c r="BKW28" s="40"/>
      <c r="BKX28" s="40"/>
      <c r="BKY28" s="40"/>
      <c r="BKZ28" s="40"/>
      <c r="BLA28" s="40"/>
      <c r="BLB28" s="40"/>
      <c r="BLC28" s="40"/>
      <c r="BLD28" s="40"/>
      <c r="BLE28" s="40"/>
      <c r="BLF28" s="40"/>
      <c r="BLG28" s="40"/>
      <c r="BLH28" s="40"/>
      <c r="BLI28" s="40"/>
      <c r="BLJ28" s="40"/>
      <c r="BLK28" s="40"/>
      <c r="BLL28" s="40"/>
      <c r="BLM28" s="40"/>
      <c r="BLN28" s="40"/>
      <c r="BLO28" s="40"/>
      <c r="BLP28" s="40"/>
      <c r="BLQ28" s="40"/>
      <c r="BLR28" s="40"/>
      <c r="BLS28" s="40"/>
      <c r="BLT28" s="40"/>
      <c r="BLU28" s="40"/>
      <c r="BLV28" s="40"/>
      <c r="BLW28" s="40"/>
      <c r="BLX28" s="40"/>
      <c r="BLY28" s="40"/>
      <c r="BLZ28" s="40"/>
      <c r="BMA28" s="40"/>
      <c r="BMB28" s="40"/>
      <c r="BMC28" s="40"/>
      <c r="BMD28" s="40"/>
      <c r="BME28" s="40"/>
      <c r="BMF28" s="40"/>
      <c r="BMG28" s="40"/>
      <c r="BMH28" s="40"/>
      <c r="BMI28" s="40"/>
      <c r="BMJ28" s="40"/>
      <c r="BMK28" s="40"/>
      <c r="BML28" s="40"/>
      <c r="BMM28" s="40"/>
      <c r="BMN28" s="40"/>
      <c r="BMO28" s="40"/>
      <c r="BMP28" s="40"/>
      <c r="BMQ28" s="40"/>
      <c r="BMR28" s="40"/>
      <c r="BMS28" s="40"/>
      <c r="BMT28" s="40"/>
      <c r="BMU28" s="40"/>
      <c r="BMV28" s="40"/>
      <c r="BMW28" s="40"/>
      <c r="BMX28" s="40"/>
      <c r="BMY28" s="40"/>
      <c r="BMZ28" s="40"/>
      <c r="BNA28" s="40"/>
      <c r="BNB28" s="40"/>
      <c r="BNC28" s="40"/>
      <c r="BND28" s="40"/>
      <c r="BNE28" s="40"/>
      <c r="BNF28" s="40"/>
      <c r="BNG28" s="40"/>
      <c r="BNH28" s="40"/>
      <c r="BNI28" s="40"/>
      <c r="BNJ28" s="40"/>
      <c r="BNK28" s="40"/>
      <c r="BNL28" s="40"/>
      <c r="BNM28" s="40"/>
      <c r="BNN28" s="40"/>
      <c r="BNO28" s="40"/>
      <c r="BNP28" s="40"/>
      <c r="BNQ28" s="40"/>
      <c r="BNR28" s="40"/>
      <c r="BNS28" s="40"/>
      <c r="BNT28" s="40"/>
      <c r="BNU28" s="40"/>
      <c r="BNV28" s="40"/>
      <c r="BNW28" s="40"/>
      <c r="BNX28" s="40"/>
      <c r="BNY28" s="40"/>
      <c r="BNZ28" s="40"/>
      <c r="BOA28" s="40"/>
      <c r="BOB28" s="40"/>
      <c r="BOC28" s="40"/>
      <c r="BOD28" s="40"/>
      <c r="BOE28" s="40"/>
      <c r="BOF28" s="40"/>
      <c r="BOG28" s="40"/>
      <c r="BOH28" s="40"/>
      <c r="BOI28" s="40"/>
      <c r="BOJ28" s="40"/>
      <c r="BOK28" s="40"/>
      <c r="BOL28" s="40"/>
      <c r="BOM28" s="40"/>
      <c r="BON28" s="40"/>
      <c r="BOO28" s="40"/>
      <c r="BOP28" s="40"/>
      <c r="BOQ28" s="40"/>
      <c r="BOR28" s="40"/>
      <c r="BOS28" s="40"/>
      <c r="BOT28" s="40"/>
      <c r="BOU28" s="40"/>
      <c r="BOV28" s="40"/>
      <c r="BOW28" s="40"/>
      <c r="BOX28" s="40"/>
      <c r="BOY28" s="40"/>
      <c r="BOZ28" s="40"/>
      <c r="BPA28" s="40"/>
      <c r="BPB28" s="40"/>
      <c r="BPC28" s="40"/>
      <c r="BPD28" s="40"/>
      <c r="BPE28" s="40"/>
      <c r="BPF28" s="40"/>
      <c r="BPG28" s="40"/>
      <c r="BPH28" s="40"/>
      <c r="BPI28" s="40"/>
      <c r="BPJ28" s="40"/>
      <c r="BPK28" s="40"/>
      <c r="BPL28" s="40"/>
      <c r="BPM28" s="40"/>
      <c r="BPN28" s="40"/>
      <c r="BPO28" s="40"/>
      <c r="BPP28" s="40"/>
      <c r="BPQ28" s="40"/>
      <c r="BPR28" s="40"/>
      <c r="BPS28" s="40"/>
      <c r="BPT28" s="40"/>
      <c r="BPU28" s="40"/>
      <c r="BPV28" s="40"/>
      <c r="BPW28" s="40"/>
      <c r="BPX28" s="40"/>
      <c r="BPY28" s="40"/>
      <c r="BPZ28" s="40"/>
      <c r="BQA28" s="40"/>
      <c r="BQB28" s="40"/>
      <c r="BQC28" s="40"/>
      <c r="BQD28" s="40"/>
      <c r="BQE28" s="40"/>
      <c r="BQF28" s="40"/>
      <c r="BQG28" s="40"/>
      <c r="BQH28" s="40"/>
      <c r="BQI28" s="40"/>
      <c r="BQJ28" s="40"/>
      <c r="BQK28" s="40"/>
      <c r="BQL28" s="40"/>
      <c r="BQM28" s="40"/>
      <c r="BQN28" s="40"/>
      <c r="BQO28" s="40"/>
      <c r="BQP28" s="40"/>
      <c r="BQQ28" s="40"/>
      <c r="BQR28" s="40"/>
      <c r="BQS28" s="40"/>
      <c r="BQT28" s="40"/>
      <c r="BQU28" s="40"/>
      <c r="BQV28" s="40"/>
      <c r="BQW28" s="40"/>
      <c r="BQX28" s="40"/>
      <c r="BQY28" s="40"/>
      <c r="BQZ28" s="40"/>
      <c r="BRA28" s="40"/>
      <c r="BRB28" s="40"/>
      <c r="BRC28" s="40"/>
      <c r="BRD28" s="40"/>
      <c r="BRE28" s="40"/>
      <c r="BRF28" s="40"/>
      <c r="BRG28" s="40"/>
      <c r="BRH28" s="40"/>
      <c r="BRI28" s="40"/>
      <c r="BRJ28" s="40"/>
      <c r="BRK28" s="40"/>
      <c r="BRL28" s="40"/>
      <c r="BRM28" s="40"/>
      <c r="BRN28" s="40"/>
      <c r="BRO28" s="40"/>
      <c r="BRP28" s="40"/>
      <c r="BRQ28" s="40"/>
      <c r="BRR28" s="40"/>
      <c r="BRS28" s="40"/>
      <c r="BRT28" s="40"/>
      <c r="BRU28" s="40"/>
      <c r="BRV28" s="40"/>
      <c r="BRW28" s="40"/>
      <c r="BRX28" s="40"/>
      <c r="BRY28" s="40"/>
      <c r="BRZ28" s="40"/>
      <c r="BSA28" s="40"/>
      <c r="BSB28" s="40"/>
      <c r="BSC28" s="40"/>
      <c r="BSD28" s="40"/>
      <c r="BSE28" s="40"/>
      <c r="BSF28" s="40"/>
      <c r="BSG28" s="40"/>
      <c r="BSH28" s="40"/>
      <c r="BSI28" s="40"/>
      <c r="BSJ28" s="40"/>
      <c r="BSK28" s="40"/>
      <c r="BSL28" s="40"/>
      <c r="BSM28" s="40"/>
      <c r="BSN28" s="40"/>
      <c r="BSO28" s="40"/>
      <c r="BSP28" s="40"/>
      <c r="BSQ28" s="40"/>
      <c r="BSR28" s="40"/>
      <c r="BSS28" s="40"/>
      <c r="BST28" s="40"/>
      <c r="BSU28" s="40"/>
      <c r="BSV28" s="40"/>
      <c r="BSW28" s="40"/>
      <c r="BSX28" s="40"/>
      <c r="BSY28" s="40"/>
      <c r="BSZ28" s="40"/>
      <c r="BTA28" s="40"/>
      <c r="BTB28" s="40"/>
      <c r="BTC28" s="40"/>
      <c r="BTD28" s="40"/>
      <c r="BTE28" s="40"/>
      <c r="BTF28" s="40"/>
      <c r="BTG28" s="40"/>
      <c r="BTH28" s="40"/>
      <c r="BTI28" s="40"/>
      <c r="BTJ28" s="40"/>
      <c r="BTK28" s="40"/>
      <c r="BTL28" s="40"/>
      <c r="BTM28" s="40"/>
      <c r="BTN28" s="40"/>
      <c r="BTO28" s="40"/>
      <c r="BTP28" s="40"/>
      <c r="BTQ28" s="40"/>
      <c r="BTR28" s="40"/>
      <c r="BTS28" s="40"/>
      <c r="BTT28" s="40"/>
      <c r="BTU28" s="40"/>
      <c r="BTV28" s="40"/>
      <c r="BTW28" s="40"/>
      <c r="BTX28" s="40"/>
      <c r="BTY28" s="40"/>
      <c r="BTZ28" s="40"/>
      <c r="BUA28" s="40"/>
      <c r="BUB28" s="40"/>
      <c r="BUC28" s="40"/>
      <c r="BUD28" s="40"/>
      <c r="BUE28" s="40"/>
      <c r="BUF28" s="40"/>
      <c r="BUG28" s="40"/>
      <c r="BUH28" s="40"/>
      <c r="BUI28" s="40"/>
      <c r="BUJ28" s="40"/>
      <c r="BUK28" s="40"/>
      <c r="BUL28" s="40"/>
      <c r="BUM28" s="40"/>
      <c r="BUN28" s="40"/>
      <c r="BUO28" s="40"/>
      <c r="BUP28" s="40"/>
      <c r="BUQ28" s="40"/>
      <c r="BUR28" s="40"/>
      <c r="BUS28" s="40"/>
      <c r="BUT28" s="40"/>
      <c r="BUU28" s="40"/>
      <c r="BUV28" s="40"/>
      <c r="BUW28" s="40"/>
      <c r="BUX28" s="40"/>
      <c r="BUY28" s="40"/>
      <c r="BUZ28" s="40"/>
      <c r="BVA28" s="40"/>
      <c r="BVB28" s="40"/>
      <c r="BVC28" s="40"/>
      <c r="BVD28" s="40"/>
      <c r="BVE28" s="40"/>
      <c r="BVF28" s="40"/>
      <c r="BVG28" s="40"/>
      <c r="BVH28" s="40"/>
      <c r="BVI28" s="40"/>
      <c r="BVJ28" s="40"/>
      <c r="BVK28" s="40"/>
      <c r="BVL28" s="40"/>
      <c r="BVM28" s="40"/>
      <c r="BVN28" s="40"/>
      <c r="BVO28" s="40"/>
      <c r="BVP28" s="40"/>
      <c r="BVQ28" s="40"/>
      <c r="BVR28" s="40"/>
      <c r="BVS28" s="40"/>
      <c r="BVT28" s="40"/>
      <c r="BVU28" s="40"/>
      <c r="BVV28" s="40"/>
      <c r="BVW28" s="40"/>
      <c r="BVX28" s="40"/>
      <c r="BVY28" s="40"/>
      <c r="BVZ28" s="40"/>
      <c r="BWA28" s="40"/>
      <c r="BWB28" s="40"/>
      <c r="BWC28" s="40"/>
      <c r="BWD28" s="40"/>
      <c r="BWE28" s="40"/>
      <c r="BWF28" s="40"/>
      <c r="BWG28" s="40"/>
      <c r="BWH28" s="40"/>
      <c r="BWI28" s="40"/>
      <c r="BWJ28" s="40"/>
      <c r="BWK28" s="40"/>
      <c r="BWL28" s="40"/>
      <c r="BWM28" s="40"/>
      <c r="BWN28" s="40"/>
      <c r="BWO28" s="40"/>
      <c r="BWP28" s="40"/>
      <c r="BWQ28" s="40"/>
      <c r="BWR28" s="40"/>
      <c r="BWS28" s="40"/>
      <c r="BWT28" s="40"/>
      <c r="BWU28" s="40"/>
      <c r="BWV28" s="40"/>
      <c r="BWW28" s="40"/>
      <c r="BWX28" s="40"/>
      <c r="BWY28" s="40"/>
      <c r="BWZ28" s="40"/>
      <c r="BXA28" s="40"/>
      <c r="BXB28" s="40"/>
      <c r="BXC28" s="40"/>
      <c r="BXD28" s="40"/>
      <c r="BXE28" s="40"/>
      <c r="BXF28" s="40"/>
      <c r="BXG28" s="40"/>
      <c r="BXH28" s="40"/>
      <c r="BXI28" s="40"/>
      <c r="BXJ28" s="40"/>
      <c r="BXK28" s="40"/>
      <c r="BXL28" s="40"/>
      <c r="BXM28" s="40"/>
      <c r="BXN28" s="40"/>
      <c r="BXO28" s="40"/>
      <c r="BXP28" s="40"/>
      <c r="BXQ28" s="40"/>
      <c r="BXR28" s="40"/>
      <c r="BXS28" s="40"/>
      <c r="BXT28" s="40"/>
      <c r="BXU28" s="40"/>
      <c r="BXV28" s="40"/>
      <c r="BXW28" s="40"/>
      <c r="BXX28" s="40"/>
      <c r="BXY28" s="40"/>
      <c r="BXZ28" s="40"/>
      <c r="BYA28" s="40"/>
      <c r="BYB28" s="40"/>
      <c r="BYC28" s="40"/>
      <c r="BYD28" s="40"/>
      <c r="BYE28" s="40"/>
      <c r="BYF28" s="40"/>
      <c r="BYG28" s="40"/>
      <c r="BYH28" s="40"/>
      <c r="BYI28" s="40"/>
      <c r="BYJ28" s="40"/>
      <c r="BYK28" s="40"/>
      <c r="BYL28" s="40"/>
      <c r="BYM28" s="40"/>
      <c r="BYN28" s="40"/>
      <c r="BYO28" s="40"/>
      <c r="BYP28" s="40"/>
      <c r="BYQ28" s="40"/>
      <c r="BYR28" s="40"/>
      <c r="BYS28" s="40"/>
      <c r="BYT28" s="40"/>
      <c r="BYU28" s="40"/>
      <c r="BYV28" s="40"/>
      <c r="BYW28" s="40"/>
      <c r="BYX28" s="40"/>
      <c r="BYY28" s="40"/>
      <c r="BYZ28" s="40"/>
      <c r="BZA28" s="40"/>
      <c r="BZB28" s="40"/>
      <c r="BZC28" s="40"/>
      <c r="BZD28" s="40"/>
      <c r="BZE28" s="40"/>
      <c r="BZF28" s="40"/>
      <c r="BZG28" s="40"/>
      <c r="BZH28" s="40"/>
      <c r="BZI28" s="40"/>
      <c r="BZJ28" s="40"/>
      <c r="BZK28" s="40"/>
      <c r="BZL28" s="40"/>
      <c r="BZM28" s="40"/>
      <c r="BZN28" s="40"/>
      <c r="BZO28" s="40"/>
      <c r="BZP28" s="40"/>
      <c r="BZQ28" s="40"/>
      <c r="BZR28" s="40"/>
      <c r="BZS28" s="40"/>
      <c r="BZT28" s="40"/>
      <c r="BZU28" s="40"/>
      <c r="BZV28" s="40"/>
      <c r="BZW28" s="40"/>
      <c r="BZX28" s="40"/>
      <c r="BZY28" s="40"/>
      <c r="BZZ28" s="40"/>
      <c r="CAA28" s="40"/>
      <c r="CAB28" s="40"/>
      <c r="CAC28" s="40"/>
      <c r="CAD28" s="40"/>
      <c r="CAE28" s="40"/>
      <c r="CAF28" s="40"/>
      <c r="CAG28" s="40"/>
      <c r="CAH28" s="40"/>
      <c r="CAI28" s="40"/>
      <c r="CAJ28" s="40"/>
      <c r="CAK28" s="40"/>
      <c r="CAL28" s="40"/>
      <c r="CAM28" s="40"/>
      <c r="CAN28" s="40"/>
      <c r="CAO28" s="40"/>
      <c r="CAP28" s="40"/>
      <c r="CAQ28" s="40"/>
      <c r="CAR28" s="40"/>
      <c r="CAS28" s="40"/>
      <c r="CAT28" s="40"/>
      <c r="CAU28" s="40"/>
      <c r="CAV28" s="40"/>
      <c r="CAW28" s="40"/>
      <c r="CAX28" s="40"/>
      <c r="CAY28" s="40"/>
      <c r="CAZ28" s="40"/>
      <c r="CBA28" s="40"/>
      <c r="CBB28" s="40"/>
      <c r="CBC28" s="40"/>
      <c r="CBD28" s="40"/>
      <c r="CBE28" s="40"/>
      <c r="CBF28" s="40"/>
      <c r="CBG28" s="40"/>
      <c r="CBH28" s="40"/>
      <c r="CBI28" s="40"/>
      <c r="CBJ28" s="40"/>
      <c r="CBK28" s="40"/>
      <c r="CBL28" s="40"/>
      <c r="CBM28" s="40"/>
      <c r="CBN28" s="40"/>
      <c r="CBO28" s="40"/>
      <c r="CBP28" s="40"/>
      <c r="CBQ28" s="40"/>
      <c r="CBR28" s="40"/>
      <c r="CBS28" s="40"/>
      <c r="CBT28" s="40"/>
      <c r="CBU28" s="40"/>
      <c r="CBV28" s="40"/>
      <c r="CBW28" s="40"/>
      <c r="CBX28" s="40"/>
      <c r="CBY28" s="40"/>
      <c r="CBZ28" s="40"/>
      <c r="CCA28" s="40"/>
      <c r="CCB28" s="40"/>
      <c r="CCC28" s="40"/>
      <c r="CCD28" s="40"/>
      <c r="CCE28" s="40"/>
      <c r="CCF28" s="40"/>
      <c r="CCG28" s="40"/>
      <c r="CCH28" s="40"/>
      <c r="CCI28" s="40"/>
      <c r="CCJ28" s="40"/>
      <c r="CCK28" s="40"/>
      <c r="CCL28" s="40"/>
      <c r="CCM28" s="40"/>
      <c r="CCN28" s="40"/>
      <c r="CCO28" s="40"/>
      <c r="CCP28" s="40"/>
      <c r="CCQ28" s="40"/>
      <c r="CCR28" s="40"/>
      <c r="CCS28" s="40"/>
      <c r="CCT28" s="40"/>
      <c r="CCU28" s="40"/>
      <c r="CCV28" s="40"/>
      <c r="CCW28" s="40"/>
      <c r="CCX28" s="40"/>
      <c r="CCY28" s="40"/>
      <c r="CCZ28" s="40"/>
      <c r="CDA28" s="40"/>
      <c r="CDB28" s="40"/>
      <c r="CDC28" s="40"/>
      <c r="CDD28" s="40"/>
      <c r="CDE28" s="40"/>
      <c r="CDF28" s="40"/>
      <c r="CDG28" s="40"/>
      <c r="CDH28" s="40"/>
      <c r="CDI28" s="40"/>
      <c r="CDJ28" s="40"/>
      <c r="CDK28" s="40"/>
      <c r="CDL28" s="40"/>
      <c r="CDM28" s="40"/>
      <c r="CDN28" s="40"/>
      <c r="CDO28" s="40"/>
      <c r="CDP28" s="40"/>
      <c r="CDQ28" s="40"/>
      <c r="CDR28" s="40"/>
      <c r="CDS28" s="40"/>
      <c r="CDT28" s="40"/>
      <c r="CDU28" s="40"/>
      <c r="CDV28" s="40"/>
      <c r="CDW28" s="40"/>
      <c r="CDX28" s="40"/>
      <c r="CDY28" s="40"/>
      <c r="CDZ28" s="40"/>
      <c r="CEA28" s="40"/>
      <c r="CEB28" s="40"/>
      <c r="CEC28" s="40"/>
      <c r="CED28" s="40"/>
      <c r="CEE28" s="40"/>
      <c r="CEF28" s="40"/>
      <c r="CEG28" s="40"/>
      <c r="CEH28" s="40"/>
      <c r="CEI28" s="40"/>
      <c r="CEJ28" s="40"/>
      <c r="CEK28" s="40"/>
      <c r="CEL28" s="40"/>
      <c r="CEM28" s="40"/>
      <c r="CEN28" s="40"/>
      <c r="CEO28" s="40"/>
      <c r="CEP28" s="40"/>
      <c r="CEQ28" s="40"/>
      <c r="CER28" s="40"/>
      <c r="CES28" s="40"/>
      <c r="CET28" s="40"/>
      <c r="CEU28" s="40"/>
      <c r="CEV28" s="40"/>
      <c r="CEW28" s="40"/>
      <c r="CEX28" s="40"/>
      <c r="CEY28" s="40"/>
      <c r="CEZ28" s="40"/>
      <c r="CFA28" s="40"/>
      <c r="CFB28" s="40"/>
      <c r="CFC28" s="40"/>
      <c r="CFD28" s="40"/>
      <c r="CFE28" s="40"/>
      <c r="CFF28" s="40"/>
      <c r="CFG28" s="40"/>
      <c r="CFH28" s="40"/>
      <c r="CFI28" s="40"/>
      <c r="CFJ28" s="40"/>
      <c r="CFK28" s="40"/>
      <c r="CFL28" s="40"/>
      <c r="CFM28" s="40"/>
      <c r="CFN28" s="40"/>
      <c r="CFO28" s="40"/>
      <c r="CFP28" s="40"/>
      <c r="CFQ28" s="40"/>
      <c r="CFR28" s="40"/>
      <c r="CFS28" s="40"/>
      <c r="CFT28" s="40"/>
      <c r="CFU28" s="40"/>
      <c r="CFV28" s="40"/>
      <c r="CFW28" s="40"/>
      <c r="CFX28" s="40"/>
      <c r="CFY28" s="40"/>
      <c r="CFZ28" s="40"/>
      <c r="CGA28" s="40"/>
      <c r="CGB28" s="40"/>
      <c r="CGC28" s="40"/>
      <c r="CGD28" s="40"/>
      <c r="CGE28" s="40"/>
      <c r="CGF28" s="40"/>
      <c r="CGG28" s="40"/>
      <c r="CGH28" s="40"/>
      <c r="CGI28" s="40"/>
      <c r="CGJ28" s="40"/>
      <c r="CGK28" s="40"/>
      <c r="CGL28" s="40"/>
      <c r="CGM28" s="40"/>
      <c r="CGN28" s="40"/>
      <c r="CGO28" s="40"/>
      <c r="CGP28" s="40"/>
      <c r="CGQ28" s="40"/>
      <c r="CGR28" s="40"/>
      <c r="CGS28" s="40"/>
      <c r="CGT28" s="40"/>
      <c r="CGU28" s="40"/>
      <c r="CGV28" s="40"/>
      <c r="CGW28" s="40"/>
      <c r="CGX28" s="40"/>
      <c r="CGY28" s="40"/>
      <c r="CGZ28" s="40"/>
      <c r="CHA28" s="40"/>
      <c r="CHB28" s="40"/>
      <c r="CHC28" s="40"/>
      <c r="CHD28" s="40"/>
      <c r="CHE28" s="40"/>
      <c r="CHF28" s="40"/>
      <c r="CHG28" s="40"/>
      <c r="CHH28" s="40"/>
      <c r="CHI28" s="40"/>
      <c r="CHJ28" s="40"/>
      <c r="CHK28" s="40"/>
      <c r="CHL28" s="40"/>
      <c r="CHM28" s="40"/>
      <c r="CHN28" s="40"/>
      <c r="CHO28" s="40"/>
      <c r="CHP28" s="40"/>
      <c r="CHQ28" s="40"/>
      <c r="CHR28" s="40"/>
      <c r="CHS28" s="40"/>
      <c r="CHT28" s="40"/>
      <c r="CHU28" s="40"/>
      <c r="CHV28" s="40"/>
      <c r="CHW28" s="40"/>
      <c r="CHX28" s="40"/>
      <c r="CHY28" s="40"/>
      <c r="CHZ28" s="40"/>
      <c r="CIA28" s="40"/>
      <c r="CIB28" s="40"/>
      <c r="CIC28" s="40"/>
      <c r="CID28" s="40"/>
      <c r="CIE28" s="40"/>
      <c r="CIF28" s="40"/>
      <c r="CIG28" s="40"/>
      <c r="CIH28" s="40"/>
      <c r="CII28" s="40"/>
      <c r="CIJ28" s="40"/>
      <c r="CIK28" s="40"/>
      <c r="CIL28" s="40"/>
      <c r="CIM28" s="40"/>
      <c r="CIN28" s="40"/>
      <c r="CIO28" s="40"/>
      <c r="CIP28" s="40"/>
      <c r="CIQ28" s="40"/>
      <c r="CIR28" s="40"/>
      <c r="CIS28" s="40"/>
      <c r="CIT28" s="40"/>
      <c r="CIU28" s="40"/>
      <c r="CIV28" s="40"/>
      <c r="CIW28" s="40"/>
      <c r="CIX28" s="40"/>
      <c r="CIY28" s="40"/>
      <c r="CIZ28" s="40"/>
      <c r="CJA28" s="40"/>
      <c r="CJB28" s="40"/>
      <c r="CJC28" s="40"/>
      <c r="CJD28" s="40"/>
      <c r="CJE28" s="40"/>
      <c r="CJF28" s="40"/>
      <c r="CJG28" s="40"/>
      <c r="CJH28" s="40"/>
      <c r="CJI28" s="40"/>
      <c r="CJJ28" s="40"/>
      <c r="CJK28" s="40"/>
      <c r="CJL28" s="40"/>
      <c r="CJM28" s="40"/>
      <c r="CJN28" s="40"/>
      <c r="CJO28" s="40"/>
      <c r="CJP28" s="40"/>
      <c r="CJQ28" s="40"/>
      <c r="CJR28" s="40"/>
      <c r="CJS28" s="40"/>
      <c r="CJT28" s="40"/>
      <c r="CJU28" s="40"/>
      <c r="CJV28" s="40"/>
      <c r="CJW28" s="40"/>
      <c r="CJX28" s="40"/>
      <c r="CJY28" s="40"/>
      <c r="CJZ28" s="40"/>
      <c r="CKA28" s="40"/>
      <c r="CKB28" s="40"/>
      <c r="CKC28" s="40"/>
      <c r="CKD28" s="40"/>
      <c r="CKE28" s="40"/>
      <c r="CKF28" s="40"/>
      <c r="CKG28" s="40"/>
      <c r="CKH28" s="40"/>
      <c r="CKI28" s="40"/>
      <c r="CKJ28" s="40"/>
      <c r="CKK28" s="40"/>
      <c r="CKL28" s="40"/>
      <c r="CKM28" s="40"/>
      <c r="CKN28" s="40"/>
      <c r="CKO28" s="40"/>
      <c r="CKP28" s="40"/>
      <c r="CKQ28" s="40"/>
      <c r="CKR28" s="40"/>
      <c r="CKS28" s="40"/>
      <c r="CKT28" s="40"/>
      <c r="CKU28" s="40"/>
      <c r="CKV28" s="40"/>
      <c r="CKW28" s="40"/>
      <c r="CKX28" s="40"/>
      <c r="CKY28" s="40"/>
      <c r="CKZ28" s="40"/>
      <c r="CLA28" s="40"/>
      <c r="CLB28" s="40"/>
      <c r="CLC28" s="40"/>
      <c r="CLD28" s="40"/>
      <c r="CLE28" s="40"/>
      <c r="CLF28" s="40"/>
      <c r="CLG28" s="40"/>
      <c r="CLH28" s="40"/>
      <c r="CLI28" s="40"/>
      <c r="CLJ28" s="40"/>
      <c r="CLK28" s="40"/>
      <c r="CLL28" s="40"/>
      <c r="CLM28" s="40"/>
      <c r="CLN28" s="40"/>
      <c r="CLO28" s="40"/>
      <c r="CLP28" s="40"/>
      <c r="CLQ28" s="40"/>
      <c r="CLR28" s="40"/>
      <c r="CLS28" s="40"/>
      <c r="CLT28" s="40"/>
      <c r="CLU28" s="40"/>
      <c r="CLV28" s="40"/>
      <c r="CLW28" s="40"/>
      <c r="CLX28" s="40"/>
      <c r="CLY28" s="40"/>
      <c r="CLZ28" s="40"/>
      <c r="CMA28" s="40"/>
      <c r="CMB28" s="40"/>
      <c r="CMC28" s="40"/>
      <c r="CMD28" s="40"/>
      <c r="CME28" s="40"/>
      <c r="CMF28" s="40"/>
      <c r="CMG28" s="40"/>
      <c r="CMH28" s="40"/>
      <c r="CMI28" s="40"/>
      <c r="CMJ28" s="40"/>
      <c r="CMK28" s="40"/>
      <c r="CML28" s="40"/>
      <c r="CMM28" s="40"/>
      <c r="CMN28" s="40"/>
      <c r="CMO28" s="40"/>
      <c r="CMP28" s="40"/>
      <c r="CMQ28" s="40"/>
      <c r="CMR28" s="40"/>
      <c r="CMS28" s="40"/>
      <c r="CMT28" s="40"/>
      <c r="CMU28" s="40"/>
      <c r="CMV28" s="40"/>
      <c r="CMW28" s="40"/>
      <c r="CMX28" s="40"/>
      <c r="CMY28" s="40"/>
      <c r="CMZ28" s="40"/>
      <c r="CNA28" s="40"/>
      <c r="CNB28" s="40"/>
      <c r="CNC28" s="40"/>
      <c r="CND28" s="40"/>
      <c r="CNE28" s="40"/>
      <c r="CNF28" s="40"/>
      <c r="CNG28" s="40"/>
      <c r="CNH28" s="40"/>
      <c r="CNI28" s="40"/>
      <c r="CNJ28" s="40"/>
      <c r="CNK28" s="40"/>
      <c r="CNL28" s="40"/>
      <c r="CNM28" s="40"/>
      <c r="CNN28" s="40"/>
      <c r="CNO28" s="40"/>
      <c r="CNP28" s="40"/>
      <c r="CNQ28" s="40"/>
      <c r="CNR28" s="40"/>
      <c r="CNS28" s="40"/>
      <c r="CNT28" s="40"/>
      <c r="CNU28" s="40"/>
      <c r="CNV28" s="40"/>
      <c r="CNW28" s="40"/>
      <c r="CNX28" s="40"/>
      <c r="CNY28" s="40"/>
      <c r="CNZ28" s="40"/>
      <c r="COA28" s="40"/>
      <c r="COB28" s="40"/>
      <c r="COC28" s="40"/>
      <c r="COD28" s="40"/>
      <c r="COE28" s="40"/>
      <c r="COF28" s="40"/>
      <c r="COG28" s="40"/>
      <c r="COH28" s="40"/>
      <c r="COI28" s="40"/>
      <c r="COJ28" s="40"/>
      <c r="COK28" s="40"/>
      <c r="COL28" s="40"/>
      <c r="COM28" s="40"/>
      <c r="CON28" s="40"/>
      <c r="COO28" s="40"/>
      <c r="COP28" s="40"/>
      <c r="COQ28" s="40"/>
      <c r="COR28" s="40"/>
      <c r="COS28" s="40"/>
      <c r="COT28" s="40"/>
      <c r="COU28" s="40"/>
      <c r="COV28" s="40"/>
      <c r="COW28" s="40"/>
      <c r="COX28" s="40"/>
      <c r="COY28" s="40"/>
      <c r="COZ28" s="40"/>
      <c r="CPA28" s="40"/>
      <c r="CPB28" s="40"/>
      <c r="CPC28" s="40"/>
      <c r="CPD28" s="40"/>
      <c r="CPE28" s="40"/>
      <c r="CPF28" s="40"/>
      <c r="CPG28" s="40"/>
      <c r="CPH28" s="40"/>
      <c r="CPI28" s="40"/>
      <c r="CPJ28" s="40"/>
      <c r="CPK28" s="40"/>
      <c r="CPL28" s="40"/>
      <c r="CPM28" s="40"/>
      <c r="CPN28" s="40"/>
      <c r="CPO28" s="40"/>
      <c r="CPP28" s="40"/>
      <c r="CPQ28" s="40"/>
      <c r="CPR28" s="40"/>
      <c r="CPS28" s="40"/>
      <c r="CPT28" s="40"/>
      <c r="CPU28" s="40"/>
      <c r="CPV28" s="40"/>
      <c r="CPW28" s="40"/>
      <c r="CPX28" s="40"/>
      <c r="CPY28" s="40"/>
      <c r="CPZ28" s="40"/>
      <c r="CQA28" s="40"/>
      <c r="CQB28" s="40"/>
      <c r="CQC28" s="40"/>
      <c r="CQD28" s="40"/>
      <c r="CQE28" s="40"/>
      <c r="CQF28" s="40"/>
      <c r="CQG28" s="40"/>
      <c r="CQH28" s="40"/>
      <c r="CQI28" s="40"/>
      <c r="CQJ28" s="40"/>
      <c r="CQK28" s="40"/>
      <c r="CQL28" s="40"/>
      <c r="CQM28" s="40"/>
      <c r="CQN28" s="40"/>
      <c r="CQO28" s="40"/>
      <c r="CQP28" s="40"/>
      <c r="CQQ28" s="40"/>
      <c r="CQR28" s="40"/>
      <c r="CQS28" s="40"/>
      <c r="CQT28" s="40"/>
      <c r="CQU28" s="40"/>
      <c r="CQV28" s="40"/>
      <c r="CQW28" s="40"/>
      <c r="CQX28" s="40"/>
      <c r="CQY28" s="40"/>
      <c r="CQZ28" s="40"/>
      <c r="CRA28" s="40"/>
      <c r="CRB28" s="40"/>
      <c r="CRC28" s="40"/>
      <c r="CRD28" s="40"/>
      <c r="CRE28" s="40"/>
      <c r="CRF28" s="40"/>
      <c r="CRG28" s="40"/>
      <c r="CRH28" s="40"/>
      <c r="CRI28" s="40"/>
      <c r="CRJ28" s="40"/>
      <c r="CRK28" s="40"/>
      <c r="CRL28" s="40"/>
      <c r="CRM28" s="40"/>
      <c r="CRN28" s="40"/>
      <c r="CRO28" s="40"/>
      <c r="CRP28" s="40"/>
      <c r="CRQ28" s="40"/>
      <c r="CRR28" s="40"/>
      <c r="CRS28" s="40"/>
      <c r="CRT28" s="40"/>
      <c r="CRU28" s="40"/>
      <c r="CRV28" s="40"/>
      <c r="CRW28" s="40"/>
      <c r="CRX28" s="40"/>
      <c r="CRY28" s="40"/>
      <c r="CRZ28" s="40"/>
      <c r="CSA28" s="40"/>
      <c r="CSB28" s="40"/>
      <c r="CSC28" s="40"/>
      <c r="CSD28" s="40"/>
      <c r="CSE28" s="40"/>
      <c r="CSF28" s="40"/>
      <c r="CSG28" s="40"/>
      <c r="CSH28" s="40"/>
      <c r="CSI28" s="40"/>
      <c r="CSJ28" s="40"/>
      <c r="CSK28" s="40"/>
      <c r="CSL28" s="40"/>
      <c r="CSM28" s="40"/>
      <c r="CSN28" s="40"/>
      <c r="CSO28" s="40"/>
      <c r="CSP28" s="40"/>
      <c r="CSQ28" s="40"/>
      <c r="CSR28" s="40"/>
      <c r="CSS28" s="40"/>
      <c r="CST28" s="40"/>
      <c r="CSU28" s="40"/>
      <c r="CSV28" s="40"/>
      <c r="CSW28" s="40"/>
      <c r="CSX28" s="40"/>
      <c r="CSY28" s="40"/>
      <c r="CSZ28" s="40"/>
      <c r="CTA28" s="40"/>
      <c r="CTB28" s="40"/>
      <c r="CTC28" s="40"/>
      <c r="CTD28" s="40"/>
      <c r="CTE28" s="40"/>
      <c r="CTF28" s="40"/>
      <c r="CTG28" s="40"/>
      <c r="CTH28" s="40"/>
      <c r="CTI28" s="40"/>
      <c r="CTJ28" s="40"/>
      <c r="CTK28" s="40"/>
      <c r="CTL28" s="40"/>
      <c r="CTM28" s="40"/>
      <c r="CTN28" s="40"/>
      <c r="CTO28" s="40"/>
      <c r="CTP28" s="40"/>
      <c r="CTQ28" s="40"/>
      <c r="CTR28" s="40"/>
      <c r="CTS28" s="40"/>
      <c r="CTT28" s="40"/>
      <c r="CTU28" s="40"/>
      <c r="CTV28" s="40"/>
      <c r="CTW28" s="40"/>
      <c r="CTX28" s="40"/>
      <c r="CTY28" s="40"/>
      <c r="CTZ28" s="40"/>
      <c r="CUA28" s="40"/>
      <c r="CUB28" s="40"/>
      <c r="CUC28" s="40"/>
      <c r="CUD28" s="40"/>
      <c r="CUE28" s="40"/>
      <c r="CUF28" s="40"/>
      <c r="CUG28" s="40"/>
      <c r="CUH28" s="40"/>
      <c r="CUI28" s="40"/>
      <c r="CUJ28" s="40"/>
      <c r="CUK28" s="40"/>
      <c r="CUL28" s="40"/>
      <c r="CUM28" s="40"/>
      <c r="CUN28" s="40"/>
      <c r="CUO28" s="40"/>
      <c r="CUP28" s="40"/>
      <c r="CUQ28" s="40"/>
      <c r="CUR28" s="40"/>
      <c r="CUS28" s="40"/>
      <c r="CUT28" s="40"/>
      <c r="CUU28" s="40"/>
      <c r="CUV28" s="40"/>
      <c r="CUW28" s="40"/>
      <c r="CUX28" s="40"/>
      <c r="CUY28" s="40"/>
      <c r="CUZ28" s="40"/>
      <c r="CVA28" s="40"/>
      <c r="CVB28" s="40"/>
      <c r="CVC28" s="40"/>
      <c r="CVD28" s="40"/>
      <c r="CVE28" s="40"/>
      <c r="CVF28" s="40"/>
      <c r="CVG28" s="40"/>
      <c r="CVH28" s="40"/>
      <c r="CVI28" s="40"/>
      <c r="CVJ28" s="40"/>
      <c r="CVK28" s="40"/>
      <c r="CVL28" s="40"/>
      <c r="CVM28" s="40"/>
      <c r="CVN28" s="40"/>
      <c r="CVO28" s="40"/>
      <c r="CVP28" s="40"/>
      <c r="CVQ28" s="40"/>
      <c r="CVR28" s="40"/>
      <c r="CVS28" s="40"/>
      <c r="CVT28" s="40"/>
      <c r="CVU28" s="40"/>
      <c r="CVV28" s="40"/>
      <c r="CVW28" s="40"/>
      <c r="CVX28" s="40"/>
      <c r="CVY28" s="40"/>
      <c r="CVZ28" s="40"/>
      <c r="CWA28" s="40"/>
      <c r="CWB28" s="40"/>
      <c r="CWC28" s="40"/>
      <c r="CWD28" s="40"/>
      <c r="CWE28" s="40"/>
      <c r="CWF28" s="40"/>
      <c r="CWG28" s="40"/>
      <c r="CWH28" s="40"/>
      <c r="CWI28" s="40"/>
      <c r="CWJ28" s="40"/>
      <c r="CWK28" s="40"/>
      <c r="CWL28" s="40"/>
      <c r="CWM28" s="40"/>
      <c r="CWN28" s="40"/>
      <c r="CWO28" s="40"/>
      <c r="CWP28" s="40"/>
      <c r="CWQ28" s="40"/>
      <c r="CWR28" s="40"/>
      <c r="CWS28" s="40"/>
      <c r="CWT28" s="40"/>
      <c r="CWU28" s="40"/>
      <c r="CWV28" s="40"/>
      <c r="CWW28" s="40"/>
      <c r="CWX28" s="40"/>
      <c r="CWY28" s="40"/>
      <c r="CWZ28" s="40"/>
      <c r="CXA28" s="40"/>
      <c r="CXB28" s="40"/>
      <c r="CXC28" s="40"/>
      <c r="CXD28" s="40"/>
      <c r="CXE28" s="40"/>
      <c r="CXF28" s="40"/>
      <c r="CXG28" s="40"/>
      <c r="CXH28" s="40"/>
      <c r="CXI28" s="40"/>
      <c r="CXJ28" s="40"/>
      <c r="CXK28" s="40"/>
      <c r="CXL28" s="40"/>
      <c r="CXM28" s="40"/>
      <c r="CXN28" s="40"/>
      <c r="CXO28" s="40"/>
      <c r="CXP28" s="40"/>
      <c r="CXQ28" s="40"/>
      <c r="CXR28" s="40"/>
      <c r="CXS28" s="40"/>
      <c r="CXT28" s="40"/>
      <c r="CXU28" s="40"/>
      <c r="CXV28" s="40"/>
      <c r="CXW28" s="40"/>
      <c r="CXX28" s="40"/>
      <c r="CXY28" s="40"/>
      <c r="CXZ28" s="40"/>
      <c r="CYA28" s="40"/>
      <c r="CYB28" s="40"/>
      <c r="CYC28" s="40"/>
      <c r="CYD28" s="40"/>
      <c r="CYE28" s="40"/>
      <c r="CYF28" s="40"/>
      <c r="CYG28" s="40"/>
      <c r="CYH28" s="40"/>
      <c r="CYI28" s="40"/>
      <c r="CYJ28" s="40"/>
      <c r="CYK28" s="40"/>
      <c r="CYL28" s="40"/>
      <c r="CYM28" s="40"/>
      <c r="CYN28" s="40"/>
      <c r="CYO28" s="40"/>
      <c r="CYP28" s="40"/>
      <c r="CYQ28" s="40"/>
      <c r="CYR28" s="40"/>
      <c r="CYS28" s="40"/>
      <c r="CYT28" s="40"/>
      <c r="CYU28" s="40"/>
      <c r="CYV28" s="40"/>
      <c r="CYW28" s="40"/>
      <c r="CYX28" s="40"/>
      <c r="CYY28" s="40"/>
      <c r="CYZ28" s="40"/>
      <c r="CZA28" s="40"/>
      <c r="CZB28" s="40"/>
      <c r="CZC28" s="40"/>
      <c r="CZD28" s="40"/>
      <c r="CZE28" s="40"/>
      <c r="CZF28" s="40"/>
      <c r="CZG28" s="40"/>
      <c r="CZH28" s="40"/>
      <c r="CZI28" s="40"/>
      <c r="CZJ28" s="40"/>
      <c r="CZK28" s="40"/>
      <c r="CZL28" s="40"/>
      <c r="CZM28" s="40"/>
      <c r="CZN28" s="40"/>
      <c r="CZO28" s="40"/>
      <c r="CZP28" s="40"/>
      <c r="CZQ28" s="40"/>
      <c r="CZR28" s="40"/>
      <c r="CZS28" s="40"/>
      <c r="CZT28" s="40"/>
      <c r="CZU28" s="40"/>
      <c r="CZV28" s="40"/>
      <c r="CZW28" s="40"/>
      <c r="CZX28" s="40"/>
      <c r="CZY28" s="40"/>
      <c r="CZZ28" s="40"/>
      <c r="DAA28" s="40"/>
      <c r="DAB28" s="40"/>
      <c r="DAC28" s="40"/>
      <c r="DAD28" s="40"/>
      <c r="DAE28" s="40"/>
      <c r="DAF28" s="40"/>
      <c r="DAG28" s="40"/>
      <c r="DAH28" s="40"/>
      <c r="DAI28" s="40"/>
      <c r="DAJ28" s="40"/>
      <c r="DAK28" s="40"/>
      <c r="DAL28" s="40"/>
      <c r="DAM28" s="40"/>
      <c r="DAN28" s="40"/>
      <c r="DAO28" s="40"/>
      <c r="DAP28" s="40"/>
      <c r="DAQ28" s="40"/>
      <c r="DAR28" s="40"/>
      <c r="DAS28" s="40"/>
      <c r="DAT28" s="40"/>
      <c r="DAU28" s="40"/>
      <c r="DAV28" s="40"/>
      <c r="DAW28" s="40"/>
      <c r="DAX28" s="40"/>
      <c r="DAY28" s="40"/>
      <c r="DAZ28" s="40"/>
      <c r="DBA28" s="40"/>
      <c r="DBB28" s="40"/>
      <c r="DBC28" s="40"/>
      <c r="DBD28" s="40"/>
      <c r="DBE28" s="40"/>
      <c r="DBF28" s="40"/>
      <c r="DBG28" s="40"/>
      <c r="DBH28" s="40"/>
      <c r="DBI28" s="40"/>
      <c r="DBJ28" s="40"/>
      <c r="DBK28" s="40"/>
      <c r="DBL28" s="40"/>
      <c r="DBM28" s="40"/>
      <c r="DBN28" s="40"/>
      <c r="DBO28" s="40"/>
      <c r="DBP28" s="40"/>
      <c r="DBQ28" s="40"/>
      <c r="DBR28" s="40"/>
      <c r="DBS28" s="40"/>
      <c r="DBT28" s="40"/>
      <c r="DBU28" s="40"/>
      <c r="DBV28" s="40"/>
      <c r="DBW28" s="40"/>
      <c r="DBX28" s="40"/>
      <c r="DBY28" s="40"/>
      <c r="DBZ28" s="40"/>
      <c r="DCA28" s="40"/>
      <c r="DCB28" s="40"/>
      <c r="DCC28" s="40"/>
      <c r="DCD28" s="40"/>
      <c r="DCE28" s="40"/>
      <c r="DCF28" s="40"/>
      <c r="DCG28" s="40"/>
      <c r="DCH28" s="40"/>
      <c r="DCI28" s="40"/>
      <c r="DCJ28" s="40"/>
      <c r="DCK28" s="40"/>
      <c r="DCL28" s="40"/>
      <c r="DCM28" s="40"/>
      <c r="DCN28" s="40"/>
      <c r="DCO28" s="40"/>
      <c r="DCP28" s="40"/>
      <c r="DCQ28" s="40"/>
      <c r="DCR28" s="40"/>
      <c r="DCS28" s="40"/>
      <c r="DCT28" s="40"/>
      <c r="DCU28" s="40"/>
      <c r="DCV28" s="40"/>
      <c r="DCW28" s="40"/>
      <c r="DCX28" s="40"/>
      <c r="DCY28" s="40"/>
      <c r="DCZ28" s="40"/>
      <c r="DDA28" s="40"/>
      <c r="DDB28" s="40"/>
      <c r="DDC28" s="40"/>
      <c r="DDD28" s="40"/>
      <c r="DDE28" s="40"/>
      <c r="DDF28" s="40"/>
      <c r="DDG28" s="40"/>
      <c r="DDH28" s="40"/>
      <c r="DDI28" s="40"/>
      <c r="DDJ28" s="40"/>
      <c r="DDK28" s="40"/>
      <c r="DDL28" s="40"/>
      <c r="DDM28" s="40"/>
      <c r="DDN28" s="40"/>
      <c r="DDO28" s="40"/>
      <c r="DDP28" s="40"/>
      <c r="DDQ28" s="40"/>
      <c r="DDR28" s="40"/>
      <c r="DDS28" s="40"/>
      <c r="DDT28" s="40"/>
      <c r="DDU28" s="40"/>
      <c r="DDV28" s="40"/>
      <c r="DDW28" s="40"/>
      <c r="DDX28" s="40"/>
      <c r="DDY28" s="40"/>
      <c r="DDZ28" s="40"/>
      <c r="DEA28" s="40"/>
      <c r="DEB28" s="40"/>
      <c r="DEC28" s="40"/>
      <c r="DED28" s="40"/>
      <c r="DEE28" s="40"/>
      <c r="DEF28" s="40"/>
      <c r="DEG28" s="40"/>
      <c r="DEH28" s="40"/>
      <c r="DEI28" s="40"/>
      <c r="DEJ28" s="40"/>
      <c r="DEK28" s="40"/>
      <c r="DEL28" s="40"/>
      <c r="DEM28" s="40"/>
      <c r="DEN28" s="40"/>
      <c r="DEO28" s="40"/>
      <c r="DEP28" s="40"/>
      <c r="DEQ28" s="40"/>
      <c r="DER28" s="40"/>
      <c r="DES28" s="40"/>
      <c r="DET28" s="40"/>
      <c r="DEU28" s="40"/>
      <c r="DEV28" s="40"/>
      <c r="DEW28" s="40"/>
      <c r="DEX28" s="40"/>
      <c r="DEY28" s="40"/>
      <c r="DEZ28" s="40"/>
      <c r="DFA28" s="40"/>
      <c r="DFB28" s="40"/>
      <c r="DFC28" s="40"/>
      <c r="DFD28" s="40"/>
      <c r="DFE28" s="40"/>
      <c r="DFF28" s="40"/>
      <c r="DFG28" s="40"/>
      <c r="DFH28" s="40"/>
      <c r="DFI28" s="40"/>
      <c r="DFJ28" s="40"/>
      <c r="DFK28" s="40"/>
      <c r="DFL28" s="40"/>
      <c r="DFM28" s="40"/>
      <c r="DFN28" s="40"/>
      <c r="DFO28" s="40"/>
      <c r="DFP28" s="40"/>
      <c r="DFQ28" s="40"/>
      <c r="DFR28" s="40"/>
      <c r="DFS28" s="40"/>
      <c r="DFT28" s="40"/>
      <c r="DFU28" s="40"/>
      <c r="DFV28" s="40"/>
      <c r="DFW28" s="40"/>
      <c r="DFX28" s="40"/>
      <c r="DFY28" s="40"/>
      <c r="DFZ28" s="40"/>
      <c r="DGA28" s="40"/>
      <c r="DGB28" s="40"/>
      <c r="DGC28" s="40"/>
      <c r="DGD28" s="40"/>
      <c r="DGE28" s="40"/>
      <c r="DGF28" s="40"/>
      <c r="DGG28" s="40"/>
      <c r="DGH28" s="40"/>
      <c r="DGI28" s="40"/>
      <c r="DGJ28" s="40"/>
      <c r="DGK28" s="40"/>
      <c r="DGL28" s="40"/>
      <c r="DGM28" s="40"/>
      <c r="DGN28" s="40"/>
      <c r="DGO28" s="40"/>
      <c r="DGP28" s="40"/>
      <c r="DGQ28" s="40"/>
      <c r="DGR28" s="40"/>
      <c r="DGS28" s="40"/>
      <c r="DGT28" s="40"/>
      <c r="DGU28" s="40"/>
      <c r="DGV28" s="40"/>
      <c r="DGW28" s="40"/>
      <c r="DGX28" s="40"/>
      <c r="DGY28" s="40"/>
      <c r="DGZ28" s="40"/>
      <c r="DHA28" s="40"/>
      <c r="DHB28" s="40"/>
      <c r="DHC28" s="40"/>
      <c r="DHD28" s="40"/>
      <c r="DHE28" s="40"/>
      <c r="DHF28" s="40"/>
      <c r="DHG28" s="40"/>
      <c r="DHH28" s="40"/>
      <c r="DHI28" s="40"/>
      <c r="DHJ28" s="40"/>
      <c r="DHK28" s="40"/>
      <c r="DHL28" s="40"/>
      <c r="DHM28" s="40"/>
      <c r="DHN28" s="40"/>
      <c r="DHO28" s="40"/>
      <c r="DHP28" s="40"/>
      <c r="DHQ28" s="40"/>
      <c r="DHR28" s="40"/>
      <c r="DHS28" s="40"/>
      <c r="DHT28" s="40"/>
      <c r="DHU28" s="40"/>
      <c r="DHV28" s="40"/>
      <c r="DHW28" s="40"/>
      <c r="DHX28" s="40"/>
      <c r="DHY28" s="40"/>
      <c r="DHZ28" s="40"/>
      <c r="DIA28" s="40"/>
      <c r="DIB28" s="40"/>
      <c r="DIC28" s="40"/>
      <c r="DID28" s="40"/>
      <c r="DIE28" s="40"/>
      <c r="DIF28" s="40"/>
      <c r="DIG28" s="40"/>
      <c r="DIH28" s="40"/>
      <c r="DII28" s="40"/>
      <c r="DIJ28" s="40"/>
      <c r="DIK28" s="40"/>
      <c r="DIL28" s="40"/>
      <c r="DIM28" s="40"/>
      <c r="DIN28" s="40"/>
      <c r="DIO28" s="40"/>
      <c r="DIP28" s="40"/>
      <c r="DIQ28" s="40"/>
      <c r="DIR28" s="40"/>
      <c r="DIS28" s="40"/>
      <c r="DIT28" s="40"/>
      <c r="DIU28" s="40"/>
      <c r="DIV28" s="40"/>
      <c r="DIW28" s="40"/>
      <c r="DIX28" s="40"/>
      <c r="DIY28" s="40"/>
      <c r="DIZ28" s="40"/>
      <c r="DJA28" s="40"/>
      <c r="DJB28" s="40"/>
      <c r="DJC28" s="40"/>
      <c r="DJD28" s="40"/>
      <c r="DJE28" s="40"/>
      <c r="DJF28" s="40"/>
      <c r="DJG28" s="40"/>
      <c r="DJH28" s="40"/>
      <c r="DJI28" s="40"/>
      <c r="DJJ28" s="40"/>
      <c r="DJK28" s="40"/>
      <c r="DJL28" s="40"/>
      <c r="DJM28" s="40"/>
      <c r="DJN28" s="40"/>
      <c r="DJO28" s="40"/>
      <c r="DJP28" s="40"/>
      <c r="DJQ28" s="40"/>
      <c r="DJR28" s="40"/>
      <c r="DJS28" s="40"/>
      <c r="DJT28" s="40"/>
      <c r="DJU28" s="40"/>
      <c r="DJV28" s="40"/>
      <c r="DJW28" s="40"/>
      <c r="DJX28" s="40"/>
      <c r="DJY28" s="40"/>
      <c r="DJZ28" s="40"/>
      <c r="DKA28" s="40"/>
      <c r="DKB28" s="40"/>
      <c r="DKC28" s="40"/>
      <c r="DKD28" s="40"/>
      <c r="DKE28" s="40"/>
      <c r="DKF28" s="40"/>
      <c r="DKG28" s="40"/>
      <c r="DKH28" s="40"/>
      <c r="DKI28" s="40"/>
      <c r="DKJ28" s="40"/>
      <c r="DKK28" s="40"/>
      <c r="DKL28" s="40"/>
      <c r="DKM28" s="40"/>
      <c r="DKN28" s="40"/>
      <c r="DKO28" s="40"/>
      <c r="DKP28" s="40"/>
      <c r="DKQ28" s="40"/>
      <c r="DKR28" s="40"/>
      <c r="DKS28" s="40"/>
      <c r="DKT28" s="40"/>
      <c r="DKU28" s="40"/>
      <c r="DKV28" s="40"/>
      <c r="DKW28" s="40"/>
      <c r="DKX28" s="40"/>
      <c r="DKY28" s="40"/>
      <c r="DKZ28" s="40"/>
      <c r="DLA28" s="40"/>
      <c r="DLB28" s="40"/>
      <c r="DLC28" s="40"/>
      <c r="DLD28" s="40"/>
      <c r="DLE28" s="40"/>
      <c r="DLF28" s="40"/>
      <c r="DLG28" s="40"/>
      <c r="DLH28" s="40"/>
      <c r="DLI28" s="40"/>
      <c r="DLJ28" s="40"/>
      <c r="DLK28" s="40"/>
      <c r="DLL28" s="40"/>
      <c r="DLM28" s="40"/>
      <c r="DLN28" s="40"/>
      <c r="DLO28" s="40"/>
      <c r="DLP28" s="40"/>
      <c r="DLQ28" s="40"/>
      <c r="DLR28" s="40"/>
      <c r="DLS28" s="40"/>
      <c r="DLT28" s="40"/>
      <c r="DLU28" s="40"/>
      <c r="DLV28" s="40"/>
      <c r="DLW28" s="40"/>
      <c r="DLX28" s="40"/>
      <c r="DLY28" s="40"/>
      <c r="DLZ28" s="40"/>
      <c r="DMA28" s="40"/>
      <c r="DMB28" s="40"/>
      <c r="DMC28" s="40"/>
      <c r="DMD28" s="40"/>
      <c r="DME28" s="40"/>
      <c r="DMF28" s="40"/>
      <c r="DMG28" s="40"/>
      <c r="DMH28" s="40"/>
      <c r="DMI28" s="40"/>
      <c r="DMJ28" s="40"/>
      <c r="DMK28" s="40"/>
      <c r="DML28" s="40"/>
      <c r="DMM28" s="40"/>
      <c r="DMN28" s="40"/>
      <c r="DMO28" s="40"/>
      <c r="DMP28" s="40"/>
      <c r="DMQ28" s="40"/>
      <c r="DMR28" s="40"/>
      <c r="DMS28" s="40"/>
      <c r="DMT28" s="40"/>
      <c r="DMU28" s="40"/>
      <c r="DMV28" s="40"/>
      <c r="DMW28" s="40"/>
      <c r="DMX28" s="40"/>
      <c r="DMY28" s="40"/>
      <c r="DMZ28" s="40"/>
      <c r="DNA28" s="40"/>
      <c r="DNB28" s="40"/>
      <c r="DNC28" s="40"/>
      <c r="DND28" s="40"/>
      <c r="DNE28" s="40"/>
      <c r="DNF28" s="40"/>
      <c r="DNG28" s="40"/>
      <c r="DNH28" s="40"/>
      <c r="DNI28" s="40"/>
      <c r="DNJ28" s="40"/>
      <c r="DNK28" s="40"/>
      <c r="DNL28" s="40"/>
      <c r="DNM28" s="40"/>
      <c r="DNN28" s="40"/>
      <c r="DNO28" s="40"/>
      <c r="DNP28" s="40"/>
      <c r="DNQ28" s="40"/>
      <c r="DNR28" s="40"/>
      <c r="DNS28" s="40"/>
      <c r="DNT28" s="40"/>
      <c r="DNU28" s="40"/>
      <c r="DNV28" s="40"/>
      <c r="DNW28" s="40"/>
      <c r="DNX28" s="40"/>
      <c r="DNY28" s="40"/>
      <c r="DNZ28" s="40"/>
      <c r="DOA28" s="40"/>
      <c r="DOB28" s="40"/>
      <c r="DOC28" s="40"/>
      <c r="DOD28" s="40"/>
      <c r="DOE28" s="40"/>
      <c r="DOF28" s="40"/>
      <c r="DOG28" s="40"/>
      <c r="DOH28" s="40"/>
      <c r="DOI28" s="40"/>
      <c r="DOJ28" s="40"/>
      <c r="DOK28" s="40"/>
      <c r="DOL28" s="40"/>
      <c r="DOM28" s="40"/>
      <c r="DON28" s="40"/>
      <c r="DOO28" s="40"/>
      <c r="DOP28" s="40"/>
      <c r="DOQ28" s="40"/>
      <c r="DOR28" s="40"/>
      <c r="DOS28" s="40"/>
      <c r="DOT28" s="40"/>
      <c r="DOU28" s="40"/>
      <c r="DOV28" s="40"/>
      <c r="DOW28" s="40"/>
      <c r="DOX28" s="40"/>
      <c r="DOY28" s="40"/>
      <c r="DOZ28" s="40"/>
      <c r="DPA28" s="40"/>
      <c r="DPB28" s="40"/>
      <c r="DPC28" s="40"/>
      <c r="DPD28" s="40"/>
      <c r="DPE28" s="40"/>
      <c r="DPF28" s="40"/>
      <c r="DPG28" s="40"/>
      <c r="DPH28" s="40"/>
      <c r="DPI28" s="40"/>
      <c r="DPJ28" s="40"/>
      <c r="DPK28" s="40"/>
      <c r="DPL28" s="40"/>
      <c r="DPM28" s="40"/>
      <c r="DPN28" s="40"/>
      <c r="DPO28" s="40"/>
      <c r="DPP28" s="40"/>
      <c r="DPQ28" s="40"/>
      <c r="DPR28" s="40"/>
      <c r="DPS28" s="40"/>
      <c r="DPT28" s="40"/>
      <c r="DPU28" s="40"/>
      <c r="DPV28" s="40"/>
      <c r="DPW28" s="40"/>
      <c r="DPX28" s="40"/>
      <c r="DPY28" s="40"/>
      <c r="DPZ28" s="40"/>
      <c r="DQA28" s="40"/>
      <c r="DQB28" s="40"/>
      <c r="DQC28" s="40"/>
      <c r="DQD28" s="40"/>
      <c r="DQE28" s="40"/>
      <c r="DQF28" s="40"/>
      <c r="DQG28" s="40"/>
      <c r="DQH28" s="40"/>
      <c r="DQI28" s="40"/>
      <c r="DQJ28" s="40"/>
      <c r="DQK28" s="40"/>
      <c r="DQL28" s="40"/>
      <c r="DQM28" s="40"/>
      <c r="DQN28" s="40"/>
      <c r="DQO28" s="40"/>
      <c r="DQP28" s="40"/>
      <c r="DQQ28" s="40"/>
      <c r="DQR28" s="40"/>
      <c r="DQS28" s="40"/>
      <c r="DQT28" s="40"/>
      <c r="DQU28" s="40"/>
      <c r="DQV28" s="40"/>
      <c r="DQW28" s="40"/>
      <c r="DQX28" s="40"/>
      <c r="DQY28" s="40"/>
      <c r="DQZ28" s="40"/>
      <c r="DRA28" s="40"/>
      <c r="DRB28" s="40"/>
      <c r="DRC28" s="40"/>
      <c r="DRD28" s="40"/>
      <c r="DRE28" s="40"/>
      <c r="DRF28" s="40"/>
      <c r="DRG28" s="40"/>
      <c r="DRH28" s="40"/>
      <c r="DRI28" s="40"/>
      <c r="DRJ28" s="40"/>
      <c r="DRK28" s="40"/>
      <c r="DRL28" s="40"/>
      <c r="DRM28" s="40"/>
      <c r="DRN28" s="40"/>
      <c r="DRO28" s="40"/>
      <c r="DRP28" s="40"/>
      <c r="DRQ28" s="40"/>
      <c r="DRR28" s="40"/>
      <c r="DRS28" s="40"/>
      <c r="DRT28" s="40"/>
      <c r="DRU28" s="40"/>
      <c r="DRV28" s="40"/>
      <c r="DRW28" s="40"/>
      <c r="DRX28" s="40"/>
      <c r="DRY28" s="40"/>
      <c r="DRZ28" s="40"/>
      <c r="DSA28" s="40"/>
      <c r="DSB28" s="40"/>
      <c r="DSC28" s="40"/>
      <c r="DSD28" s="40"/>
      <c r="DSE28" s="40"/>
      <c r="DSF28" s="40"/>
      <c r="DSG28" s="40"/>
      <c r="DSH28" s="40"/>
      <c r="DSI28" s="40"/>
      <c r="DSJ28" s="40"/>
      <c r="DSK28" s="40"/>
      <c r="DSL28" s="40"/>
      <c r="DSM28" s="40"/>
      <c r="DSN28" s="40"/>
      <c r="DSO28" s="40"/>
      <c r="DSP28" s="40"/>
      <c r="DSQ28" s="40"/>
      <c r="DSR28" s="40"/>
      <c r="DSS28" s="40"/>
      <c r="DST28" s="40"/>
      <c r="DSU28" s="40"/>
      <c r="DSV28" s="40"/>
      <c r="DSW28" s="40"/>
      <c r="DSX28" s="40"/>
      <c r="DSY28" s="40"/>
      <c r="DSZ28" s="40"/>
      <c r="DTA28" s="40"/>
      <c r="DTB28" s="40"/>
      <c r="DTC28" s="40"/>
      <c r="DTD28" s="40"/>
      <c r="DTE28" s="40"/>
      <c r="DTF28" s="40"/>
      <c r="DTG28" s="40"/>
      <c r="DTH28" s="40"/>
      <c r="DTI28" s="40"/>
      <c r="DTJ28" s="40"/>
      <c r="DTK28" s="40"/>
      <c r="DTL28" s="40"/>
      <c r="DTM28" s="40"/>
      <c r="DTN28" s="40"/>
      <c r="DTO28" s="40"/>
      <c r="DTP28" s="40"/>
      <c r="DTQ28" s="40"/>
      <c r="DTR28" s="40"/>
      <c r="DTS28" s="40"/>
      <c r="DTT28" s="40"/>
      <c r="DTU28" s="40"/>
      <c r="DTV28" s="40"/>
      <c r="DTW28" s="40"/>
      <c r="DTX28" s="40"/>
      <c r="DTY28" s="40"/>
      <c r="DTZ28" s="40"/>
      <c r="DUA28" s="40"/>
      <c r="DUB28" s="40"/>
      <c r="DUC28" s="40"/>
      <c r="DUD28" s="40"/>
      <c r="DUE28" s="40"/>
      <c r="DUF28" s="40"/>
      <c r="DUG28" s="40"/>
      <c r="DUH28" s="40"/>
      <c r="DUI28" s="40"/>
      <c r="DUJ28" s="40"/>
      <c r="DUK28" s="40"/>
      <c r="DUL28" s="40"/>
      <c r="DUM28" s="40"/>
      <c r="DUN28" s="40"/>
      <c r="DUO28" s="40"/>
      <c r="DUP28" s="40"/>
      <c r="DUQ28" s="40"/>
      <c r="DUR28" s="40"/>
      <c r="DUS28" s="40"/>
      <c r="DUT28" s="40"/>
      <c r="DUU28" s="40"/>
      <c r="DUV28" s="40"/>
      <c r="DUW28" s="40"/>
      <c r="DUX28" s="40"/>
      <c r="DUY28" s="40"/>
      <c r="DUZ28" s="40"/>
      <c r="DVA28" s="40"/>
      <c r="DVB28" s="40"/>
      <c r="DVC28" s="40"/>
      <c r="DVD28" s="40"/>
      <c r="DVE28" s="40"/>
      <c r="DVF28" s="40"/>
      <c r="DVG28" s="40"/>
      <c r="DVH28" s="40"/>
      <c r="DVI28" s="40"/>
      <c r="DVJ28" s="40"/>
      <c r="DVK28" s="40"/>
      <c r="DVL28" s="40"/>
      <c r="DVM28" s="40"/>
      <c r="DVN28" s="40"/>
      <c r="DVO28" s="40"/>
      <c r="DVP28" s="40"/>
      <c r="DVQ28" s="40"/>
      <c r="DVR28" s="40"/>
      <c r="DVS28" s="40"/>
      <c r="DVT28" s="40"/>
      <c r="DVU28" s="40"/>
      <c r="DVV28" s="40"/>
      <c r="DVW28" s="40"/>
      <c r="DVX28" s="40"/>
      <c r="DVY28" s="40"/>
      <c r="DVZ28" s="40"/>
      <c r="DWA28" s="40"/>
      <c r="DWB28" s="40"/>
      <c r="DWC28" s="40"/>
      <c r="DWD28" s="40"/>
      <c r="DWE28" s="40"/>
      <c r="DWF28" s="40"/>
      <c r="DWG28" s="40"/>
      <c r="DWH28" s="40"/>
      <c r="DWI28" s="40"/>
      <c r="DWJ28" s="40"/>
      <c r="DWK28" s="40"/>
      <c r="DWL28" s="40"/>
      <c r="DWM28" s="40"/>
      <c r="DWN28" s="40"/>
      <c r="DWO28" s="40"/>
      <c r="DWP28" s="40"/>
      <c r="DWQ28" s="40"/>
      <c r="DWR28" s="40"/>
      <c r="DWS28" s="40"/>
      <c r="DWT28" s="40"/>
      <c r="DWU28" s="40"/>
      <c r="DWV28" s="40"/>
      <c r="DWW28" s="40"/>
      <c r="DWX28" s="40"/>
      <c r="DWY28" s="40"/>
      <c r="DWZ28" s="40"/>
      <c r="DXA28" s="40"/>
      <c r="DXB28" s="40"/>
      <c r="DXC28" s="40"/>
      <c r="DXD28" s="40"/>
      <c r="DXE28" s="40"/>
      <c r="DXF28" s="40"/>
      <c r="DXG28" s="40"/>
      <c r="DXH28" s="40"/>
      <c r="DXI28" s="40"/>
      <c r="DXJ28" s="40"/>
      <c r="DXK28" s="40"/>
      <c r="DXL28" s="40"/>
      <c r="DXM28" s="40"/>
      <c r="DXN28" s="40"/>
      <c r="DXO28" s="40"/>
      <c r="DXP28" s="40"/>
      <c r="DXQ28" s="40"/>
      <c r="DXR28" s="40"/>
      <c r="DXS28" s="40"/>
      <c r="DXT28" s="40"/>
      <c r="DXU28" s="40"/>
      <c r="DXV28" s="40"/>
      <c r="DXW28" s="40"/>
      <c r="DXX28" s="40"/>
      <c r="DXY28" s="40"/>
      <c r="DXZ28" s="40"/>
      <c r="DYA28" s="40"/>
      <c r="DYB28" s="40"/>
      <c r="DYC28" s="40"/>
      <c r="DYD28" s="40"/>
      <c r="DYE28" s="40"/>
      <c r="DYF28" s="40"/>
      <c r="DYG28" s="40"/>
      <c r="DYH28" s="40"/>
      <c r="DYI28" s="40"/>
      <c r="DYJ28" s="40"/>
      <c r="DYK28" s="40"/>
      <c r="DYL28" s="40"/>
      <c r="DYM28" s="40"/>
      <c r="DYN28" s="40"/>
      <c r="DYO28" s="40"/>
      <c r="DYP28" s="40"/>
      <c r="DYQ28" s="40"/>
      <c r="DYR28" s="40"/>
      <c r="DYS28" s="40"/>
      <c r="DYT28" s="40"/>
      <c r="DYU28" s="40"/>
      <c r="DYV28" s="40"/>
      <c r="DYW28" s="40"/>
      <c r="DYX28" s="40"/>
      <c r="DYY28" s="40"/>
      <c r="DYZ28" s="40"/>
      <c r="DZA28" s="40"/>
      <c r="DZB28" s="40"/>
      <c r="DZC28" s="40"/>
      <c r="DZD28" s="40"/>
      <c r="DZE28" s="40"/>
      <c r="DZF28" s="40"/>
      <c r="DZG28" s="40"/>
      <c r="DZH28" s="40"/>
      <c r="DZI28" s="40"/>
      <c r="DZJ28" s="40"/>
      <c r="DZK28" s="40"/>
      <c r="DZL28" s="40"/>
      <c r="DZM28" s="40"/>
      <c r="DZN28" s="40"/>
      <c r="DZO28" s="40"/>
      <c r="DZP28" s="40"/>
      <c r="DZQ28" s="40"/>
      <c r="DZR28" s="40"/>
      <c r="DZS28" s="40"/>
      <c r="DZT28" s="40"/>
      <c r="DZU28" s="40"/>
      <c r="DZV28" s="40"/>
      <c r="DZW28" s="40"/>
      <c r="DZX28" s="40"/>
      <c r="DZY28" s="40"/>
      <c r="DZZ28" s="40"/>
      <c r="EAA28" s="40"/>
      <c r="EAB28" s="40"/>
      <c r="EAC28" s="40"/>
      <c r="EAD28" s="40"/>
      <c r="EAE28" s="40"/>
      <c r="EAF28" s="40"/>
      <c r="EAG28" s="40"/>
      <c r="EAH28" s="40"/>
      <c r="EAI28" s="40"/>
      <c r="EAJ28" s="40"/>
      <c r="EAK28" s="40"/>
      <c r="EAL28" s="40"/>
      <c r="EAM28" s="40"/>
      <c r="EAN28" s="40"/>
      <c r="EAO28" s="40"/>
      <c r="EAP28" s="40"/>
      <c r="EAQ28" s="40"/>
      <c r="EAR28" s="40"/>
      <c r="EAS28" s="40"/>
      <c r="EAT28" s="40"/>
      <c r="EAU28" s="40"/>
      <c r="EAV28" s="40"/>
      <c r="EAW28" s="40"/>
      <c r="EAX28" s="40"/>
      <c r="EAY28" s="40"/>
      <c r="EAZ28" s="40"/>
      <c r="EBA28" s="40"/>
      <c r="EBB28" s="40"/>
      <c r="EBC28" s="40"/>
      <c r="EBD28" s="40"/>
      <c r="EBE28" s="40"/>
      <c r="EBF28" s="40"/>
      <c r="EBG28" s="40"/>
      <c r="EBH28" s="40"/>
      <c r="EBI28" s="40"/>
      <c r="EBJ28" s="40"/>
      <c r="EBK28" s="40"/>
      <c r="EBL28" s="40"/>
      <c r="EBM28" s="40"/>
      <c r="EBN28" s="40"/>
      <c r="EBO28" s="40"/>
      <c r="EBP28" s="40"/>
      <c r="EBQ28" s="40"/>
      <c r="EBR28" s="40"/>
      <c r="EBS28" s="40"/>
      <c r="EBT28" s="40"/>
      <c r="EBU28" s="40"/>
      <c r="EBV28" s="40"/>
      <c r="EBW28" s="40"/>
      <c r="EBX28" s="40"/>
      <c r="EBY28" s="40"/>
      <c r="EBZ28" s="40"/>
      <c r="ECA28" s="40"/>
      <c r="ECB28" s="40"/>
      <c r="ECC28" s="40"/>
      <c r="ECD28" s="40"/>
      <c r="ECE28" s="40"/>
      <c r="ECF28" s="40"/>
      <c r="ECG28" s="40"/>
      <c r="ECH28" s="40"/>
      <c r="ECI28" s="40"/>
      <c r="ECJ28" s="40"/>
      <c r="ECK28" s="40"/>
      <c r="ECL28" s="40"/>
      <c r="ECM28" s="40"/>
      <c r="ECN28" s="40"/>
      <c r="ECO28" s="40"/>
      <c r="ECP28" s="40"/>
      <c r="ECQ28" s="40"/>
      <c r="ECR28" s="40"/>
      <c r="ECS28" s="40"/>
      <c r="ECT28" s="40"/>
      <c r="ECU28" s="40"/>
      <c r="ECV28" s="40"/>
      <c r="ECW28" s="40"/>
      <c r="ECX28" s="40"/>
      <c r="ECY28" s="40"/>
      <c r="ECZ28" s="40"/>
      <c r="EDA28" s="40"/>
      <c r="EDB28" s="40"/>
      <c r="EDC28" s="40"/>
      <c r="EDD28" s="40"/>
      <c r="EDE28" s="40"/>
      <c r="EDF28" s="40"/>
      <c r="EDG28" s="40"/>
      <c r="EDH28" s="40"/>
      <c r="EDI28" s="40"/>
      <c r="EDJ28" s="40"/>
      <c r="EDK28" s="40"/>
      <c r="EDL28" s="40"/>
      <c r="EDM28" s="40"/>
      <c r="EDN28" s="40"/>
      <c r="EDO28" s="40"/>
      <c r="EDP28" s="40"/>
      <c r="EDQ28" s="40"/>
      <c r="EDR28" s="40"/>
      <c r="EDS28" s="40"/>
      <c r="EDT28" s="40"/>
      <c r="EDU28" s="40"/>
      <c r="EDV28" s="40"/>
      <c r="EDW28" s="40"/>
      <c r="EDX28" s="40"/>
      <c r="EDY28" s="40"/>
      <c r="EDZ28" s="40"/>
      <c r="EEA28" s="40"/>
      <c r="EEB28" s="40"/>
      <c r="EEC28" s="40"/>
      <c r="EED28" s="40"/>
      <c r="EEE28" s="40"/>
      <c r="EEF28" s="40"/>
      <c r="EEG28" s="40"/>
      <c r="EEH28" s="40"/>
      <c r="EEI28" s="40"/>
      <c r="EEJ28" s="40"/>
      <c r="EEK28" s="40"/>
      <c r="EEL28" s="40"/>
      <c r="EEM28" s="40"/>
      <c r="EEN28" s="40"/>
      <c r="EEO28" s="40"/>
      <c r="EEP28" s="40"/>
      <c r="EEQ28" s="40"/>
      <c r="EER28" s="40"/>
      <c r="EES28" s="40"/>
      <c r="EET28" s="40"/>
      <c r="EEU28" s="40"/>
      <c r="EEV28" s="40"/>
      <c r="EEW28" s="40"/>
      <c r="EEX28" s="40"/>
      <c r="EEY28" s="40"/>
      <c r="EEZ28" s="40"/>
      <c r="EFA28" s="40"/>
      <c r="EFB28" s="40"/>
      <c r="EFC28" s="40"/>
      <c r="EFD28" s="40"/>
      <c r="EFE28" s="40"/>
      <c r="EFF28" s="40"/>
      <c r="EFG28" s="40"/>
      <c r="EFH28" s="40"/>
      <c r="EFI28" s="40"/>
      <c r="EFJ28" s="40"/>
      <c r="EFK28" s="40"/>
      <c r="EFL28" s="40"/>
      <c r="EFM28" s="40"/>
      <c r="EFN28" s="40"/>
      <c r="EFO28" s="40"/>
      <c r="EFP28" s="40"/>
      <c r="EFQ28" s="40"/>
      <c r="EFR28" s="40"/>
      <c r="EFS28" s="40"/>
      <c r="EFT28" s="40"/>
      <c r="EFU28" s="40"/>
      <c r="EFV28" s="40"/>
      <c r="EFW28" s="40"/>
      <c r="EFX28" s="40"/>
      <c r="EFY28" s="40"/>
      <c r="EFZ28" s="40"/>
      <c r="EGA28" s="40"/>
      <c r="EGB28" s="40"/>
      <c r="EGC28" s="40"/>
      <c r="EGD28" s="40"/>
      <c r="EGE28" s="40"/>
      <c r="EGF28" s="40"/>
      <c r="EGG28" s="40"/>
      <c r="EGH28" s="40"/>
      <c r="EGI28" s="40"/>
      <c r="EGJ28" s="40"/>
      <c r="EGK28" s="40"/>
      <c r="EGL28" s="40"/>
      <c r="EGM28" s="40"/>
      <c r="EGN28" s="40"/>
      <c r="EGO28" s="40"/>
      <c r="EGP28" s="40"/>
      <c r="EGQ28" s="40"/>
      <c r="EGR28" s="40"/>
      <c r="EGS28" s="40"/>
      <c r="EGT28" s="40"/>
      <c r="EGU28" s="40"/>
      <c r="EGV28" s="40"/>
      <c r="EGW28" s="40"/>
      <c r="EGX28" s="40"/>
      <c r="EGY28" s="40"/>
      <c r="EGZ28" s="40"/>
      <c r="EHA28" s="40"/>
      <c r="EHB28" s="40"/>
      <c r="EHC28" s="40"/>
      <c r="EHD28" s="40"/>
      <c r="EHE28" s="40"/>
      <c r="EHF28" s="40"/>
      <c r="EHG28" s="40"/>
      <c r="EHH28" s="40"/>
      <c r="EHI28" s="40"/>
      <c r="EHJ28" s="40"/>
      <c r="EHK28" s="40"/>
      <c r="EHL28" s="40"/>
      <c r="EHM28" s="40"/>
      <c r="EHN28" s="40"/>
      <c r="EHO28" s="40"/>
      <c r="EHP28" s="40"/>
      <c r="EHQ28" s="40"/>
      <c r="EHR28" s="40"/>
      <c r="EHS28" s="40"/>
      <c r="EHT28" s="40"/>
      <c r="EHU28" s="40"/>
      <c r="EHV28" s="40"/>
      <c r="EHW28" s="40"/>
      <c r="EHX28" s="40"/>
      <c r="EHY28" s="40"/>
      <c r="EHZ28" s="40"/>
      <c r="EIA28" s="40"/>
      <c r="EIB28" s="40"/>
      <c r="EIC28" s="40"/>
      <c r="EID28" s="40"/>
      <c r="EIE28" s="40"/>
      <c r="EIF28" s="40"/>
      <c r="EIG28" s="40"/>
      <c r="EIH28" s="40"/>
      <c r="EII28" s="40"/>
      <c r="EIJ28" s="40"/>
      <c r="EIK28" s="40"/>
      <c r="EIL28" s="40"/>
      <c r="EIM28" s="40"/>
      <c r="EIN28" s="40"/>
      <c r="EIO28" s="40"/>
      <c r="EIP28" s="40"/>
      <c r="EIQ28" s="40"/>
      <c r="EIR28" s="40"/>
      <c r="EIS28" s="40"/>
      <c r="EIT28" s="40"/>
      <c r="EIU28" s="40"/>
      <c r="EIV28" s="40"/>
      <c r="EIW28" s="40"/>
      <c r="EIX28" s="40"/>
      <c r="EIY28" s="40"/>
      <c r="EIZ28" s="40"/>
      <c r="EJA28" s="40"/>
      <c r="EJB28" s="40"/>
      <c r="EJC28" s="40"/>
      <c r="EJD28" s="40"/>
      <c r="EJE28" s="40"/>
      <c r="EJF28" s="40"/>
      <c r="EJG28" s="40"/>
      <c r="EJH28" s="40"/>
      <c r="EJI28" s="40"/>
      <c r="EJJ28" s="40"/>
      <c r="EJK28" s="40"/>
      <c r="EJL28" s="40"/>
      <c r="EJM28" s="40"/>
      <c r="EJN28" s="40"/>
      <c r="EJO28" s="40"/>
      <c r="EJP28" s="40"/>
      <c r="EJQ28" s="40"/>
      <c r="EJR28" s="40"/>
      <c r="EJS28" s="40"/>
      <c r="EJT28" s="40"/>
      <c r="EJU28" s="40"/>
      <c r="EJV28" s="40"/>
      <c r="EJW28" s="40"/>
      <c r="EJX28" s="40"/>
      <c r="EJY28" s="40"/>
      <c r="EJZ28" s="40"/>
      <c r="EKA28" s="40"/>
      <c r="EKB28" s="40"/>
      <c r="EKC28" s="40"/>
      <c r="EKD28" s="40"/>
      <c r="EKE28" s="40"/>
      <c r="EKF28" s="40"/>
      <c r="EKG28" s="40"/>
      <c r="EKH28" s="40"/>
      <c r="EKI28" s="40"/>
      <c r="EKJ28" s="40"/>
      <c r="EKK28" s="40"/>
      <c r="EKL28" s="40"/>
      <c r="EKM28" s="40"/>
      <c r="EKN28" s="40"/>
      <c r="EKO28" s="40"/>
      <c r="EKP28" s="40"/>
      <c r="EKQ28" s="40"/>
      <c r="EKR28" s="40"/>
      <c r="EKS28" s="40"/>
      <c r="EKT28" s="40"/>
      <c r="EKU28" s="40"/>
      <c r="EKV28" s="40"/>
      <c r="EKW28" s="40"/>
      <c r="EKX28" s="40"/>
      <c r="EKY28" s="40"/>
      <c r="EKZ28" s="40"/>
      <c r="ELA28" s="40"/>
      <c r="ELB28" s="40"/>
      <c r="ELC28" s="40"/>
      <c r="ELD28" s="40"/>
      <c r="ELE28" s="40"/>
      <c r="ELF28" s="40"/>
      <c r="ELG28" s="40"/>
      <c r="ELH28" s="40"/>
      <c r="ELI28" s="40"/>
      <c r="ELJ28" s="40"/>
      <c r="ELK28" s="40"/>
      <c r="ELL28" s="40"/>
      <c r="ELM28" s="40"/>
      <c r="ELN28" s="40"/>
      <c r="ELO28" s="40"/>
      <c r="ELP28" s="40"/>
      <c r="ELQ28" s="40"/>
      <c r="ELR28" s="40"/>
      <c r="ELS28" s="40"/>
      <c r="ELT28" s="40"/>
      <c r="ELU28" s="40"/>
      <c r="ELV28" s="40"/>
      <c r="ELW28" s="40"/>
      <c r="ELX28" s="40"/>
      <c r="ELY28" s="40"/>
      <c r="ELZ28" s="40"/>
      <c r="EMA28" s="40"/>
      <c r="EMB28" s="40"/>
      <c r="EMC28" s="40"/>
      <c r="EMD28" s="40"/>
      <c r="EME28" s="40"/>
      <c r="EMF28" s="40"/>
      <c r="EMG28" s="40"/>
      <c r="EMH28" s="40"/>
      <c r="EMI28" s="40"/>
      <c r="EMJ28" s="40"/>
      <c r="EMK28" s="40"/>
      <c r="EML28" s="40"/>
      <c r="EMM28" s="40"/>
      <c r="EMN28" s="40"/>
      <c r="EMO28" s="40"/>
      <c r="EMP28" s="40"/>
      <c r="EMQ28" s="40"/>
      <c r="EMR28" s="40"/>
      <c r="EMS28" s="40"/>
      <c r="EMT28" s="40"/>
      <c r="EMU28" s="40"/>
      <c r="EMV28" s="40"/>
      <c r="EMW28" s="40"/>
      <c r="EMX28" s="40"/>
      <c r="EMY28" s="40"/>
      <c r="EMZ28" s="40"/>
      <c r="ENA28" s="40"/>
      <c r="ENB28" s="40"/>
      <c r="ENC28" s="40"/>
      <c r="END28" s="40"/>
      <c r="ENE28" s="40"/>
      <c r="ENF28" s="40"/>
      <c r="ENG28" s="40"/>
      <c r="ENH28" s="40"/>
      <c r="ENI28" s="40"/>
      <c r="ENJ28" s="40"/>
      <c r="ENK28" s="40"/>
      <c r="ENL28" s="40"/>
      <c r="ENM28" s="40"/>
      <c r="ENN28" s="40"/>
      <c r="ENO28" s="40"/>
      <c r="ENP28" s="40"/>
      <c r="ENQ28" s="40"/>
      <c r="ENR28" s="40"/>
      <c r="ENS28" s="40"/>
      <c r="ENT28" s="40"/>
      <c r="ENU28" s="40"/>
      <c r="ENV28" s="40"/>
      <c r="ENW28" s="40"/>
      <c r="ENX28" s="40"/>
      <c r="ENY28" s="40"/>
      <c r="ENZ28" s="40"/>
      <c r="EOA28" s="40"/>
      <c r="EOB28" s="40"/>
      <c r="EOC28" s="40"/>
      <c r="EOD28" s="40"/>
      <c r="EOE28" s="40"/>
      <c r="EOF28" s="40"/>
      <c r="EOG28" s="40"/>
      <c r="EOH28" s="40"/>
      <c r="EOI28" s="40"/>
      <c r="EOJ28" s="40"/>
      <c r="EOK28" s="40"/>
      <c r="EOL28" s="40"/>
      <c r="EOM28" s="40"/>
      <c r="EON28" s="40"/>
      <c r="EOO28" s="40"/>
      <c r="EOP28" s="40"/>
      <c r="EOQ28" s="40"/>
      <c r="EOR28" s="40"/>
      <c r="EOS28" s="40"/>
      <c r="EOT28" s="40"/>
      <c r="EOU28" s="40"/>
      <c r="EOV28" s="40"/>
      <c r="EOW28" s="40"/>
      <c r="EOX28" s="40"/>
      <c r="EOY28" s="40"/>
      <c r="EOZ28" s="40"/>
      <c r="EPA28" s="40"/>
      <c r="EPB28" s="40"/>
      <c r="EPC28" s="40"/>
      <c r="EPD28" s="40"/>
      <c r="EPE28" s="40"/>
      <c r="EPF28" s="40"/>
      <c r="EPG28" s="40"/>
      <c r="EPH28" s="40"/>
      <c r="EPI28" s="40"/>
      <c r="EPJ28" s="40"/>
      <c r="EPK28" s="40"/>
      <c r="EPL28" s="40"/>
      <c r="EPM28" s="40"/>
      <c r="EPN28" s="40"/>
      <c r="EPO28" s="40"/>
      <c r="EPP28" s="40"/>
      <c r="EPQ28" s="40"/>
      <c r="EPR28" s="40"/>
      <c r="EPS28" s="40"/>
      <c r="EPT28" s="40"/>
      <c r="EPU28" s="40"/>
      <c r="EPV28" s="40"/>
      <c r="EPW28" s="40"/>
      <c r="EPX28" s="40"/>
      <c r="EPY28" s="40"/>
      <c r="EPZ28" s="40"/>
      <c r="EQA28" s="40"/>
      <c r="EQB28" s="40"/>
      <c r="EQC28" s="40"/>
      <c r="EQD28" s="40"/>
      <c r="EQE28" s="40"/>
      <c r="EQF28" s="40"/>
      <c r="EQG28" s="40"/>
      <c r="EQH28" s="40"/>
      <c r="EQI28" s="40"/>
      <c r="EQJ28" s="40"/>
      <c r="EQK28" s="40"/>
      <c r="EQL28" s="40"/>
      <c r="EQM28" s="40"/>
      <c r="EQN28" s="40"/>
      <c r="EQO28" s="40"/>
      <c r="EQP28" s="40"/>
      <c r="EQQ28" s="40"/>
      <c r="EQR28" s="40"/>
      <c r="EQS28" s="40"/>
      <c r="EQT28" s="40"/>
      <c r="EQU28" s="40"/>
      <c r="EQV28" s="40"/>
      <c r="EQW28" s="40"/>
      <c r="EQX28" s="40"/>
      <c r="EQY28" s="40"/>
      <c r="EQZ28" s="40"/>
      <c r="ERA28" s="40"/>
      <c r="ERB28" s="40"/>
      <c r="ERC28" s="40"/>
      <c r="ERD28" s="40"/>
      <c r="ERE28" s="40"/>
      <c r="ERF28" s="40"/>
      <c r="ERG28" s="40"/>
      <c r="ERH28" s="40"/>
      <c r="ERI28" s="40"/>
      <c r="ERJ28" s="40"/>
      <c r="ERK28" s="40"/>
      <c r="ERL28" s="40"/>
      <c r="ERM28" s="40"/>
      <c r="ERN28" s="40"/>
      <c r="ERO28" s="40"/>
      <c r="ERP28" s="40"/>
      <c r="ERQ28" s="40"/>
      <c r="ERR28" s="40"/>
      <c r="ERS28" s="40"/>
      <c r="ERT28" s="40"/>
      <c r="ERU28" s="40"/>
      <c r="ERV28" s="40"/>
      <c r="ERW28" s="40"/>
      <c r="ERX28" s="40"/>
      <c r="ERY28" s="40"/>
      <c r="ERZ28" s="40"/>
      <c r="ESA28" s="40"/>
      <c r="ESB28" s="40"/>
      <c r="ESC28" s="40"/>
      <c r="ESD28" s="40"/>
      <c r="ESE28" s="40"/>
      <c r="ESF28" s="40"/>
      <c r="ESG28" s="40"/>
      <c r="ESH28" s="40"/>
      <c r="ESI28" s="40"/>
      <c r="ESJ28" s="40"/>
      <c r="ESK28" s="40"/>
      <c r="ESL28" s="40"/>
      <c r="ESM28" s="40"/>
      <c r="ESN28" s="40"/>
      <c r="ESO28" s="40"/>
      <c r="ESP28" s="40"/>
      <c r="ESQ28" s="40"/>
      <c r="ESR28" s="40"/>
      <c r="ESS28" s="40"/>
      <c r="EST28" s="40"/>
      <c r="ESU28" s="40"/>
      <c r="ESV28" s="40"/>
      <c r="ESW28" s="40"/>
      <c r="ESX28" s="40"/>
      <c r="ESY28" s="40"/>
      <c r="ESZ28" s="40"/>
      <c r="ETA28" s="40"/>
      <c r="ETB28" s="40"/>
      <c r="ETC28" s="40"/>
      <c r="ETD28" s="40"/>
      <c r="ETE28" s="40"/>
      <c r="ETF28" s="40"/>
      <c r="ETG28" s="40"/>
      <c r="ETH28" s="40"/>
      <c r="ETI28" s="40"/>
      <c r="ETJ28" s="40"/>
      <c r="ETK28" s="40"/>
      <c r="ETL28" s="40"/>
      <c r="ETM28" s="40"/>
      <c r="ETN28" s="40"/>
      <c r="ETO28" s="40"/>
      <c r="ETP28" s="40"/>
      <c r="ETQ28" s="40"/>
      <c r="ETR28" s="40"/>
      <c r="ETS28" s="40"/>
      <c r="ETT28" s="40"/>
      <c r="ETU28" s="40"/>
      <c r="ETV28" s="40"/>
      <c r="ETW28" s="40"/>
      <c r="ETX28" s="40"/>
      <c r="ETY28" s="40"/>
      <c r="ETZ28" s="40"/>
      <c r="EUA28" s="40"/>
      <c r="EUB28" s="40"/>
      <c r="EUC28" s="40"/>
      <c r="EUD28" s="40"/>
      <c r="EUE28" s="40"/>
      <c r="EUF28" s="40"/>
      <c r="EUG28" s="40"/>
      <c r="EUH28" s="40"/>
      <c r="EUI28" s="40"/>
      <c r="EUJ28" s="40"/>
      <c r="EUK28" s="40"/>
      <c r="EUL28" s="40"/>
      <c r="EUM28" s="40"/>
      <c r="EUN28" s="40"/>
      <c r="EUO28" s="40"/>
      <c r="EUP28" s="40"/>
      <c r="EUQ28" s="40"/>
      <c r="EUR28" s="40"/>
      <c r="EUS28" s="40"/>
      <c r="EUT28" s="40"/>
      <c r="EUU28" s="40"/>
      <c r="EUV28" s="40"/>
      <c r="EUW28" s="40"/>
      <c r="EUX28" s="40"/>
      <c r="EUY28" s="40"/>
      <c r="EUZ28" s="40"/>
      <c r="EVA28" s="40"/>
      <c r="EVB28" s="40"/>
      <c r="EVC28" s="40"/>
      <c r="EVD28" s="40"/>
      <c r="EVE28" s="40"/>
      <c r="EVF28" s="40"/>
      <c r="EVG28" s="40"/>
      <c r="EVH28" s="40"/>
      <c r="EVI28" s="40"/>
      <c r="EVJ28" s="40"/>
      <c r="EVK28" s="40"/>
      <c r="EVL28" s="40"/>
      <c r="EVM28" s="40"/>
      <c r="EVN28" s="40"/>
      <c r="EVO28" s="40"/>
      <c r="EVP28" s="40"/>
      <c r="EVQ28" s="40"/>
      <c r="EVR28" s="40"/>
      <c r="EVS28" s="40"/>
      <c r="EVT28" s="40"/>
      <c r="EVU28" s="40"/>
      <c r="EVV28" s="40"/>
      <c r="EVW28" s="40"/>
      <c r="EVX28" s="40"/>
      <c r="EVY28" s="40"/>
      <c r="EVZ28" s="40"/>
      <c r="EWA28" s="40"/>
      <c r="EWB28" s="40"/>
      <c r="EWC28" s="40"/>
      <c r="EWD28" s="40"/>
      <c r="EWE28" s="40"/>
      <c r="EWF28" s="40"/>
      <c r="EWG28" s="40"/>
      <c r="EWH28" s="40"/>
      <c r="EWI28" s="40"/>
      <c r="EWJ28" s="40"/>
      <c r="EWK28" s="40"/>
      <c r="EWL28" s="40"/>
      <c r="EWM28" s="40"/>
      <c r="EWN28" s="40"/>
      <c r="EWO28" s="40"/>
      <c r="EWP28" s="40"/>
      <c r="EWQ28" s="40"/>
      <c r="EWR28" s="40"/>
      <c r="EWS28" s="40"/>
      <c r="EWT28" s="40"/>
      <c r="EWU28" s="40"/>
      <c r="EWV28" s="40"/>
      <c r="EWW28" s="40"/>
      <c r="EWX28" s="40"/>
      <c r="EWY28" s="40"/>
      <c r="EWZ28" s="40"/>
      <c r="EXA28" s="40"/>
      <c r="EXB28" s="40"/>
      <c r="EXC28" s="40"/>
      <c r="EXD28" s="40"/>
      <c r="EXE28" s="40"/>
      <c r="EXF28" s="40"/>
      <c r="EXG28" s="40"/>
      <c r="EXH28" s="40"/>
      <c r="EXI28" s="40"/>
      <c r="EXJ28" s="40"/>
      <c r="EXK28" s="40"/>
      <c r="EXL28" s="40"/>
      <c r="EXM28" s="40"/>
      <c r="EXN28" s="40"/>
      <c r="EXO28" s="40"/>
      <c r="EXP28" s="40"/>
      <c r="EXQ28" s="40"/>
      <c r="EXR28" s="40"/>
      <c r="EXS28" s="40"/>
      <c r="EXT28" s="40"/>
      <c r="EXU28" s="40"/>
      <c r="EXV28" s="40"/>
      <c r="EXW28" s="40"/>
      <c r="EXX28" s="40"/>
      <c r="EXY28" s="40"/>
      <c r="EXZ28" s="40"/>
      <c r="EYA28" s="40"/>
      <c r="EYB28" s="40"/>
      <c r="EYC28" s="40"/>
      <c r="EYD28" s="40"/>
      <c r="EYE28" s="40"/>
      <c r="EYF28" s="40"/>
      <c r="EYG28" s="40"/>
      <c r="EYH28" s="40"/>
      <c r="EYI28" s="40"/>
      <c r="EYJ28" s="40"/>
      <c r="EYK28" s="40"/>
      <c r="EYL28" s="40"/>
      <c r="EYM28" s="40"/>
      <c r="EYN28" s="40"/>
      <c r="EYO28" s="40"/>
      <c r="EYP28" s="40"/>
      <c r="EYQ28" s="40"/>
      <c r="EYR28" s="40"/>
      <c r="EYS28" s="40"/>
      <c r="EYT28" s="40"/>
      <c r="EYU28" s="40"/>
      <c r="EYV28" s="40"/>
      <c r="EYW28" s="40"/>
      <c r="EYX28" s="40"/>
      <c r="EYY28" s="40"/>
      <c r="EYZ28" s="40"/>
      <c r="EZA28" s="40"/>
      <c r="EZB28" s="40"/>
      <c r="EZC28" s="40"/>
      <c r="EZD28" s="40"/>
      <c r="EZE28" s="40"/>
      <c r="EZF28" s="40"/>
      <c r="EZG28" s="40"/>
      <c r="EZH28" s="40"/>
      <c r="EZI28" s="40"/>
      <c r="EZJ28" s="40"/>
      <c r="EZK28" s="40"/>
      <c r="EZL28" s="40"/>
      <c r="EZM28" s="40"/>
      <c r="EZN28" s="40"/>
      <c r="EZO28" s="40"/>
      <c r="EZP28" s="40"/>
      <c r="EZQ28" s="40"/>
      <c r="EZR28" s="40"/>
      <c r="EZS28" s="40"/>
      <c r="EZT28" s="40"/>
      <c r="EZU28" s="40"/>
      <c r="EZV28" s="40"/>
      <c r="EZW28" s="40"/>
      <c r="EZX28" s="40"/>
      <c r="EZY28" s="40"/>
      <c r="EZZ28" s="40"/>
      <c r="FAA28" s="40"/>
      <c r="FAB28" s="40"/>
      <c r="FAC28" s="40"/>
      <c r="FAD28" s="40"/>
      <c r="FAE28" s="40"/>
      <c r="FAF28" s="40"/>
      <c r="FAG28" s="40"/>
      <c r="FAH28" s="40"/>
      <c r="FAI28" s="40"/>
      <c r="FAJ28" s="40"/>
      <c r="FAK28" s="40"/>
      <c r="FAL28" s="40"/>
      <c r="FAM28" s="40"/>
      <c r="FAN28" s="40"/>
      <c r="FAO28" s="40"/>
      <c r="FAP28" s="40"/>
      <c r="FAQ28" s="40"/>
      <c r="FAR28" s="40"/>
      <c r="FAS28" s="40"/>
      <c r="FAT28" s="40"/>
      <c r="FAU28" s="40"/>
      <c r="FAV28" s="40"/>
      <c r="FAW28" s="40"/>
      <c r="FAX28" s="40"/>
      <c r="FAY28" s="40"/>
      <c r="FAZ28" s="40"/>
      <c r="FBA28" s="40"/>
      <c r="FBB28" s="40"/>
      <c r="FBC28" s="40"/>
      <c r="FBD28" s="40"/>
      <c r="FBE28" s="40"/>
      <c r="FBF28" s="40"/>
      <c r="FBG28" s="40"/>
      <c r="FBH28" s="40"/>
      <c r="FBI28" s="40"/>
      <c r="FBJ28" s="40"/>
      <c r="FBK28" s="40"/>
      <c r="FBL28" s="40"/>
      <c r="FBM28" s="40"/>
      <c r="FBN28" s="40"/>
      <c r="FBO28" s="40"/>
      <c r="FBP28" s="40"/>
      <c r="FBQ28" s="40"/>
      <c r="FBR28" s="40"/>
      <c r="FBS28" s="40"/>
      <c r="FBT28" s="40"/>
      <c r="FBU28" s="40"/>
      <c r="FBV28" s="40"/>
      <c r="FBW28" s="40"/>
      <c r="FBX28" s="40"/>
      <c r="FBY28" s="40"/>
      <c r="FBZ28" s="40"/>
      <c r="FCA28" s="40"/>
      <c r="FCB28" s="40"/>
      <c r="FCC28" s="40"/>
      <c r="FCD28" s="40"/>
      <c r="FCE28" s="40"/>
      <c r="FCF28" s="40"/>
      <c r="FCG28" s="40"/>
      <c r="FCH28" s="40"/>
      <c r="FCI28" s="40"/>
      <c r="FCJ28" s="40"/>
      <c r="FCK28" s="40"/>
      <c r="FCL28" s="40"/>
      <c r="FCM28" s="40"/>
      <c r="FCN28" s="40"/>
      <c r="FCO28" s="40"/>
      <c r="FCP28" s="40"/>
      <c r="FCQ28" s="40"/>
      <c r="FCR28" s="40"/>
      <c r="FCS28" s="40"/>
      <c r="FCT28" s="40"/>
      <c r="FCU28" s="40"/>
      <c r="FCV28" s="40"/>
      <c r="FCW28" s="40"/>
      <c r="FCX28" s="40"/>
      <c r="FCY28" s="40"/>
      <c r="FCZ28" s="40"/>
      <c r="FDA28" s="40"/>
      <c r="FDB28" s="40"/>
      <c r="FDC28" s="40"/>
      <c r="FDD28" s="40"/>
      <c r="FDE28" s="40"/>
      <c r="FDF28" s="40"/>
      <c r="FDG28" s="40"/>
      <c r="FDH28" s="40"/>
      <c r="FDI28" s="40"/>
      <c r="FDJ28" s="40"/>
      <c r="FDK28" s="40"/>
      <c r="FDL28" s="40"/>
      <c r="FDM28" s="40"/>
      <c r="FDN28" s="40"/>
      <c r="FDO28" s="40"/>
      <c r="FDP28" s="40"/>
      <c r="FDQ28" s="40"/>
      <c r="FDR28" s="40"/>
      <c r="FDS28" s="40"/>
      <c r="FDT28" s="40"/>
      <c r="FDU28" s="40"/>
      <c r="FDV28" s="40"/>
      <c r="FDW28" s="40"/>
      <c r="FDX28" s="40"/>
      <c r="FDY28" s="40"/>
      <c r="FDZ28" s="40"/>
      <c r="FEA28" s="40"/>
      <c r="FEB28" s="40"/>
      <c r="FEC28" s="40"/>
      <c r="FED28" s="40"/>
      <c r="FEE28" s="40"/>
      <c r="FEF28" s="40"/>
      <c r="FEG28" s="40"/>
      <c r="FEH28" s="40"/>
      <c r="FEI28" s="40"/>
      <c r="FEJ28" s="40"/>
      <c r="FEK28" s="40"/>
      <c r="FEL28" s="40"/>
      <c r="FEM28" s="40"/>
      <c r="FEN28" s="40"/>
      <c r="FEO28" s="40"/>
      <c r="FEP28" s="40"/>
      <c r="FEQ28" s="40"/>
      <c r="FER28" s="40"/>
      <c r="FES28" s="40"/>
      <c r="FET28" s="40"/>
      <c r="FEU28" s="40"/>
      <c r="FEV28" s="40"/>
      <c r="FEW28" s="40"/>
      <c r="FEX28" s="40"/>
      <c r="FEY28" s="40"/>
      <c r="FEZ28" s="40"/>
      <c r="FFA28" s="40"/>
      <c r="FFB28" s="40"/>
      <c r="FFC28" s="40"/>
      <c r="FFD28" s="40"/>
      <c r="FFE28" s="40"/>
      <c r="FFF28" s="40"/>
      <c r="FFG28" s="40"/>
      <c r="FFH28" s="40"/>
      <c r="FFI28" s="40"/>
      <c r="FFJ28" s="40"/>
      <c r="FFK28" s="40"/>
      <c r="FFL28" s="40"/>
      <c r="FFM28" s="40"/>
      <c r="FFN28" s="40"/>
      <c r="FFO28" s="40"/>
      <c r="FFP28" s="40"/>
      <c r="FFQ28" s="40"/>
      <c r="FFR28" s="40"/>
      <c r="FFS28" s="40"/>
      <c r="FFT28" s="40"/>
      <c r="FFU28" s="40"/>
      <c r="FFV28" s="40"/>
      <c r="FFW28" s="40"/>
      <c r="FFX28" s="40"/>
      <c r="FFY28" s="40"/>
      <c r="FFZ28" s="40"/>
      <c r="FGA28" s="40"/>
      <c r="FGB28" s="40"/>
      <c r="FGC28" s="40"/>
      <c r="FGD28" s="40"/>
      <c r="FGE28" s="40"/>
      <c r="FGF28" s="40"/>
      <c r="FGG28" s="40"/>
      <c r="FGH28" s="40"/>
      <c r="FGI28" s="40"/>
      <c r="FGJ28" s="40"/>
      <c r="FGK28" s="40"/>
      <c r="FGL28" s="40"/>
      <c r="FGM28" s="40"/>
      <c r="FGN28" s="40"/>
      <c r="FGO28" s="40"/>
      <c r="FGP28" s="40"/>
      <c r="FGQ28" s="40"/>
      <c r="FGR28" s="40"/>
      <c r="FGS28" s="40"/>
      <c r="FGT28" s="40"/>
      <c r="FGU28" s="40"/>
      <c r="FGV28" s="40"/>
      <c r="FGW28" s="40"/>
      <c r="FGX28" s="40"/>
      <c r="FGY28" s="40"/>
      <c r="FGZ28" s="40"/>
      <c r="FHA28" s="40"/>
      <c r="FHB28" s="40"/>
      <c r="FHC28" s="40"/>
      <c r="FHD28" s="40"/>
      <c r="FHE28" s="40"/>
      <c r="FHF28" s="40"/>
      <c r="FHG28" s="40"/>
      <c r="FHH28" s="40"/>
      <c r="FHI28" s="40"/>
      <c r="FHJ28" s="40"/>
      <c r="FHK28" s="40"/>
      <c r="FHL28" s="40"/>
      <c r="FHM28" s="40"/>
      <c r="FHN28" s="40"/>
      <c r="FHO28" s="40"/>
      <c r="FHP28" s="40"/>
      <c r="FHQ28" s="40"/>
      <c r="FHR28" s="40"/>
      <c r="FHS28" s="40"/>
      <c r="FHT28" s="40"/>
      <c r="FHU28" s="40"/>
      <c r="FHV28" s="40"/>
      <c r="FHW28" s="40"/>
      <c r="FHX28" s="40"/>
      <c r="FHY28" s="40"/>
      <c r="FHZ28" s="40"/>
      <c r="FIA28" s="40"/>
      <c r="FIB28" s="40"/>
      <c r="FIC28" s="40"/>
      <c r="FID28" s="40"/>
      <c r="FIE28" s="40"/>
      <c r="FIF28" s="40"/>
      <c r="FIG28" s="40"/>
      <c r="FIH28" s="40"/>
      <c r="FII28" s="40"/>
      <c r="FIJ28" s="40"/>
      <c r="FIK28" s="40"/>
      <c r="FIL28" s="40"/>
      <c r="FIM28" s="40"/>
      <c r="FIN28" s="40"/>
      <c r="FIO28" s="40"/>
      <c r="FIP28" s="40"/>
      <c r="FIQ28" s="40"/>
      <c r="FIR28" s="40"/>
      <c r="FIS28" s="40"/>
      <c r="FIT28" s="40"/>
      <c r="FIU28" s="40"/>
      <c r="FIV28" s="40"/>
      <c r="FIW28" s="40"/>
      <c r="FIX28" s="40"/>
      <c r="FIY28" s="40"/>
      <c r="FIZ28" s="40"/>
      <c r="FJA28" s="40"/>
      <c r="FJB28" s="40"/>
      <c r="FJC28" s="40"/>
      <c r="FJD28" s="40"/>
      <c r="FJE28" s="40"/>
      <c r="FJF28" s="40"/>
      <c r="FJG28" s="40"/>
      <c r="FJH28" s="40"/>
      <c r="FJI28" s="40"/>
      <c r="FJJ28" s="40"/>
      <c r="FJK28" s="40"/>
      <c r="FJL28" s="40"/>
      <c r="FJM28" s="40"/>
      <c r="FJN28" s="40"/>
      <c r="FJO28" s="40"/>
      <c r="FJP28" s="40"/>
      <c r="FJQ28" s="40"/>
      <c r="FJR28" s="40"/>
      <c r="FJS28" s="40"/>
      <c r="FJT28" s="40"/>
      <c r="FJU28" s="40"/>
      <c r="FJV28" s="40"/>
      <c r="FJW28" s="40"/>
      <c r="FJX28" s="40"/>
      <c r="FJY28" s="40"/>
      <c r="FJZ28" s="40"/>
      <c r="FKA28" s="40"/>
      <c r="FKB28" s="40"/>
      <c r="FKC28" s="40"/>
      <c r="FKD28" s="40"/>
      <c r="FKE28" s="40"/>
      <c r="FKF28" s="40"/>
      <c r="FKG28" s="40"/>
      <c r="FKH28" s="40"/>
      <c r="FKI28" s="40"/>
      <c r="FKJ28" s="40"/>
      <c r="FKK28" s="40"/>
      <c r="FKL28" s="40"/>
      <c r="FKM28" s="40"/>
      <c r="FKN28" s="40"/>
      <c r="FKO28" s="40"/>
      <c r="FKP28" s="40"/>
      <c r="FKQ28" s="40"/>
      <c r="FKR28" s="40"/>
      <c r="FKS28" s="40"/>
      <c r="FKT28" s="40"/>
      <c r="FKU28" s="40"/>
      <c r="FKV28" s="40"/>
      <c r="FKW28" s="40"/>
      <c r="FKX28" s="40"/>
      <c r="FKY28" s="40"/>
      <c r="FKZ28" s="40"/>
      <c r="FLA28" s="40"/>
      <c r="FLB28" s="40"/>
      <c r="FLC28" s="40"/>
      <c r="FLD28" s="40"/>
      <c r="FLE28" s="40"/>
      <c r="FLF28" s="40"/>
      <c r="FLG28" s="40"/>
      <c r="FLH28" s="40"/>
      <c r="FLI28" s="40"/>
      <c r="FLJ28" s="40"/>
      <c r="FLK28" s="40"/>
      <c r="FLL28" s="40"/>
      <c r="FLM28" s="40"/>
      <c r="FLN28" s="40"/>
      <c r="FLO28" s="40"/>
      <c r="FLP28" s="40"/>
      <c r="FLQ28" s="40"/>
      <c r="FLR28" s="40"/>
      <c r="FLS28" s="40"/>
      <c r="FLT28" s="40"/>
      <c r="FLU28" s="40"/>
      <c r="FLV28" s="40"/>
      <c r="FLW28" s="40"/>
      <c r="FLX28" s="40"/>
      <c r="FLY28" s="40"/>
      <c r="FLZ28" s="40"/>
      <c r="FMA28" s="40"/>
      <c r="FMB28" s="40"/>
      <c r="FMC28" s="40"/>
      <c r="FMD28" s="40"/>
      <c r="FME28" s="40"/>
      <c r="FMF28" s="40"/>
      <c r="FMG28" s="40"/>
      <c r="FMH28" s="40"/>
      <c r="FMI28" s="40"/>
      <c r="FMJ28" s="40"/>
      <c r="FMK28" s="40"/>
      <c r="FML28" s="40"/>
      <c r="FMM28" s="40"/>
      <c r="FMN28" s="40"/>
      <c r="FMO28" s="40"/>
      <c r="FMP28" s="40"/>
      <c r="FMQ28" s="40"/>
      <c r="FMR28" s="40"/>
      <c r="FMS28" s="40"/>
      <c r="FMT28" s="40"/>
      <c r="FMU28" s="40"/>
      <c r="FMV28" s="40"/>
      <c r="FMW28" s="40"/>
      <c r="FMX28" s="40"/>
      <c r="FMY28" s="40"/>
      <c r="FMZ28" s="40"/>
      <c r="FNA28" s="40"/>
      <c r="FNB28" s="40"/>
      <c r="FNC28" s="40"/>
      <c r="FND28" s="40"/>
      <c r="FNE28" s="40"/>
      <c r="FNF28" s="40"/>
      <c r="FNG28" s="40"/>
      <c r="FNH28" s="40"/>
      <c r="FNI28" s="40"/>
      <c r="FNJ28" s="40"/>
      <c r="FNK28" s="40"/>
      <c r="FNL28" s="40"/>
      <c r="FNM28" s="40"/>
      <c r="FNN28" s="40"/>
      <c r="FNO28" s="40"/>
      <c r="FNP28" s="40"/>
      <c r="FNQ28" s="40"/>
      <c r="FNR28" s="40"/>
      <c r="FNS28" s="40"/>
      <c r="FNT28" s="40"/>
      <c r="FNU28" s="40"/>
      <c r="FNV28" s="40"/>
      <c r="FNW28" s="40"/>
      <c r="FNX28" s="40"/>
      <c r="FNY28" s="40"/>
      <c r="FNZ28" s="40"/>
      <c r="FOA28" s="40"/>
      <c r="FOB28" s="40"/>
      <c r="FOC28" s="40"/>
      <c r="FOD28" s="40"/>
      <c r="FOE28" s="40"/>
      <c r="FOF28" s="40"/>
      <c r="FOG28" s="40"/>
      <c r="FOH28" s="40"/>
      <c r="FOI28" s="40"/>
      <c r="FOJ28" s="40"/>
      <c r="FOK28" s="40"/>
      <c r="FOL28" s="40"/>
      <c r="FOM28" s="40"/>
      <c r="FON28" s="40"/>
      <c r="FOO28" s="40"/>
      <c r="FOP28" s="40"/>
      <c r="FOQ28" s="40"/>
      <c r="FOR28" s="40"/>
      <c r="FOS28" s="40"/>
      <c r="FOT28" s="40"/>
      <c r="FOU28" s="40"/>
      <c r="FOV28" s="40"/>
      <c r="FOW28" s="40"/>
      <c r="FOX28" s="40"/>
      <c r="FOY28" s="40"/>
      <c r="FOZ28" s="40"/>
      <c r="FPA28" s="40"/>
      <c r="FPB28" s="40"/>
      <c r="FPC28" s="40"/>
      <c r="FPD28" s="40"/>
      <c r="FPE28" s="40"/>
      <c r="FPF28" s="40"/>
      <c r="FPG28" s="40"/>
      <c r="FPH28" s="40"/>
      <c r="FPI28" s="40"/>
      <c r="FPJ28" s="40"/>
      <c r="FPK28" s="40"/>
      <c r="FPL28" s="40"/>
      <c r="FPM28" s="40"/>
      <c r="FPN28" s="40"/>
      <c r="FPO28" s="40"/>
      <c r="FPP28" s="40"/>
      <c r="FPQ28" s="40"/>
      <c r="FPR28" s="40"/>
      <c r="FPS28" s="40"/>
      <c r="FPT28" s="40"/>
      <c r="FPU28" s="40"/>
      <c r="FPV28" s="40"/>
      <c r="FPW28" s="40"/>
      <c r="FPX28" s="40"/>
      <c r="FPY28" s="40"/>
      <c r="FPZ28" s="40"/>
      <c r="FQA28" s="40"/>
      <c r="FQB28" s="40"/>
      <c r="FQC28" s="40"/>
      <c r="FQD28" s="40"/>
      <c r="FQE28" s="40"/>
      <c r="FQF28" s="40"/>
      <c r="FQG28" s="40"/>
      <c r="FQH28" s="40"/>
      <c r="FQI28" s="40"/>
      <c r="FQJ28" s="40"/>
      <c r="FQK28" s="40"/>
      <c r="FQL28" s="40"/>
      <c r="FQM28" s="40"/>
      <c r="FQN28" s="40"/>
      <c r="FQO28" s="40"/>
      <c r="FQP28" s="40"/>
      <c r="FQQ28" s="40"/>
      <c r="FQR28" s="40"/>
      <c r="FQS28" s="40"/>
      <c r="FQT28" s="40"/>
      <c r="FQU28" s="40"/>
      <c r="FQV28" s="40"/>
      <c r="FQW28" s="40"/>
      <c r="FQX28" s="40"/>
      <c r="FQY28" s="40"/>
      <c r="FQZ28" s="40"/>
      <c r="FRA28" s="40"/>
      <c r="FRB28" s="40"/>
      <c r="FRC28" s="40"/>
      <c r="FRD28" s="40"/>
      <c r="FRE28" s="40"/>
      <c r="FRF28" s="40"/>
      <c r="FRG28" s="40"/>
      <c r="FRH28" s="40"/>
      <c r="FRI28" s="40"/>
      <c r="FRJ28" s="40"/>
      <c r="FRK28" s="40"/>
      <c r="FRL28" s="40"/>
      <c r="FRM28" s="40"/>
      <c r="FRN28" s="40"/>
      <c r="FRO28" s="40"/>
      <c r="FRP28" s="40"/>
      <c r="FRQ28" s="40"/>
      <c r="FRR28" s="40"/>
      <c r="FRS28" s="40"/>
      <c r="FRT28" s="40"/>
      <c r="FRU28" s="40"/>
      <c r="FRV28" s="40"/>
      <c r="FRW28" s="40"/>
      <c r="FRX28" s="40"/>
      <c r="FRY28" s="40"/>
      <c r="FRZ28" s="40"/>
      <c r="FSA28" s="40"/>
      <c r="FSB28" s="40"/>
      <c r="FSC28" s="40"/>
      <c r="FSD28" s="40"/>
      <c r="FSE28" s="40"/>
      <c r="FSF28" s="40"/>
      <c r="FSG28" s="40"/>
      <c r="FSH28" s="40"/>
      <c r="FSI28" s="40"/>
      <c r="FSJ28" s="40"/>
      <c r="FSK28" s="40"/>
      <c r="FSL28" s="40"/>
      <c r="FSM28" s="40"/>
      <c r="FSN28" s="40"/>
      <c r="FSO28" s="40"/>
      <c r="FSP28" s="40"/>
      <c r="FSQ28" s="40"/>
      <c r="FSR28" s="40"/>
      <c r="FSS28" s="40"/>
      <c r="FST28" s="40"/>
      <c r="FSU28" s="40"/>
      <c r="FSV28" s="40"/>
      <c r="FSW28" s="40"/>
      <c r="FSX28" s="40"/>
      <c r="FSY28" s="40"/>
      <c r="FSZ28" s="40"/>
      <c r="FTA28" s="40"/>
      <c r="FTB28" s="40"/>
      <c r="FTC28" s="40"/>
      <c r="FTD28" s="40"/>
      <c r="FTE28" s="40"/>
      <c r="FTF28" s="40"/>
      <c r="FTG28" s="40"/>
      <c r="FTH28" s="40"/>
      <c r="FTI28" s="40"/>
      <c r="FTJ28" s="40"/>
      <c r="FTK28" s="40"/>
      <c r="FTL28" s="40"/>
      <c r="FTM28" s="40"/>
      <c r="FTN28" s="40"/>
      <c r="FTO28" s="40"/>
      <c r="FTP28" s="40"/>
      <c r="FTQ28" s="40"/>
      <c r="FTR28" s="40"/>
      <c r="FTS28" s="40"/>
      <c r="FTT28" s="40"/>
      <c r="FTU28" s="40"/>
      <c r="FTV28" s="40"/>
      <c r="FTW28" s="40"/>
      <c r="FTX28" s="40"/>
      <c r="FTY28" s="40"/>
      <c r="FTZ28" s="40"/>
      <c r="FUA28" s="40"/>
      <c r="FUB28" s="40"/>
      <c r="FUC28" s="40"/>
      <c r="FUD28" s="40"/>
      <c r="FUE28" s="40"/>
      <c r="FUF28" s="40"/>
      <c r="FUG28" s="40"/>
      <c r="FUH28" s="40"/>
      <c r="FUI28" s="40"/>
      <c r="FUJ28" s="40"/>
      <c r="FUK28" s="40"/>
      <c r="FUL28" s="40"/>
      <c r="FUM28" s="40"/>
      <c r="FUN28" s="40"/>
      <c r="FUO28" s="40"/>
      <c r="FUP28" s="40"/>
      <c r="FUQ28" s="40"/>
      <c r="FUR28" s="40"/>
      <c r="FUS28" s="40"/>
      <c r="FUT28" s="40"/>
      <c r="FUU28" s="40"/>
      <c r="FUV28" s="40"/>
      <c r="FUW28" s="40"/>
      <c r="FUX28" s="40"/>
      <c r="FUY28" s="40"/>
      <c r="FUZ28" s="40"/>
      <c r="FVA28" s="40"/>
      <c r="FVB28" s="40"/>
      <c r="FVC28" s="40"/>
      <c r="FVD28" s="40"/>
      <c r="FVE28" s="40"/>
      <c r="FVF28" s="40"/>
      <c r="FVG28" s="40"/>
      <c r="FVH28" s="40"/>
      <c r="FVI28" s="40"/>
      <c r="FVJ28" s="40"/>
      <c r="FVK28" s="40"/>
      <c r="FVL28" s="40"/>
      <c r="FVM28" s="40"/>
      <c r="FVN28" s="40"/>
      <c r="FVO28" s="40"/>
      <c r="FVP28" s="40"/>
      <c r="FVQ28" s="40"/>
      <c r="FVR28" s="40"/>
      <c r="FVS28" s="40"/>
      <c r="FVT28" s="40"/>
      <c r="FVU28" s="40"/>
      <c r="FVV28" s="40"/>
      <c r="FVW28" s="40"/>
      <c r="FVX28" s="40"/>
      <c r="FVY28" s="40"/>
      <c r="FVZ28" s="40"/>
      <c r="FWA28" s="40"/>
      <c r="FWB28" s="40"/>
      <c r="FWC28" s="40"/>
      <c r="FWD28" s="40"/>
      <c r="FWE28" s="40"/>
      <c r="FWF28" s="40"/>
      <c r="FWG28" s="40"/>
      <c r="FWH28" s="40"/>
      <c r="FWI28" s="40"/>
      <c r="FWJ28" s="40"/>
      <c r="FWK28" s="40"/>
      <c r="FWL28" s="40"/>
      <c r="FWM28" s="40"/>
      <c r="FWN28" s="40"/>
      <c r="FWO28" s="40"/>
      <c r="FWP28" s="40"/>
      <c r="FWQ28" s="40"/>
      <c r="FWR28" s="40"/>
      <c r="FWS28" s="40"/>
      <c r="FWT28" s="40"/>
      <c r="FWU28" s="40"/>
      <c r="FWV28" s="40"/>
      <c r="FWW28" s="40"/>
      <c r="FWX28" s="40"/>
      <c r="FWY28" s="40"/>
      <c r="FWZ28" s="40"/>
      <c r="FXA28" s="40"/>
      <c r="FXB28" s="40"/>
      <c r="FXC28" s="40"/>
      <c r="FXD28" s="40"/>
      <c r="FXE28" s="40"/>
      <c r="FXF28" s="40"/>
      <c r="FXG28" s="40"/>
      <c r="FXH28" s="40"/>
      <c r="FXI28" s="40"/>
      <c r="FXJ28" s="40"/>
      <c r="FXK28" s="40"/>
      <c r="FXL28" s="40"/>
      <c r="FXM28" s="40"/>
      <c r="FXN28" s="40"/>
      <c r="FXO28" s="40"/>
      <c r="FXP28" s="40"/>
      <c r="FXQ28" s="40"/>
      <c r="FXR28" s="40"/>
      <c r="FXS28" s="40"/>
      <c r="FXT28" s="40"/>
      <c r="FXU28" s="40"/>
      <c r="FXV28" s="40"/>
      <c r="FXW28" s="40"/>
      <c r="FXX28" s="40"/>
      <c r="FXY28" s="40"/>
      <c r="FXZ28" s="40"/>
      <c r="FYA28" s="40"/>
      <c r="FYB28" s="40"/>
      <c r="FYC28" s="40"/>
      <c r="FYD28" s="40"/>
      <c r="FYE28" s="40"/>
      <c r="FYF28" s="40"/>
      <c r="FYG28" s="40"/>
      <c r="FYH28" s="40"/>
      <c r="FYI28" s="40"/>
      <c r="FYJ28" s="40"/>
      <c r="FYK28" s="40"/>
      <c r="FYL28" s="40"/>
      <c r="FYM28" s="40"/>
      <c r="FYN28" s="40"/>
      <c r="FYO28" s="40"/>
      <c r="FYP28" s="40"/>
      <c r="FYQ28" s="40"/>
      <c r="FYR28" s="40"/>
      <c r="FYS28" s="40"/>
      <c r="FYT28" s="40"/>
      <c r="FYU28" s="40"/>
      <c r="FYV28" s="40"/>
      <c r="FYW28" s="40"/>
      <c r="FYX28" s="40"/>
      <c r="FYY28" s="40"/>
      <c r="FYZ28" s="40"/>
      <c r="FZA28" s="40"/>
      <c r="FZB28" s="40"/>
      <c r="FZC28" s="40"/>
      <c r="FZD28" s="40"/>
      <c r="FZE28" s="40"/>
      <c r="FZF28" s="40"/>
      <c r="FZG28" s="40"/>
      <c r="FZH28" s="40"/>
      <c r="FZI28" s="40"/>
      <c r="FZJ28" s="40"/>
      <c r="FZK28" s="40"/>
      <c r="FZL28" s="40"/>
      <c r="FZM28" s="40"/>
      <c r="FZN28" s="40"/>
      <c r="FZO28" s="40"/>
      <c r="FZP28" s="40"/>
      <c r="FZQ28" s="40"/>
      <c r="FZR28" s="40"/>
      <c r="FZS28" s="40"/>
      <c r="FZT28" s="40"/>
      <c r="FZU28" s="40"/>
      <c r="FZV28" s="40"/>
      <c r="FZW28" s="40"/>
      <c r="FZX28" s="40"/>
      <c r="FZY28" s="40"/>
      <c r="FZZ28" s="40"/>
      <c r="GAA28" s="40"/>
      <c r="GAB28" s="40"/>
      <c r="GAC28" s="40"/>
      <c r="GAD28" s="40"/>
      <c r="GAE28" s="40"/>
      <c r="GAF28" s="40"/>
      <c r="GAG28" s="40"/>
      <c r="GAH28" s="40"/>
      <c r="GAI28" s="40"/>
      <c r="GAJ28" s="40"/>
      <c r="GAK28" s="40"/>
      <c r="GAL28" s="40"/>
      <c r="GAM28" s="40"/>
      <c r="GAN28" s="40"/>
      <c r="GAO28" s="40"/>
      <c r="GAP28" s="40"/>
      <c r="GAQ28" s="40"/>
      <c r="GAR28" s="40"/>
      <c r="GAS28" s="40"/>
      <c r="GAT28" s="40"/>
      <c r="GAU28" s="40"/>
      <c r="GAV28" s="40"/>
      <c r="GAW28" s="40"/>
      <c r="GAX28" s="40"/>
      <c r="GAY28" s="40"/>
      <c r="GAZ28" s="40"/>
      <c r="GBA28" s="40"/>
      <c r="GBB28" s="40"/>
      <c r="GBC28" s="40"/>
      <c r="GBD28" s="40"/>
      <c r="GBE28" s="40"/>
      <c r="GBF28" s="40"/>
      <c r="GBG28" s="40"/>
      <c r="GBH28" s="40"/>
      <c r="GBI28" s="40"/>
      <c r="GBJ28" s="40"/>
      <c r="GBK28" s="40"/>
      <c r="GBL28" s="40"/>
      <c r="GBM28" s="40"/>
      <c r="GBN28" s="40"/>
      <c r="GBO28" s="40"/>
      <c r="GBP28" s="40"/>
      <c r="GBQ28" s="40"/>
      <c r="GBR28" s="40"/>
      <c r="GBS28" s="40"/>
      <c r="GBT28" s="40"/>
      <c r="GBU28" s="40"/>
      <c r="GBV28" s="40"/>
      <c r="GBW28" s="40"/>
      <c r="GBX28" s="40"/>
      <c r="GBY28" s="40"/>
      <c r="GBZ28" s="40"/>
      <c r="GCA28" s="40"/>
      <c r="GCB28" s="40"/>
      <c r="GCC28" s="40"/>
      <c r="GCD28" s="40"/>
      <c r="GCE28" s="40"/>
      <c r="GCF28" s="40"/>
      <c r="GCG28" s="40"/>
      <c r="GCH28" s="40"/>
      <c r="GCI28" s="40"/>
      <c r="GCJ28" s="40"/>
      <c r="GCK28" s="40"/>
      <c r="GCL28" s="40"/>
      <c r="GCM28" s="40"/>
      <c r="GCN28" s="40"/>
      <c r="GCO28" s="40"/>
      <c r="GCP28" s="40"/>
      <c r="GCQ28" s="40"/>
      <c r="GCR28" s="40"/>
      <c r="GCS28" s="40"/>
      <c r="GCT28" s="40"/>
      <c r="GCU28" s="40"/>
      <c r="GCV28" s="40"/>
      <c r="GCW28" s="40"/>
      <c r="GCX28" s="40"/>
      <c r="GCY28" s="40"/>
      <c r="GCZ28" s="40"/>
      <c r="GDA28" s="40"/>
      <c r="GDB28" s="40"/>
      <c r="GDC28" s="40"/>
      <c r="GDD28" s="40"/>
      <c r="GDE28" s="40"/>
      <c r="GDF28" s="40"/>
      <c r="GDG28" s="40"/>
      <c r="GDH28" s="40"/>
      <c r="GDI28" s="40"/>
      <c r="GDJ28" s="40"/>
      <c r="GDK28" s="40"/>
      <c r="GDL28" s="40"/>
      <c r="GDM28" s="40"/>
      <c r="GDN28" s="40"/>
      <c r="GDO28" s="40"/>
      <c r="GDP28" s="40"/>
      <c r="GDQ28" s="40"/>
      <c r="GDR28" s="40"/>
      <c r="GDS28" s="40"/>
      <c r="GDT28" s="40"/>
      <c r="GDU28" s="40"/>
      <c r="GDV28" s="40"/>
      <c r="GDW28" s="40"/>
      <c r="GDX28" s="40"/>
      <c r="GDY28" s="40"/>
      <c r="GDZ28" s="40"/>
      <c r="GEA28" s="40"/>
      <c r="GEB28" s="40"/>
      <c r="GEC28" s="40"/>
      <c r="GED28" s="40"/>
      <c r="GEE28" s="40"/>
      <c r="GEF28" s="40"/>
      <c r="GEG28" s="40"/>
      <c r="GEH28" s="40"/>
      <c r="GEI28" s="40"/>
      <c r="GEJ28" s="40"/>
      <c r="GEK28" s="40"/>
      <c r="GEL28" s="40"/>
      <c r="GEM28" s="40"/>
      <c r="GEN28" s="40"/>
      <c r="GEO28" s="40"/>
      <c r="GEP28" s="40"/>
      <c r="GEQ28" s="40"/>
      <c r="GER28" s="40"/>
      <c r="GES28" s="40"/>
      <c r="GET28" s="40"/>
      <c r="GEU28" s="40"/>
      <c r="GEV28" s="40"/>
      <c r="GEW28" s="40"/>
      <c r="GEX28" s="40"/>
      <c r="GEY28" s="40"/>
      <c r="GEZ28" s="40"/>
      <c r="GFA28" s="40"/>
      <c r="GFB28" s="40"/>
      <c r="GFC28" s="40"/>
      <c r="GFD28" s="40"/>
      <c r="GFE28" s="40"/>
      <c r="GFF28" s="40"/>
      <c r="GFG28" s="40"/>
      <c r="GFH28" s="40"/>
      <c r="GFI28" s="40"/>
      <c r="GFJ28" s="40"/>
      <c r="GFK28" s="40"/>
      <c r="GFL28" s="40"/>
      <c r="GFM28" s="40"/>
      <c r="GFN28" s="40"/>
      <c r="GFO28" s="40"/>
      <c r="GFP28" s="40"/>
      <c r="GFQ28" s="40"/>
      <c r="GFR28" s="40"/>
      <c r="GFS28" s="40"/>
      <c r="GFT28" s="40"/>
      <c r="GFU28" s="40"/>
      <c r="GFV28" s="40"/>
      <c r="GFW28" s="40"/>
      <c r="GFX28" s="40"/>
      <c r="GFY28" s="40"/>
      <c r="GFZ28" s="40"/>
      <c r="GGA28" s="40"/>
      <c r="GGB28" s="40"/>
      <c r="GGC28" s="40"/>
      <c r="GGD28" s="40"/>
      <c r="GGE28" s="40"/>
      <c r="GGF28" s="40"/>
      <c r="GGG28" s="40"/>
      <c r="GGH28" s="40"/>
      <c r="GGI28" s="40"/>
      <c r="GGJ28" s="40"/>
      <c r="GGK28" s="40"/>
      <c r="GGL28" s="40"/>
      <c r="GGM28" s="40"/>
      <c r="GGN28" s="40"/>
      <c r="GGO28" s="40"/>
      <c r="GGP28" s="40"/>
      <c r="GGQ28" s="40"/>
      <c r="GGR28" s="40"/>
      <c r="GGS28" s="40"/>
      <c r="GGT28" s="40"/>
      <c r="GGU28" s="40"/>
      <c r="GGV28" s="40"/>
      <c r="GGW28" s="40"/>
      <c r="GGX28" s="40"/>
      <c r="GGY28" s="40"/>
      <c r="GGZ28" s="40"/>
      <c r="GHA28" s="40"/>
      <c r="GHB28" s="40"/>
      <c r="GHC28" s="40"/>
      <c r="GHD28" s="40"/>
      <c r="GHE28" s="40"/>
      <c r="GHF28" s="40"/>
      <c r="GHG28" s="40"/>
      <c r="GHH28" s="40"/>
      <c r="GHI28" s="40"/>
      <c r="GHJ28" s="40"/>
      <c r="GHK28" s="40"/>
      <c r="GHL28" s="40"/>
      <c r="GHM28" s="40"/>
      <c r="GHN28" s="40"/>
      <c r="GHO28" s="40"/>
      <c r="GHP28" s="40"/>
      <c r="GHQ28" s="40"/>
      <c r="GHR28" s="40"/>
      <c r="GHS28" s="40"/>
      <c r="GHT28" s="40"/>
      <c r="GHU28" s="40"/>
      <c r="GHV28" s="40"/>
      <c r="GHW28" s="40"/>
      <c r="GHX28" s="40"/>
      <c r="GHY28" s="40"/>
      <c r="GHZ28" s="40"/>
      <c r="GIA28" s="40"/>
      <c r="GIB28" s="40"/>
      <c r="GIC28" s="40"/>
      <c r="GID28" s="40"/>
      <c r="GIE28" s="40"/>
      <c r="GIF28" s="40"/>
      <c r="GIG28" s="40"/>
      <c r="GIH28" s="40"/>
      <c r="GII28" s="40"/>
      <c r="GIJ28" s="40"/>
      <c r="GIK28" s="40"/>
      <c r="GIL28" s="40"/>
      <c r="GIM28" s="40"/>
      <c r="GIN28" s="40"/>
      <c r="GIO28" s="40"/>
      <c r="GIP28" s="40"/>
      <c r="GIQ28" s="40"/>
      <c r="GIR28" s="40"/>
      <c r="GIS28" s="40"/>
      <c r="GIT28" s="40"/>
      <c r="GIU28" s="40"/>
      <c r="GIV28" s="40"/>
      <c r="GIW28" s="40"/>
      <c r="GIX28" s="40"/>
      <c r="GIY28" s="40"/>
      <c r="GIZ28" s="40"/>
      <c r="GJA28" s="40"/>
      <c r="GJB28" s="40"/>
      <c r="GJC28" s="40"/>
      <c r="GJD28" s="40"/>
      <c r="GJE28" s="40"/>
      <c r="GJF28" s="40"/>
      <c r="GJG28" s="40"/>
      <c r="GJH28" s="40"/>
      <c r="GJI28" s="40"/>
      <c r="GJJ28" s="40"/>
      <c r="GJK28" s="40"/>
      <c r="GJL28" s="40"/>
      <c r="GJM28" s="40"/>
      <c r="GJN28" s="40"/>
      <c r="GJO28" s="40"/>
      <c r="GJP28" s="40"/>
      <c r="GJQ28" s="40"/>
      <c r="GJR28" s="40"/>
      <c r="GJS28" s="40"/>
      <c r="GJT28" s="40"/>
      <c r="GJU28" s="40"/>
      <c r="GJV28" s="40"/>
      <c r="GJW28" s="40"/>
      <c r="GJX28" s="40"/>
      <c r="GJY28" s="40"/>
      <c r="GJZ28" s="40"/>
      <c r="GKA28" s="40"/>
      <c r="GKB28" s="40"/>
      <c r="GKC28" s="40"/>
      <c r="GKD28" s="40"/>
      <c r="GKE28" s="40"/>
      <c r="GKF28" s="40"/>
      <c r="GKG28" s="40"/>
      <c r="GKH28" s="40"/>
      <c r="GKI28" s="40"/>
      <c r="GKJ28" s="40"/>
      <c r="GKK28" s="40"/>
      <c r="GKL28" s="40"/>
      <c r="GKM28" s="40"/>
      <c r="GKN28" s="40"/>
      <c r="GKO28" s="40"/>
      <c r="GKP28" s="40"/>
      <c r="GKQ28" s="40"/>
      <c r="GKR28" s="40"/>
      <c r="GKS28" s="40"/>
      <c r="GKT28" s="40"/>
      <c r="GKU28" s="40"/>
      <c r="GKV28" s="40"/>
      <c r="GKW28" s="40"/>
      <c r="GKX28" s="40"/>
      <c r="GKY28" s="40"/>
      <c r="GKZ28" s="40"/>
      <c r="GLA28" s="40"/>
      <c r="GLB28" s="40"/>
      <c r="GLC28" s="40"/>
      <c r="GLD28" s="40"/>
      <c r="GLE28" s="40"/>
      <c r="GLF28" s="40"/>
      <c r="GLG28" s="40"/>
      <c r="GLH28" s="40"/>
      <c r="GLI28" s="40"/>
      <c r="GLJ28" s="40"/>
      <c r="GLK28" s="40"/>
      <c r="GLL28" s="40"/>
      <c r="GLM28" s="40"/>
      <c r="GLN28" s="40"/>
      <c r="GLO28" s="40"/>
      <c r="GLP28" s="40"/>
      <c r="GLQ28" s="40"/>
      <c r="GLR28" s="40"/>
      <c r="GLS28" s="40"/>
      <c r="GLT28" s="40"/>
      <c r="GLU28" s="40"/>
      <c r="GLV28" s="40"/>
      <c r="GLW28" s="40"/>
      <c r="GLX28" s="40"/>
      <c r="GLY28" s="40"/>
      <c r="GLZ28" s="40"/>
      <c r="GMA28" s="40"/>
      <c r="GMB28" s="40"/>
      <c r="GMC28" s="40"/>
      <c r="GMD28" s="40"/>
      <c r="GME28" s="40"/>
      <c r="GMF28" s="40"/>
      <c r="GMG28" s="40"/>
      <c r="GMH28" s="40"/>
      <c r="GMI28" s="40"/>
      <c r="GMJ28" s="40"/>
      <c r="GMK28" s="40"/>
      <c r="GML28" s="40"/>
      <c r="GMM28" s="40"/>
      <c r="GMN28" s="40"/>
      <c r="GMO28" s="40"/>
      <c r="GMP28" s="40"/>
      <c r="GMQ28" s="40"/>
      <c r="GMR28" s="40"/>
      <c r="GMS28" s="40"/>
      <c r="GMT28" s="40"/>
      <c r="GMU28" s="40"/>
      <c r="GMV28" s="40"/>
      <c r="GMW28" s="40"/>
      <c r="GMX28" s="40"/>
      <c r="GMY28" s="40"/>
      <c r="GMZ28" s="40"/>
      <c r="GNA28" s="40"/>
      <c r="GNB28" s="40"/>
      <c r="GNC28" s="40"/>
      <c r="GND28" s="40"/>
      <c r="GNE28" s="40"/>
      <c r="GNF28" s="40"/>
      <c r="GNG28" s="40"/>
      <c r="GNH28" s="40"/>
      <c r="GNI28" s="40"/>
      <c r="GNJ28" s="40"/>
      <c r="GNK28" s="40"/>
      <c r="GNL28" s="40"/>
      <c r="GNM28" s="40"/>
      <c r="GNN28" s="40"/>
      <c r="GNO28" s="40"/>
      <c r="GNP28" s="40"/>
      <c r="GNQ28" s="40"/>
      <c r="GNR28" s="40"/>
      <c r="GNS28" s="40"/>
      <c r="GNT28" s="40"/>
      <c r="GNU28" s="40"/>
      <c r="GNV28" s="40"/>
      <c r="GNW28" s="40"/>
      <c r="GNX28" s="40"/>
      <c r="GNY28" s="40"/>
      <c r="GNZ28" s="40"/>
      <c r="GOA28" s="40"/>
      <c r="GOB28" s="40"/>
      <c r="GOC28" s="40"/>
      <c r="GOD28" s="40"/>
      <c r="GOE28" s="40"/>
      <c r="GOF28" s="40"/>
      <c r="GOG28" s="40"/>
      <c r="GOH28" s="40"/>
      <c r="GOI28" s="40"/>
      <c r="GOJ28" s="40"/>
      <c r="GOK28" s="40"/>
      <c r="GOL28" s="40"/>
      <c r="GOM28" s="40"/>
      <c r="GON28" s="40"/>
      <c r="GOO28" s="40"/>
      <c r="GOP28" s="40"/>
      <c r="GOQ28" s="40"/>
      <c r="GOR28" s="40"/>
      <c r="GOS28" s="40"/>
      <c r="GOT28" s="40"/>
      <c r="GOU28" s="40"/>
      <c r="GOV28" s="40"/>
      <c r="GOW28" s="40"/>
      <c r="GOX28" s="40"/>
      <c r="GOY28" s="40"/>
      <c r="GOZ28" s="40"/>
      <c r="GPA28" s="40"/>
      <c r="GPB28" s="40"/>
      <c r="GPC28" s="40"/>
      <c r="GPD28" s="40"/>
      <c r="GPE28" s="40"/>
      <c r="GPF28" s="40"/>
      <c r="GPG28" s="40"/>
      <c r="GPH28" s="40"/>
      <c r="GPI28" s="40"/>
      <c r="GPJ28" s="40"/>
      <c r="GPK28" s="40"/>
      <c r="GPL28" s="40"/>
      <c r="GPM28" s="40"/>
      <c r="GPN28" s="40"/>
      <c r="GPO28" s="40"/>
      <c r="GPP28" s="40"/>
      <c r="GPQ28" s="40"/>
      <c r="GPR28" s="40"/>
      <c r="GPS28" s="40"/>
      <c r="GPT28" s="40"/>
      <c r="GPU28" s="40"/>
      <c r="GPV28" s="40"/>
      <c r="GPW28" s="40"/>
      <c r="GPX28" s="40"/>
      <c r="GPY28" s="40"/>
      <c r="GPZ28" s="40"/>
      <c r="GQA28" s="40"/>
      <c r="GQB28" s="40"/>
      <c r="GQC28" s="40"/>
      <c r="GQD28" s="40"/>
      <c r="GQE28" s="40"/>
      <c r="GQF28" s="40"/>
      <c r="GQG28" s="40"/>
      <c r="GQH28" s="40"/>
      <c r="GQI28" s="40"/>
      <c r="GQJ28" s="40"/>
      <c r="GQK28" s="40"/>
      <c r="GQL28" s="40"/>
      <c r="GQM28" s="40"/>
      <c r="GQN28" s="40"/>
      <c r="GQO28" s="40"/>
      <c r="GQP28" s="40"/>
      <c r="GQQ28" s="40"/>
      <c r="GQR28" s="40"/>
      <c r="GQS28" s="40"/>
      <c r="GQT28" s="40"/>
      <c r="GQU28" s="40"/>
      <c r="GQV28" s="40"/>
      <c r="GQW28" s="40"/>
      <c r="GQX28" s="40"/>
      <c r="GQY28" s="40"/>
      <c r="GQZ28" s="40"/>
      <c r="GRA28" s="40"/>
      <c r="GRB28" s="40"/>
      <c r="GRC28" s="40"/>
      <c r="GRD28" s="40"/>
      <c r="GRE28" s="40"/>
      <c r="GRF28" s="40"/>
      <c r="GRG28" s="40"/>
      <c r="GRH28" s="40"/>
      <c r="GRI28" s="40"/>
      <c r="GRJ28" s="40"/>
      <c r="GRK28" s="40"/>
      <c r="GRL28" s="40"/>
      <c r="GRM28" s="40"/>
      <c r="GRN28" s="40"/>
      <c r="GRO28" s="40"/>
      <c r="GRP28" s="40"/>
      <c r="GRQ28" s="40"/>
      <c r="GRR28" s="40"/>
      <c r="GRS28" s="40"/>
      <c r="GRT28" s="40"/>
      <c r="GRU28" s="40"/>
      <c r="GRV28" s="40"/>
      <c r="GRW28" s="40"/>
      <c r="GRX28" s="40"/>
      <c r="GRY28" s="40"/>
      <c r="GRZ28" s="40"/>
      <c r="GSA28" s="40"/>
      <c r="GSB28" s="40"/>
      <c r="GSC28" s="40"/>
      <c r="GSD28" s="40"/>
      <c r="GSE28" s="40"/>
      <c r="GSF28" s="40"/>
      <c r="GSG28" s="40"/>
      <c r="GSH28" s="40"/>
      <c r="GSI28" s="40"/>
      <c r="GSJ28" s="40"/>
      <c r="GSK28" s="40"/>
      <c r="GSL28" s="40"/>
      <c r="GSM28" s="40"/>
      <c r="GSN28" s="40"/>
      <c r="GSO28" s="40"/>
      <c r="GSP28" s="40"/>
      <c r="GSQ28" s="40"/>
      <c r="GSR28" s="40"/>
      <c r="GSS28" s="40"/>
      <c r="GST28" s="40"/>
      <c r="GSU28" s="40"/>
      <c r="GSV28" s="40"/>
      <c r="GSW28" s="40"/>
      <c r="GSX28" s="40"/>
      <c r="GSY28" s="40"/>
      <c r="GSZ28" s="40"/>
      <c r="GTA28" s="40"/>
      <c r="GTB28" s="40"/>
      <c r="GTC28" s="40"/>
      <c r="GTD28" s="40"/>
      <c r="GTE28" s="40"/>
      <c r="GTF28" s="40"/>
      <c r="GTG28" s="40"/>
      <c r="GTH28" s="40"/>
      <c r="GTI28" s="40"/>
      <c r="GTJ28" s="40"/>
      <c r="GTK28" s="40"/>
      <c r="GTL28" s="40"/>
      <c r="GTM28" s="40"/>
      <c r="GTN28" s="40"/>
      <c r="GTO28" s="40"/>
      <c r="GTP28" s="40"/>
      <c r="GTQ28" s="40"/>
      <c r="GTR28" s="40"/>
      <c r="GTS28" s="40"/>
      <c r="GTT28" s="40"/>
      <c r="GTU28" s="40"/>
      <c r="GTV28" s="40"/>
      <c r="GTW28" s="40"/>
      <c r="GTX28" s="40"/>
      <c r="GTY28" s="40"/>
      <c r="GTZ28" s="40"/>
      <c r="GUA28" s="40"/>
      <c r="GUB28" s="40"/>
      <c r="GUC28" s="40"/>
      <c r="GUD28" s="40"/>
      <c r="GUE28" s="40"/>
      <c r="GUF28" s="40"/>
      <c r="GUG28" s="40"/>
      <c r="GUH28" s="40"/>
      <c r="GUI28" s="40"/>
      <c r="GUJ28" s="40"/>
      <c r="GUK28" s="40"/>
      <c r="GUL28" s="40"/>
      <c r="GUM28" s="40"/>
      <c r="GUN28" s="40"/>
      <c r="GUO28" s="40"/>
      <c r="GUP28" s="40"/>
      <c r="GUQ28" s="40"/>
      <c r="GUR28" s="40"/>
      <c r="GUS28" s="40"/>
      <c r="GUT28" s="40"/>
      <c r="GUU28" s="40"/>
      <c r="GUV28" s="40"/>
      <c r="GUW28" s="40"/>
      <c r="GUX28" s="40"/>
      <c r="GUY28" s="40"/>
      <c r="GUZ28" s="40"/>
      <c r="GVA28" s="40"/>
      <c r="GVB28" s="40"/>
      <c r="GVC28" s="40"/>
      <c r="GVD28" s="40"/>
      <c r="GVE28" s="40"/>
      <c r="GVF28" s="40"/>
      <c r="GVG28" s="40"/>
      <c r="GVH28" s="40"/>
      <c r="GVI28" s="40"/>
      <c r="GVJ28" s="40"/>
      <c r="GVK28" s="40"/>
      <c r="GVL28" s="40"/>
      <c r="GVM28" s="40"/>
      <c r="GVN28" s="40"/>
      <c r="GVO28" s="40"/>
      <c r="GVP28" s="40"/>
      <c r="GVQ28" s="40"/>
      <c r="GVR28" s="40"/>
      <c r="GVS28" s="40"/>
      <c r="GVT28" s="40"/>
      <c r="GVU28" s="40"/>
      <c r="GVV28" s="40"/>
      <c r="GVW28" s="40"/>
      <c r="GVX28" s="40"/>
      <c r="GVY28" s="40"/>
      <c r="GVZ28" s="40"/>
      <c r="GWA28" s="40"/>
      <c r="GWB28" s="40"/>
      <c r="GWC28" s="40"/>
      <c r="GWD28" s="40"/>
      <c r="GWE28" s="40"/>
      <c r="GWF28" s="40"/>
      <c r="GWG28" s="40"/>
      <c r="GWH28" s="40"/>
      <c r="GWI28" s="40"/>
      <c r="GWJ28" s="40"/>
      <c r="GWK28" s="40"/>
      <c r="GWL28" s="40"/>
      <c r="GWM28" s="40"/>
      <c r="GWN28" s="40"/>
      <c r="GWO28" s="40"/>
      <c r="GWP28" s="40"/>
      <c r="GWQ28" s="40"/>
      <c r="GWR28" s="40"/>
      <c r="GWS28" s="40"/>
      <c r="GWT28" s="40"/>
      <c r="GWU28" s="40"/>
      <c r="GWV28" s="40"/>
      <c r="GWW28" s="40"/>
      <c r="GWX28" s="40"/>
      <c r="GWY28" s="40"/>
      <c r="GWZ28" s="40"/>
      <c r="GXA28" s="40"/>
      <c r="GXB28" s="40"/>
      <c r="GXC28" s="40"/>
      <c r="GXD28" s="40"/>
      <c r="GXE28" s="40"/>
      <c r="GXF28" s="40"/>
      <c r="GXG28" s="40"/>
      <c r="GXH28" s="40"/>
      <c r="GXI28" s="40"/>
      <c r="GXJ28" s="40"/>
      <c r="GXK28" s="40"/>
      <c r="GXL28" s="40"/>
      <c r="GXM28" s="40"/>
      <c r="GXN28" s="40"/>
      <c r="GXO28" s="40"/>
      <c r="GXP28" s="40"/>
      <c r="GXQ28" s="40"/>
      <c r="GXR28" s="40"/>
      <c r="GXS28" s="40"/>
      <c r="GXT28" s="40"/>
      <c r="GXU28" s="40"/>
      <c r="GXV28" s="40"/>
      <c r="GXW28" s="40"/>
      <c r="GXX28" s="40"/>
      <c r="GXY28" s="40"/>
      <c r="GXZ28" s="40"/>
      <c r="GYA28" s="40"/>
      <c r="GYB28" s="40"/>
      <c r="GYC28" s="40"/>
      <c r="GYD28" s="40"/>
      <c r="GYE28" s="40"/>
      <c r="GYF28" s="40"/>
      <c r="GYG28" s="40"/>
      <c r="GYH28" s="40"/>
      <c r="GYI28" s="40"/>
      <c r="GYJ28" s="40"/>
      <c r="GYK28" s="40"/>
      <c r="GYL28" s="40"/>
      <c r="GYM28" s="40"/>
      <c r="GYN28" s="40"/>
      <c r="GYO28" s="40"/>
      <c r="GYP28" s="40"/>
      <c r="GYQ28" s="40"/>
      <c r="GYR28" s="40"/>
      <c r="GYS28" s="40"/>
      <c r="GYT28" s="40"/>
      <c r="GYU28" s="40"/>
      <c r="GYV28" s="40"/>
      <c r="GYW28" s="40"/>
      <c r="GYX28" s="40"/>
      <c r="GYY28" s="40"/>
      <c r="GYZ28" s="40"/>
      <c r="GZA28" s="40"/>
      <c r="GZB28" s="40"/>
      <c r="GZC28" s="40"/>
      <c r="GZD28" s="40"/>
      <c r="GZE28" s="40"/>
      <c r="GZF28" s="40"/>
      <c r="GZG28" s="40"/>
      <c r="GZH28" s="40"/>
      <c r="GZI28" s="40"/>
      <c r="GZJ28" s="40"/>
      <c r="GZK28" s="40"/>
      <c r="GZL28" s="40"/>
      <c r="GZM28" s="40"/>
      <c r="GZN28" s="40"/>
      <c r="GZO28" s="40"/>
      <c r="GZP28" s="40"/>
      <c r="GZQ28" s="40"/>
      <c r="GZR28" s="40"/>
      <c r="GZS28" s="40"/>
      <c r="GZT28" s="40"/>
      <c r="GZU28" s="40"/>
      <c r="GZV28" s="40"/>
      <c r="GZW28" s="40"/>
      <c r="GZX28" s="40"/>
      <c r="GZY28" s="40"/>
      <c r="GZZ28" s="40"/>
      <c r="HAA28" s="40"/>
      <c r="HAB28" s="40"/>
      <c r="HAC28" s="40"/>
      <c r="HAD28" s="40"/>
      <c r="HAE28" s="40"/>
      <c r="HAF28" s="40"/>
      <c r="HAG28" s="40"/>
      <c r="HAH28" s="40"/>
      <c r="HAI28" s="40"/>
      <c r="HAJ28" s="40"/>
      <c r="HAK28" s="40"/>
      <c r="HAL28" s="40"/>
      <c r="HAM28" s="40"/>
      <c r="HAN28" s="40"/>
      <c r="HAO28" s="40"/>
      <c r="HAP28" s="40"/>
      <c r="HAQ28" s="40"/>
      <c r="HAR28" s="40"/>
      <c r="HAS28" s="40"/>
      <c r="HAT28" s="40"/>
      <c r="HAU28" s="40"/>
      <c r="HAV28" s="40"/>
      <c r="HAW28" s="40"/>
      <c r="HAX28" s="40"/>
      <c r="HAY28" s="40"/>
      <c r="HAZ28" s="40"/>
      <c r="HBA28" s="40"/>
      <c r="HBB28" s="40"/>
      <c r="HBC28" s="40"/>
      <c r="HBD28" s="40"/>
      <c r="HBE28" s="40"/>
      <c r="HBF28" s="40"/>
      <c r="HBG28" s="40"/>
      <c r="HBH28" s="40"/>
      <c r="HBI28" s="40"/>
      <c r="HBJ28" s="40"/>
      <c r="HBK28" s="40"/>
      <c r="HBL28" s="40"/>
      <c r="HBM28" s="40"/>
      <c r="HBN28" s="40"/>
      <c r="HBO28" s="40"/>
      <c r="HBP28" s="40"/>
      <c r="HBQ28" s="40"/>
      <c r="HBR28" s="40"/>
      <c r="HBS28" s="40"/>
      <c r="HBT28" s="40"/>
      <c r="HBU28" s="40"/>
      <c r="HBV28" s="40"/>
      <c r="HBW28" s="40"/>
      <c r="HBX28" s="40"/>
      <c r="HBY28" s="40"/>
      <c r="HBZ28" s="40"/>
      <c r="HCA28" s="40"/>
      <c r="HCB28" s="40"/>
      <c r="HCC28" s="40"/>
      <c r="HCD28" s="40"/>
      <c r="HCE28" s="40"/>
      <c r="HCF28" s="40"/>
      <c r="HCG28" s="40"/>
      <c r="HCH28" s="40"/>
      <c r="HCI28" s="40"/>
      <c r="HCJ28" s="40"/>
      <c r="HCK28" s="40"/>
      <c r="HCL28" s="40"/>
      <c r="HCM28" s="40"/>
      <c r="HCN28" s="40"/>
      <c r="HCO28" s="40"/>
      <c r="HCP28" s="40"/>
      <c r="HCQ28" s="40"/>
      <c r="HCR28" s="40"/>
      <c r="HCS28" s="40"/>
      <c r="HCT28" s="40"/>
      <c r="HCU28" s="40"/>
      <c r="HCV28" s="40"/>
      <c r="HCW28" s="40"/>
      <c r="HCX28" s="40"/>
      <c r="HCY28" s="40"/>
      <c r="HCZ28" s="40"/>
      <c r="HDA28" s="40"/>
      <c r="HDB28" s="40"/>
      <c r="HDC28" s="40"/>
      <c r="HDD28" s="40"/>
      <c r="HDE28" s="40"/>
      <c r="HDF28" s="40"/>
      <c r="HDG28" s="40"/>
      <c r="HDH28" s="40"/>
      <c r="HDI28" s="40"/>
      <c r="HDJ28" s="40"/>
      <c r="HDK28" s="40"/>
      <c r="HDL28" s="40"/>
      <c r="HDM28" s="40"/>
      <c r="HDN28" s="40"/>
      <c r="HDO28" s="40"/>
      <c r="HDP28" s="40"/>
      <c r="HDQ28" s="40"/>
      <c r="HDR28" s="40"/>
      <c r="HDS28" s="40"/>
      <c r="HDT28" s="40"/>
      <c r="HDU28" s="40"/>
      <c r="HDV28" s="40"/>
      <c r="HDW28" s="40"/>
      <c r="HDX28" s="40"/>
      <c r="HDY28" s="40"/>
      <c r="HDZ28" s="40"/>
      <c r="HEA28" s="40"/>
      <c r="HEB28" s="40"/>
      <c r="HEC28" s="40"/>
      <c r="HED28" s="40"/>
      <c r="HEE28" s="40"/>
      <c r="HEF28" s="40"/>
      <c r="HEG28" s="40"/>
      <c r="HEH28" s="40"/>
      <c r="HEI28" s="40"/>
      <c r="HEJ28" s="40"/>
      <c r="HEK28" s="40"/>
      <c r="HEL28" s="40"/>
      <c r="HEM28" s="40"/>
      <c r="HEN28" s="40"/>
      <c r="HEO28" s="40"/>
      <c r="HEP28" s="40"/>
      <c r="HEQ28" s="40"/>
      <c r="HER28" s="40"/>
      <c r="HES28" s="40"/>
      <c r="HET28" s="40"/>
      <c r="HEU28" s="40"/>
      <c r="HEV28" s="40"/>
      <c r="HEW28" s="40"/>
      <c r="HEX28" s="40"/>
      <c r="HEY28" s="40"/>
      <c r="HEZ28" s="40"/>
      <c r="HFA28" s="40"/>
      <c r="HFB28" s="40"/>
      <c r="HFC28" s="40"/>
      <c r="HFD28" s="40"/>
      <c r="HFE28" s="40"/>
      <c r="HFF28" s="40"/>
      <c r="HFG28" s="40"/>
      <c r="HFH28" s="40"/>
      <c r="HFI28" s="40"/>
      <c r="HFJ28" s="40"/>
      <c r="HFK28" s="40"/>
      <c r="HFL28" s="40"/>
      <c r="HFM28" s="40"/>
      <c r="HFN28" s="40"/>
      <c r="HFO28" s="40"/>
      <c r="HFP28" s="40"/>
      <c r="HFQ28" s="40"/>
      <c r="HFR28" s="40"/>
      <c r="HFS28" s="40"/>
      <c r="HFT28" s="40"/>
      <c r="HFU28" s="40"/>
      <c r="HFV28" s="40"/>
      <c r="HFW28" s="40"/>
      <c r="HFX28" s="40"/>
      <c r="HFY28" s="40"/>
      <c r="HFZ28" s="40"/>
      <c r="HGA28" s="40"/>
      <c r="HGB28" s="40"/>
      <c r="HGC28" s="40"/>
      <c r="HGD28" s="40"/>
      <c r="HGE28" s="40"/>
      <c r="HGF28" s="40"/>
      <c r="HGG28" s="40"/>
      <c r="HGH28" s="40"/>
      <c r="HGI28" s="40"/>
      <c r="HGJ28" s="40"/>
      <c r="HGK28" s="40"/>
      <c r="HGL28" s="40"/>
      <c r="HGM28" s="40"/>
      <c r="HGN28" s="40"/>
      <c r="HGO28" s="40"/>
      <c r="HGP28" s="40"/>
      <c r="HGQ28" s="40"/>
      <c r="HGR28" s="40"/>
      <c r="HGS28" s="40"/>
      <c r="HGT28" s="40"/>
      <c r="HGU28" s="40"/>
      <c r="HGV28" s="40"/>
      <c r="HGW28" s="40"/>
      <c r="HGX28" s="40"/>
      <c r="HGY28" s="40"/>
      <c r="HGZ28" s="40"/>
      <c r="HHA28" s="40"/>
      <c r="HHB28" s="40"/>
      <c r="HHC28" s="40"/>
      <c r="HHD28" s="40"/>
      <c r="HHE28" s="40"/>
      <c r="HHF28" s="40"/>
      <c r="HHG28" s="40"/>
      <c r="HHH28" s="40"/>
      <c r="HHI28" s="40"/>
      <c r="HHJ28" s="40"/>
      <c r="HHK28" s="40"/>
      <c r="HHL28" s="40"/>
      <c r="HHM28" s="40"/>
      <c r="HHN28" s="40"/>
      <c r="HHO28" s="40"/>
      <c r="HHP28" s="40"/>
      <c r="HHQ28" s="40"/>
      <c r="HHR28" s="40"/>
      <c r="HHS28" s="40"/>
      <c r="HHT28" s="40"/>
      <c r="HHU28" s="40"/>
      <c r="HHV28" s="40"/>
      <c r="HHW28" s="40"/>
      <c r="HHX28" s="40"/>
      <c r="HHY28" s="40"/>
      <c r="HHZ28" s="40"/>
      <c r="HIA28" s="40"/>
      <c r="HIB28" s="40"/>
      <c r="HIC28" s="40"/>
      <c r="HID28" s="40"/>
      <c r="HIE28" s="40"/>
      <c r="HIF28" s="40"/>
      <c r="HIG28" s="40"/>
      <c r="HIH28" s="40"/>
      <c r="HII28" s="40"/>
      <c r="HIJ28" s="40"/>
      <c r="HIK28" s="40"/>
      <c r="HIL28" s="40"/>
      <c r="HIM28" s="40"/>
      <c r="HIN28" s="40"/>
      <c r="HIO28" s="40"/>
      <c r="HIP28" s="40"/>
      <c r="HIQ28" s="40"/>
      <c r="HIR28" s="40"/>
      <c r="HIS28" s="40"/>
      <c r="HIT28" s="40"/>
      <c r="HIU28" s="40"/>
      <c r="HIV28" s="40"/>
      <c r="HIW28" s="40"/>
      <c r="HIX28" s="40"/>
      <c r="HIY28" s="40"/>
      <c r="HIZ28" s="40"/>
      <c r="HJA28" s="40"/>
      <c r="HJB28" s="40"/>
      <c r="HJC28" s="40"/>
      <c r="HJD28" s="40"/>
      <c r="HJE28" s="40"/>
      <c r="HJF28" s="40"/>
      <c r="HJG28" s="40"/>
      <c r="HJH28" s="40"/>
      <c r="HJI28" s="40"/>
      <c r="HJJ28" s="40"/>
      <c r="HJK28" s="40"/>
      <c r="HJL28" s="40"/>
      <c r="HJM28" s="40"/>
      <c r="HJN28" s="40"/>
      <c r="HJO28" s="40"/>
      <c r="HJP28" s="40"/>
      <c r="HJQ28" s="40"/>
      <c r="HJR28" s="40"/>
      <c r="HJS28" s="40"/>
      <c r="HJT28" s="40"/>
      <c r="HJU28" s="40"/>
      <c r="HJV28" s="40"/>
      <c r="HJW28" s="40"/>
      <c r="HJX28" s="40"/>
      <c r="HJY28" s="40"/>
      <c r="HJZ28" s="40"/>
      <c r="HKA28" s="40"/>
      <c r="HKB28" s="40"/>
      <c r="HKC28" s="40"/>
      <c r="HKD28" s="40"/>
      <c r="HKE28" s="40"/>
      <c r="HKF28" s="40"/>
      <c r="HKG28" s="40"/>
      <c r="HKH28" s="40"/>
      <c r="HKI28" s="40"/>
      <c r="HKJ28" s="40"/>
      <c r="HKK28" s="40"/>
      <c r="HKL28" s="40"/>
      <c r="HKM28" s="40"/>
      <c r="HKN28" s="40"/>
      <c r="HKO28" s="40"/>
      <c r="HKP28" s="40"/>
      <c r="HKQ28" s="40"/>
      <c r="HKR28" s="40"/>
      <c r="HKS28" s="40"/>
      <c r="HKT28" s="40"/>
      <c r="HKU28" s="40"/>
      <c r="HKV28" s="40"/>
      <c r="HKW28" s="40"/>
      <c r="HKX28" s="40"/>
      <c r="HKY28" s="40"/>
      <c r="HKZ28" s="40"/>
      <c r="HLA28" s="40"/>
      <c r="HLB28" s="40"/>
      <c r="HLC28" s="40"/>
      <c r="HLD28" s="40"/>
      <c r="HLE28" s="40"/>
      <c r="HLF28" s="40"/>
      <c r="HLG28" s="40"/>
      <c r="HLH28" s="40"/>
      <c r="HLI28" s="40"/>
      <c r="HLJ28" s="40"/>
      <c r="HLK28" s="40"/>
      <c r="HLL28" s="40"/>
      <c r="HLM28" s="40"/>
      <c r="HLN28" s="40"/>
      <c r="HLO28" s="40"/>
      <c r="HLP28" s="40"/>
      <c r="HLQ28" s="40"/>
      <c r="HLR28" s="40"/>
      <c r="HLS28" s="40"/>
      <c r="HLT28" s="40"/>
      <c r="HLU28" s="40"/>
      <c r="HLV28" s="40"/>
      <c r="HLW28" s="40"/>
      <c r="HLX28" s="40"/>
      <c r="HLY28" s="40"/>
      <c r="HLZ28" s="40"/>
      <c r="HMA28" s="40"/>
      <c r="HMB28" s="40"/>
      <c r="HMC28" s="40"/>
      <c r="HMD28" s="40"/>
      <c r="HME28" s="40"/>
      <c r="HMF28" s="40"/>
      <c r="HMG28" s="40"/>
      <c r="HMH28" s="40"/>
      <c r="HMI28" s="40"/>
      <c r="HMJ28" s="40"/>
      <c r="HMK28" s="40"/>
      <c r="HML28" s="40"/>
      <c r="HMM28" s="40"/>
      <c r="HMN28" s="40"/>
      <c r="HMO28" s="40"/>
      <c r="HMP28" s="40"/>
      <c r="HMQ28" s="40"/>
      <c r="HMR28" s="40"/>
      <c r="HMS28" s="40"/>
      <c r="HMT28" s="40"/>
      <c r="HMU28" s="40"/>
      <c r="HMV28" s="40"/>
      <c r="HMW28" s="40"/>
      <c r="HMX28" s="40"/>
      <c r="HMY28" s="40"/>
      <c r="HMZ28" s="40"/>
      <c r="HNA28" s="40"/>
      <c r="HNB28" s="40"/>
      <c r="HNC28" s="40"/>
      <c r="HND28" s="40"/>
      <c r="HNE28" s="40"/>
      <c r="HNF28" s="40"/>
      <c r="HNG28" s="40"/>
      <c r="HNH28" s="40"/>
      <c r="HNI28" s="40"/>
      <c r="HNJ28" s="40"/>
      <c r="HNK28" s="40"/>
      <c r="HNL28" s="40"/>
      <c r="HNM28" s="40"/>
      <c r="HNN28" s="40"/>
      <c r="HNO28" s="40"/>
      <c r="HNP28" s="40"/>
      <c r="HNQ28" s="40"/>
      <c r="HNR28" s="40"/>
      <c r="HNS28" s="40"/>
      <c r="HNT28" s="40"/>
      <c r="HNU28" s="40"/>
      <c r="HNV28" s="40"/>
      <c r="HNW28" s="40"/>
      <c r="HNX28" s="40"/>
      <c r="HNY28" s="40"/>
      <c r="HNZ28" s="40"/>
      <c r="HOA28" s="40"/>
      <c r="HOB28" s="40"/>
      <c r="HOC28" s="40"/>
      <c r="HOD28" s="40"/>
      <c r="HOE28" s="40"/>
      <c r="HOF28" s="40"/>
      <c r="HOG28" s="40"/>
      <c r="HOH28" s="40"/>
      <c r="HOI28" s="40"/>
      <c r="HOJ28" s="40"/>
      <c r="HOK28" s="40"/>
      <c r="HOL28" s="40"/>
      <c r="HOM28" s="40"/>
      <c r="HON28" s="40"/>
      <c r="HOO28" s="40"/>
      <c r="HOP28" s="40"/>
      <c r="HOQ28" s="40"/>
      <c r="HOR28" s="40"/>
      <c r="HOS28" s="40"/>
      <c r="HOT28" s="40"/>
      <c r="HOU28" s="40"/>
      <c r="HOV28" s="40"/>
      <c r="HOW28" s="40"/>
      <c r="HOX28" s="40"/>
      <c r="HOY28" s="40"/>
      <c r="HOZ28" s="40"/>
      <c r="HPA28" s="40"/>
      <c r="HPB28" s="40"/>
      <c r="HPC28" s="40"/>
      <c r="HPD28" s="40"/>
      <c r="HPE28" s="40"/>
      <c r="HPF28" s="40"/>
      <c r="HPG28" s="40"/>
      <c r="HPH28" s="40"/>
      <c r="HPI28" s="40"/>
      <c r="HPJ28" s="40"/>
      <c r="HPK28" s="40"/>
      <c r="HPL28" s="40"/>
      <c r="HPM28" s="40"/>
      <c r="HPN28" s="40"/>
      <c r="HPO28" s="40"/>
      <c r="HPP28" s="40"/>
      <c r="HPQ28" s="40"/>
      <c r="HPR28" s="40"/>
      <c r="HPS28" s="40"/>
      <c r="HPT28" s="40"/>
      <c r="HPU28" s="40"/>
      <c r="HPV28" s="40"/>
      <c r="HPW28" s="40"/>
      <c r="HPX28" s="40"/>
      <c r="HPY28" s="40"/>
      <c r="HPZ28" s="40"/>
      <c r="HQA28" s="40"/>
      <c r="HQB28" s="40"/>
      <c r="HQC28" s="40"/>
      <c r="HQD28" s="40"/>
      <c r="HQE28" s="40"/>
      <c r="HQF28" s="40"/>
      <c r="HQG28" s="40"/>
      <c r="HQH28" s="40"/>
      <c r="HQI28" s="40"/>
      <c r="HQJ28" s="40"/>
      <c r="HQK28" s="40"/>
      <c r="HQL28" s="40"/>
      <c r="HQM28" s="40"/>
      <c r="HQN28" s="40"/>
      <c r="HQO28" s="40"/>
      <c r="HQP28" s="40"/>
      <c r="HQQ28" s="40"/>
      <c r="HQR28" s="40"/>
      <c r="HQS28" s="40"/>
      <c r="HQT28" s="40"/>
      <c r="HQU28" s="40"/>
      <c r="HQV28" s="40"/>
      <c r="HQW28" s="40"/>
      <c r="HQX28" s="40"/>
      <c r="HQY28" s="40"/>
      <c r="HQZ28" s="40"/>
      <c r="HRA28" s="40"/>
      <c r="HRB28" s="40"/>
      <c r="HRC28" s="40"/>
      <c r="HRD28" s="40"/>
      <c r="HRE28" s="40"/>
      <c r="HRF28" s="40"/>
      <c r="HRG28" s="40"/>
      <c r="HRH28" s="40"/>
      <c r="HRI28" s="40"/>
      <c r="HRJ28" s="40"/>
      <c r="HRK28" s="40"/>
      <c r="HRL28" s="40"/>
      <c r="HRM28" s="40"/>
      <c r="HRN28" s="40"/>
      <c r="HRO28" s="40"/>
      <c r="HRP28" s="40"/>
      <c r="HRQ28" s="40"/>
      <c r="HRR28" s="40"/>
      <c r="HRS28" s="40"/>
      <c r="HRT28" s="40"/>
      <c r="HRU28" s="40"/>
      <c r="HRV28" s="40"/>
      <c r="HRW28" s="40"/>
      <c r="HRX28" s="40"/>
      <c r="HRY28" s="40"/>
      <c r="HRZ28" s="40"/>
      <c r="HSA28" s="40"/>
      <c r="HSB28" s="40"/>
      <c r="HSC28" s="40"/>
      <c r="HSD28" s="40"/>
      <c r="HSE28" s="40"/>
      <c r="HSF28" s="40"/>
      <c r="HSG28" s="40"/>
      <c r="HSH28" s="40"/>
      <c r="HSI28" s="40"/>
      <c r="HSJ28" s="40"/>
      <c r="HSK28" s="40"/>
      <c r="HSL28" s="40"/>
      <c r="HSM28" s="40"/>
      <c r="HSN28" s="40"/>
      <c r="HSO28" s="40"/>
      <c r="HSP28" s="40"/>
      <c r="HSQ28" s="40"/>
      <c r="HSR28" s="40"/>
      <c r="HSS28" s="40"/>
      <c r="HST28" s="40"/>
      <c r="HSU28" s="40"/>
      <c r="HSV28" s="40"/>
      <c r="HSW28" s="40"/>
      <c r="HSX28" s="40"/>
      <c r="HSY28" s="40"/>
      <c r="HSZ28" s="40"/>
      <c r="HTA28" s="40"/>
      <c r="HTB28" s="40"/>
      <c r="HTC28" s="40"/>
      <c r="HTD28" s="40"/>
      <c r="HTE28" s="40"/>
      <c r="HTF28" s="40"/>
      <c r="HTG28" s="40"/>
      <c r="HTH28" s="40"/>
      <c r="HTI28" s="40"/>
      <c r="HTJ28" s="40"/>
      <c r="HTK28" s="40"/>
      <c r="HTL28" s="40"/>
      <c r="HTM28" s="40"/>
      <c r="HTN28" s="40"/>
      <c r="HTO28" s="40"/>
      <c r="HTP28" s="40"/>
      <c r="HTQ28" s="40"/>
      <c r="HTR28" s="40"/>
      <c r="HTS28" s="40"/>
      <c r="HTT28" s="40"/>
      <c r="HTU28" s="40"/>
      <c r="HTV28" s="40"/>
      <c r="HTW28" s="40"/>
      <c r="HTX28" s="40"/>
      <c r="HTY28" s="40"/>
      <c r="HTZ28" s="40"/>
      <c r="HUA28" s="40"/>
      <c r="HUB28" s="40"/>
      <c r="HUC28" s="40"/>
      <c r="HUD28" s="40"/>
      <c r="HUE28" s="40"/>
      <c r="HUF28" s="40"/>
      <c r="HUG28" s="40"/>
      <c r="HUH28" s="40"/>
      <c r="HUI28" s="40"/>
      <c r="HUJ28" s="40"/>
      <c r="HUK28" s="40"/>
      <c r="HUL28" s="40"/>
      <c r="HUM28" s="40"/>
      <c r="HUN28" s="40"/>
      <c r="HUO28" s="40"/>
      <c r="HUP28" s="40"/>
      <c r="HUQ28" s="40"/>
      <c r="HUR28" s="40"/>
      <c r="HUS28" s="40"/>
      <c r="HUT28" s="40"/>
      <c r="HUU28" s="40"/>
      <c r="HUV28" s="40"/>
      <c r="HUW28" s="40"/>
      <c r="HUX28" s="40"/>
      <c r="HUY28" s="40"/>
      <c r="HUZ28" s="40"/>
      <c r="HVA28" s="40"/>
      <c r="HVB28" s="40"/>
      <c r="HVC28" s="40"/>
      <c r="HVD28" s="40"/>
      <c r="HVE28" s="40"/>
      <c r="HVF28" s="40"/>
      <c r="HVG28" s="40"/>
      <c r="HVH28" s="40"/>
      <c r="HVI28" s="40"/>
      <c r="HVJ28" s="40"/>
      <c r="HVK28" s="40"/>
      <c r="HVL28" s="40"/>
      <c r="HVM28" s="40"/>
      <c r="HVN28" s="40"/>
      <c r="HVO28" s="40"/>
      <c r="HVP28" s="40"/>
      <c r="HVQ28" s="40"/>
      <c r="HVR28" s="40"/>
      <c r="HVS28" s="40"/>
      <c r="HVT28" s="40"/>
      <c r="HVU28" s="40"/>
      <c r="HVV28" s="40"/>
      <c r="HVW28" s="40"/>
      <c r="HVX28" s="40"/>
      <c r="HVY28" s="40"/>
      <c r="HVZ28" s="40"/>
      <c r="HWA28" s="40"/>
      <c r="HWB28" s="40"/>
      <c r="HWC28" s="40"/>
      <c r="HWD28" s="40"/>
      <c r="HWE28" s="40"/>
      <c r="HWF28" s="40"/>
      <c r="HWG28" s="40"/>
      <c r="HWH28" s="40"/>
      <c r="HWI28" s="40"/>
      <c r="HWJ28" s="40"/>
      <c r="HWK28" s="40"/>
      <c r="HWL28" s="40"/>
      <c r="HWM28" s="40"/>
      <c r="HWN28" s="40"/>
      <c r="HWO28" s="40"/>
      <c r="HWP28" s="40"/>
      <c r="HWQ28" s="40"/>
      <c r="HWR28" s="40"/>
      <c r="HWS28" s="40"/>
      <c r="HWT28" s="40"/>
      <c r="HWU28" s="40"/>
      <c r="HWV28" s="40"/>
      <c r="HWW28" s="40"/>
      <c r="HWX28" s="40"/>
      <c r="HWY28" s="40"/>
      <c r="HWZ28" s="40"/>
      <c r="HXA28" s="40"/>
      <c r="HXB28" s="40"/>
      <c r="HXC28" s="40"/>
      <c r="HXD28" s="40"/>
      <c r="HXE28" s="40"/>
      <c r="HXF28" s="40"/>
      <c r="HXG28" s="40"/>
      <c r="HXH28" s="40"/>
      <c r="HXI28" s="40"/>
      <c r="HXJ28" s="40"/>
      <c r="HXK28" s="40"/>
      <c r="HXL28" s="40"/>
      <c r="HXM28" s="40"/>
      <c r="HXN28" s="40"/>
      <c r="HXO28" s="40"/>
      <c r="HXP28" s="40"/>
      <c r="HXQ28" s="40"/>
      <c r="HXR28" s="40"/>
      <c r="HXS28" s="40"/>
      <c r="HXT28" s="40"/>
      <c r="HXU28" s="40"/>
      <c r="HXV28" s="40"/>
      <c r="HXW28" s="40"/>
      <c r="HXX28" s="40"/>
      <c r="HXY28" s="40"/>
      <c r="HXZ28" s="40"/>
      <c r="HYA28" s="40"/>
      <c r="HYB28" s="40"/>
      <c r="HYC28" s="40"/>
      <c r="HYD28" s="40"/>
      <c r="HYE28" s="40"/>
      <c r="HYF28" s="40"/>
      <c r="HYG28" s="40"/>
      <c r="HYH28" s="40"/>
      <c r="HYI28" s="40"/>
      <c r="HYJ28" s="40"/>
      <c r="HYK28" s="40"/>
      <c r="HYL28" s="40"/>
      <c r="HYM28" s="40"/>
      <c r="HYN28" s="40"/>
      <c r="HYO28" s="40"/>
      <c r="HYP28" s="40"/>
      <c r="HYQ28" s="40"/>
      <c r="HYR28" s="40"/>
      <c r="HYS28" s="40"/>
      <c r="HYT28" s="40"/>
      <c r="HYU28" s="40"/>
      <c r="HYV28" s="40"/>
      <c r="HYW28" s="40"/>
      <c r="HYX28" s="40"/>
      <c r="HYY28" s="40"/>
      <c r="HYZ28" s="40"/>
      <c r="HZA28" s="40"/>
      <c r="HZB28" s="40"/>
      <c r="HZC28" s="40"/>
      <c r="HZD28" s="40"/>
      <c r="HZE28" s="40"/>
      <c r="HZF28" s="40"/>
      <c r="HZG28" s="40"/>
      <c r="HZH28" s="40"/>
      <c r="HZI28" s="40"/>
      <c r="HZJ28" s="40"/>
      <c r="HZK28" s="40"/>
      <c r="HZL28" s="40"/>
      <c r="HZM28" s="40"/>
      <c r="HZN28" s="40"/>
      <c r="HZO28" s="40"/>
      <c r="HZP28" s="40"/>
      <c r="HZQ28" s="40"/>
      <c r="HZR28" s="40"/>
      <c r="HZS28" s="40"/>
      <c r="HZT28" s="40"/>
      <c r="HZU28" s="40"/>
      <c r="HZV28" s="40"/>
      <c r="HZW28" s="40"/>
      <c r="HZX28" s="40"/>
      <c r="HZY28" s="40"/>
      <c r="HZZ28" s="40"/>
      <c r="IAA28" s="40"/>
      <c r="IAB28" s="40"/>
      <c r="IAC28" s="40"/>
      <c r="IAD28" s="40"/>
      <c r="IAE28" s="40"/>
      <c r="IAF28" s="40"/>
      <c r="IAG28" s="40"/>
      <c r="IAH28" s="40"/>
      <c r="IAI28" s="40"/>
      <c r="IAJ28" s="40"/>
      <c r="IAK28" s="40"/>
      <c r="IAL28" s="40"/>
      <c r="IAM28" s="40"/>
      <c r="IAN28" s="40"/>
      <c r="IAO28" s="40"/>
      <c r="IAP28" s="40"/>
      <c r="IAQ28" s="40"/>
      <c r="IAR28" s="40"/>
      <c r="IAS28" s="40"/>
      <c r="IAT28" s="40"/>
      <c r="IAU28" s="40"/>
      <c r="IAV28" s="40"/>
      <c r="IAW28" s="40"/>
      <c r="IAX28" s="40"/>
      <c r="IAY28" s="40"/>
      <c r="IAZ28" s="40"/>
      <c r="IBA28" s="40"/>
      <c r="IBB28" s="40"/>
      <c r="IBC28" s="40"/>
      <c r="IBD28" s="40"/>
      <c r="IBE28" s="40"/>
      <c r="IBF28" s="40"/>
      <c r="IBG28" s="40"/>
      <c r="IBH28" s="40"/>
      <c r="IBI28" s="40"/>
      <c r="IBJ28" s="40"/>
      <c r="IBK28" s="40"/>
      <c r="IBL28" s="40"/>
      <c r="IBM28" s="40"/>
      <c r="IBN28" s="40"/>
      <c r="IBO28" s="40"/>
      <c r="IBP28" s="40"/>
      <c r="IBQ28" s="40"/>
      <c r="IBR28" s="40"/>
      <c r="IBS28" s="40"/>
      <c r="IBT28" s="40"/>
      <c r="IBU28" s="40"/>
      <c r="IBV28" s="40"/>
      <c r="IBW28" s="40"/>
      <c r="IBX28" s="40"/>
      <c r="IBY28" s="40"/>
      <c r="IBZ28" s="40"/>
      <c r="ICA28" s="40"/>
      <c r="ICB28" s="40"/>
      <c r="ICC28" s="40"/>
      <c r="ICD28" s="40"/>
      <c r="ICE28" s="40"/>
      <c r="ICF28" s="40"/>
      <c r="ICG28" s="40"/>
      <c r="ICH28" s="40"/>
      <c r="ICI28" s="40"/>
      <c r="ICJ28" s="40"/>
      <c r="ICK28" s="40"/>
      <c r="ICL28" s="40"/>
      <c r="ICM28" s="40"/>
      <c r="ICN28" s="40"/>
      <c r="ICO28" s="40"/>
      <c r="ICP28" s="40"/>
      <c r="ICQ28" s="40"/>
      <c r="ICR28" s="40"/>
      <c r="ICS28" s="40"/>
      <c r="ICT28" s="40"/>
      <c r="ICU28" s="40"/>
      <c r="ICV28" s="40"/>
      <c r="ICW28" s="40"/>
      <c r="ICX28" s="40"/>
      <c r="ICY28" s="40"/>
      <c r="ICZ28" s="40"/>
      <c r="IDA28" s="40"/>
      <c r="IDB28" s="40"/>
      <c r="IDC28" s="40"/>
      <c r="IDD28" s="40"/>
      <c r="IDE28" s="40"/>
      <c r="IDF28" s="40"/>
      <c r="IDG28" s="40"/>
      <c r="IDH28" s="40"/>
      <c r="IDI28" s="40"/>
      <c r="IDJ28" s="40"/>
      <c r="IDK28" s="40"/>
      <c r="IDL28" s="40"/>
      <c r="IDM28" s="40"/>
      <c r="IDN28" s="40"/>
      <c r="IDO28" s="40"/>
      <c r="IDP28" s="40"/>
      <c r="IDQ28" s="40"/>
      <c r="IDR28" s="40"/>
      <c r="IDS28" s="40"/>
      <c r="IDT28" s="40"/>
      <c r="IDU28" s="40"/>
      <c r="IDV28" s="40"/>
      <c r="IDW28" s="40"/>
      <c r="IDX28" s="40"/>
      <c r="IDY28" s="40"/>
      <c r="IDZ28" s="40"/>
      <c r="IEA28" s="40"/>
      <c r="IEB28" s="40"/>
      <c r="IEC28" s="40"/>
      <c r="IED28" s="40"/>
      <c r="IEE28" s="40"/>
      <c r="IEF28" s="40"/>
      <c r="IEG28" s="40"/>
      <c r="IEH28" s="40"/>
      <c r="IEI28" s="40"/>
      <c r="IEJ28" s="40"/>
      <c r="IEK28" s="40"/>
      <c r="IEL28" s="40"/>
      <c r="IEM28" s="40"/>
      <c r="IEN28" s="40"/>
      <c r="IEO28" s="40"/>
      <c r="IEP28" s="40"/>
      <c r="IEQ28" s="40"/>
      <c r="IER28" s="40"/>
      <c r="IES28" s="40"/>
      <c r="IET28" s="40"/>
      <c r="IEU28" s="40"/>
      <c r="IEV28" s="40"/>
      <c r="IEW28" s="40"/>
      <c r="IEX28" s="40"/>
      <c r="IEY28" s="40"/>
      <c r="IEZ28" s="40"/>
      <c r="IFA28" s="40"/>
      <c r="IFB28" s="40"/>
      <c r="IFC28" s="40"/>
      <c r="IFD28" s="40"/>
      <c r="IFE28" s="40"/>
      <c r="IFF28" s="40"/>
      <c r="IFG28" s="40"/>
      <c r="IFH28" s="40"/>
      <c r="IFI28" s="40"/>
      <c r="IFJ28" s="40"/>
      <c r="IFK28" s="40"/>
      <c r="IFL28" s="40"/>
      <c r="IFM28" s="40"/>
      <c r="IFN28" s="40"/>
      <c r="IFO28" s="40"/>
      <c r="IFP28" s="40"/>
      <c r="IFQ28" s="40"/>
      <c r="IFR28" s="40"/>
      <c r="IFS28" s="40"/>
      <c r="IFT28" s="40"/>
      <c r="IFU28" s="40"/>
      <c r="IFV28" s="40"/>
      <c r="IFW28" s="40"/>
      <c r="IFX28" s="40"/>
      <c r="IFY28" s="40"/>
      <c r="IFZ28" s="40"/>
      <c r="IGA28" s="40"/>
      <c r="IGB28" s="40"/>
      <c r="IGC28" s="40"/>
      <c r="IGD28" s="40"/>
      <c r="IGE28" s="40"/>
      <c r="IGF28" s="40"/>
      <c r="IGG28" s="40"/>
      <c r="IGH28" s="40"/>
      <c r="IGI28" s="40"/>
      <c r="IGJ28" s="40"/>
      <c r="IGK28" s="40"/>
      <c r="IGL28" s="40"/>
      <c r="IGM28" s="40"/>
      <c r="IGN28" s="40"/>
      <c r="IGO28" s="40"/>
      <c r="IGP28" s="40"/>
      <c r="IGQ28" s="40"/>
      <c r="IGR28" s="40"/>
      <c r="IGS28" s="40"/>
      <c r="IGT28" s="40"/>
      <c r="IGU28" s="40"/>
      <c r="IGV28" s="40"/>
      <c r="IGW28" s="40"/>
      <c r="IGX28" s="40"/>
      <c r="IGY28" s="40"/>
      <c r="IGZ28" s="40"/>
      <c r="IHA28" s="40"/>
      <c r="IHB28" s="40"/>
      <c r="IHC28" s="40"/>
      <c r="IHD28" s="40"/>
      <c r="IHE28" s="40"/>
      <c r="IHF28" s="40"/>
      <c r="IHG28" s="40"/>
      <c r="IHH28" s="40"/>
      <c r="IHI28" s="40"/>
      <c r="IHJ28" s="40"/>
      <c r="IHK28" s="40"/>
      <c r="IHL28" s="40"/>
      <c r="IHM28" s="40"/>
      <c r="IHN28" s="40"/>
      <c r="IHO28" s="40"/>
      <c r="IHP28" s="40"/>
      <c r="IHQ28" s="40"/>
      <c r="IHR28" s="40"/>
      <c r="IHS28" s="40"/>
      <c r="IHT28" s="40"/>
      <c r="IHU28" s="40"/>
      <c r="IHV28" s="40"/>
      <c r="IHW28" s="40"/>
      <c r="IHX28" s="40"/>
      <c r="IHY28" s="40"/>
      <c r="IHZ28" s="40"/>
      <c r="IIA28" s="40"/>
      <c r="IIB28" s="40"/>
      <c r="IIC28" s="40"/>
      <c r="IID28" s="40"/>
      <c r="IIE28" s="40"/>
      <c r="IIF28" s="40"/>
      <c r="IIG28" s="40"/>
      <c r="IIH28" s="40"/>
      <c r="III28" s="40"/>
      <c r="IIJ28" s="40"/>
      <c r="IIK28" s="40"/>
      <c r="IIL28" s="40"/>
      <c r="IIM28" s="40"/>
      <c r="IIN28" s="40"/>
      <c r="IIO28" s="40"/>
      <c r="IIP28" s="40"/>
      <c r="IIQ28" s="40"/>
      <c r="IIR28" s="40"/>
      <c r="IIS28" s="40"/>
      <c r="IIT28" s="40"/>
      <c r="IIU28" s="40"/>
      <c r="IIV28" s="40"/>
      <c r="IIW28" s="40"/>
      <c r="IIX28" s="40"/>
      <c r="IIY28" s="40"/>
      <c r="IIZ28" s="40"/>
      <c r="IJA28" s="40"/>
      <c r="IJB28" s="40"/>
      <c r="IJC28" s="40"/>
      <c r="IJD28" s="40"/>
      <c r="IJE28" s="40"/>
      <c r="IJF28" s="40"/>
      <c r="IJG28" s="40"/>
      <c r="IJH28" s="40"/>
      <c r="IJI28" s="40"/>
      <c r="IJJ28" s="40"/>
      <c r="IJK28" s="40"/>
      <c r="IJL28" s="40"/>
      <c r="IJM28" s="40"/>
      <c r="IJN28" s="40"/>
      <c r="IJO28" s="40"/>
      <c r="IJP28" s="40"/>
      <c r="IJQ28" s="40"/>
      <c r="IJR28" s="40"/>
      <c r="IJS28" s="40"/>
      <c r="IJT28" s="40"/>
      <c r="IJU28" s="40"/>
      <c r="IJV28" s="40"/>
      <c r="IJW28" s="40"/>
      <c r="IJX28" s="40"/>
      <c r="IJY28" s="40"/>
      <c r="IJZ28" s="40"/>
      <c r="IKA28" s="40"/>
      <c r="IKB28" s="40"/>
      <c r="IKC28" s="40"/>
      <c r="IKD28" s="40"/>
      <c r="IKE28" s="40"/>
      <c r="IKF28" s="40"/>
      <c r="IKG28" s="40"/>
      <c r="IKH28" s="40"/>
      <c r="IKI28" s="40"/>
      <c r="IKJ28" s="40"/>
      <c r="IKK28" s="40"/>
      <c r="IKL28" s="40"/>
      <c r="IKM28" s="40"/>
      <c r="IKN28" s="40"/>
      <c r="IKO28" s="40"/>
      <c r="IKP28" s="40"/>
      <c r="IKQ28" s="40"/>
      <c r="IKR28" s="40"/>
      <c r="IKS28" s="40"/>
      <c r="IKT28" s="40"/>
      <c r="IKU28" s="40"/>
      <c r="IKV28" s="40"/>
      <c r="IKW28" s="40"/>
      <c r="IKX28" s="40"/>
      <c r="IKY28" s="40"/>
      <c r="IKZ28" s="40"/>
      <c r="ILA28" s="40"/>
      <c r="ILB28" s="40"/>
      <c r="ILC28" s="40"/>
      <c r="ILD28" s="40"/>
      <c r="ILE28" s="40"/>
      <c r="ILF28" s="40"/>
      <c r="ILG28" s="40"/>
      <c r="ILH28" s="40"/>
      <c r="ILI28" s="40"/>
      <c r="ILJ28" s="40"/>
      <c r="ILK28" s="40"/>
      <c r="ILL28" s="40"/>
      <c r="ILM28" s="40"/>
      <c r="ILN28" s="40"/>
      <c r="ILO28" s="40"/>
      <c r="ILP28" s="40"/>
      <c r="ILQ28" s="40"/>
      <c r="ILR28" s="40"/>
      <c r="ILS28" s="40"/>
      <c r="ILT28" s="40"/>
      <c r="ILU28" s="40"/>
      <c r="ILV28" s="40"/>
      <c r="ILW28" s="40"/>
      <c r="ILX28" s="40"/>
      <c r="ILY28" s="40"/>
      <c r="ILZ28" s="40"/>
      <c r="IMA28" s="40"/>
      <c r="IMB28" s="40"/>
      <c r="IMC28" s="40"/>
      <c r="IMD28" s="40"/>
      <c r="IME28" s="40"/>
      <c r="IMF28" s="40"/>
      <c r="IMG28" s="40"/>
      <c r="IMH28" s="40"/>
      <c r="IMI28" s="40"/>
      <c r="IMJ28" s="40"/>
      <c r="IMK28" s="40"/>
      <c r="IML28" s="40"/>
      <c r="IMM28" s="40"/>
      <c r="IMN28" s="40"/>
      <c r="IMO28" s="40"/>
      <c r="IMP28" s="40"/>
      <c r="IMQ28" s="40"/>
      <c r="IMR28" s="40"/>
      <c r="IMS28" s="40"/>
      <c r="IMT28" s="40"/>
      <c r="IMU28" s="40"/>
      <c r="IMV28" s="40"/>
      <c r="IMW28" s="40"/>
      <c r="IMX28" s="40"/>
      <c r="IMY28" s="40"/>
      <c r="IMZ28" s="40"/>
      <c r="INA28" s="40"/>
      <c r="INB28" s="40"/>
      <c r="INC28" s="40"/>
      <c r="IND28" s="40"/>
      <c r="INE28" s="40"/>
      <c r="INF28" s="40"/>
      <c r="ING28" s="40"/>
      <c r="INH28" s="40"/>
      <c r="INI28" s="40"/>
      <c r="INJ28" s="40"/>
      <c r="INK28" s="40"/>
      <c r="INL28" s="40"/>
      <c r="INM28" s="40"/>
      <c r="INN28" s="40"/>
      <c r="INO28" s="40"/>
      <c r="INP28" s="40"/>
      <c r="INQ28" s="40"/>
      <c r="INR28" s="40"/>
      <c r="INS28" s="40"/>
      <c r="INT28" s="40"/>
      <c r="INU28" s="40"/>
      <c r="INV28" s="40"/>
      <c r="INW28" s="40"/>
      <c r="INX28" s="40"/>
      <c r="INY28" s="40"/>
      <c r="INZ28" s="40"/>
      <c r="IOA28" s="40"/>
      <c r="IOB28" s="40"/>
      <c r="IOC28" s="40"/>
      <c r="IOD28" s="40"/>
      <c r="IOE28" s="40"/>
      <c r="IOF28" s="40"/>
      <c r="IOG28" s="40"/>
      <c r="IOH28" s="40"/>
      <c r="IOI28" s="40"/>
      <c r="IOJ28" s="40"/>
      <c r="IOK28" s="40"/>
      <c r="IOL28" s="40"/>
      <c r="IOM28" s="40"/>
      <c r="ION28" s="40"/>
      <c r="IOO28" s="40"/>
      <c r="IOP28" s="40"/>
      <c r="IOQ28" s="40"/>
      <c r="IOR28" s="40"/>
      <c r="IOS28" s="40"/>
      <c r="IOT28" s="40"/>
      <c r="IOU28" s="40"/>
      <c r="IOV28" s="40"/>
      <c r="IOW28" s="40"/>
      <c r="IOX28" s="40"/>
      <c r="IOY28" s="40"/>
      <c r="IOZ28" s="40"/>
      <c r="IPA28" s="40"/>
      <c r="IPB28" s="40"/>
      <c r="IPC28" s="40"/>
      <c r="IPD28" s="40"/>
      <c r="IPE28" s="40"/>
      <c r="IPF28" s="40"/>
      <c r="IPG28" s="40"/>
      <c r="IPH28" s="40"/>
      <c r="IPI28" s="40"/>
      <c r="IPJ28" s="40"/>
      <c r="IPK28" s="40"/>
      <c r="IPL28" s="40"/>
      <c r="IPM28" s="40"/>
      <c r="IPN28" s="40"/>
      <c r="IPO28" s="40"/>
      <c r="IPP28" s="40"/>
      <c r="IPQ28" s="40"/>
      <c r="IPR28" s="40"/>
      <c r="IPS28" s="40"/>
      <c r="IPT28" s="40"/>
      <c r="IPU28" s="40"/>
      <c r="IPV28" s="40"/>
      <c r="IPW28" s="40"/>
      <c r="IPX28" s="40"/>
      <c r="IPY28" s="40"/>
      <c r="IPZ28" s="40"/>
      <c r="IQA28" s="40"/>
      <c r="IQB28" s="40"/>
      <c r="IQC28" s="40"/>
      <c r="IQD28" s="40"/>
      <c r="IQE28" s="40"/>
      <c r="IQF28" s="40"/>
      <c r="IQG28" s="40"/>
      <c r="IQH28" s="40"/>
      <c r="IQI28" s="40"/>
      <c r="IQJ28" s="40"/>
      <c r="IQK28" s="40"/>
      <c r="IQL28" s="40"/>
      <c r="IQM28" s="40"/>
      <c r="IQN28" s="40"/>
      <c r="IQO28" s="40"/>
      <c r="IQP28" s="40"/>
      <c r="IQQ28" s="40"/>
      <c r="IQR28" s="40"/>
      <c r="IQS28" s="40"/>
      <c r="IQT28" s="40"/>
      <c r="IQU28" s="40"/>
      <c r="IQV28" s="40"/>
      <c r="IQW28" s="40"/>
      <c r="IQX28" s="40"/>
      <c r="IQY28" s="40"/>
      <c r="IQZ28" s="40"/>
      <c r="IRA28" s="40"/>
      <c r="IRB28" s="40"/>
      <c r="IRC28" s="40"/>
      <c r="IRD28" s="40"/>
      <c r="IRE28" s="40"/>
      <c r="IRF28" s="40"/>
      <c r="IRG28" s="40"/>
      <c r="IRH28" s="40"/>
      <c r="IRI28" s="40"/>
      <c r="IRJ28" s="40"/>
      <c r="IRK28" s="40"/>
      <c r="IRL28" s="40"/>
      <c r="IRM28" s="40"/>
      <c r="IRN28" s="40"/>
      <c r="IRO28" s="40"/>
      <c r="IRP28" s="40"/>
      <c r="IRQ28" s="40"/>
      <c r="IRR28" s="40"/>
      <c r="IRS28" s="40"/>
      <c r="IRT28" s="40"/>
      <c r="IRU28" s="40"/>
      <c r="IRV28" s="40"/>
      <c r="IRW28" s="40"/>
      <c r="IRX28" s="40"/>
      <c r="IRY28" s="40"/>
      <c r="IRZ28" s="40"/>
      <c r="ISA28" s="40"/>
      <c r="ISB28" s="40"/>
      <c r="ISC28" s="40"/>
      <c r="ISD28" s="40"/>
      <c r="ISE28" s="40"/>
      <c r="ISF28" s="40"/>
      <c r="ISG28" s="40"/>
      <c r="ISH28" s="40"/>
      <c r="ISI28" s="40"/>
      <c r="ISJ28" s="40"/>
      <c r="ISK28" s="40"/>
      <c r="ISL28" s="40"/>
      <c r="ISM28" s="40"/>
      <c r="ISN28" s="40"/>
      <c r="ISO28" s="40"/>
      <c r="ISP28" s="40"/>
      <c r="ISQ28" s="40"/>
      <c r="ISR28" s="40"/>
      <c r="ISS28" s="40"/>
      <c r="IST28" s="40"/>
      <c r="ISU28" s="40"/>
      <c r="ISV28" s="40"/>
      <c r="ISW28" s="40"/>
      <c r="ISX28" s="40"/>
      <c r="ISY28" s="40"/>
      <c r="ISZ28" s="40"/>
      <c r="ITA28" s="40"/>
      <c r="ITB28" s="40"/>
      <c r="ITC28" s="40"/>
      <c r="ITD28" s="40"/>
      <c r="ITE28" s="40"/>
      <c r="ITF28" s="40"/>
      <c r="ITG28" s="40"/>
      <c r="ITH28" s="40"/>
      <c r="ITI28" s="40"/>
      <c r="ITJ28" s="40"/>
      <c r="ITK28" s="40"/>
      <c r="ITL28" s="40"/>
      <c r="ITM28" s="40"/>
      <c r="ITN28" s="40"/>
      <c r="ITO28" s="40"/>
      <c r="ITP28" s="40"/>
      <c r="ITQ28" s="40"/>
      <c r="ITR28" s="40"/>
      <c r="ITS28" s="40"/>
      <c r="ITT28" s="40"/>
      <c r="ITU28" s="40"/>
      <c r="ITV28" s="40"/>
      <c r="ITW28" s="40"/>
      <c r="ITX28" s="40"/>
      <c r="ITY28" s="40"/>
      <c r="ITZ28" s="40"/>
      <c r="IUA28" s="40"/>
      <c r="IUB28" s="40"/>
      <c r="IUC28" s="40"/>
      <c r="IUD28" s="40"/>
      <c r="IUE28" s="40"/>
      <c r="IUF28" s="40"/>
      <c r="IUG28" s="40"/>
      <c r="IUH28" s="40"/>
      <c r="IUI28" s="40"/>
      <c r="IUJ28" s="40"/>
      <c r="IUK28" s="40"/>
      <c r="IUL28" s="40"/>
      <c r="IUM28" s="40"/>
      <c r="IUN28" s="40"/>
      <c r="IUO28" s="40"/>
      <c r="IUP28" s="40"/>
      <c r="IUQ28" s="40"/>
      <c r="IUR28" s="40"/>
      <c r="IUS28" s="40"/>
      <c r="IUT28" s="40"/>
      <c r="IUU28" s="40"/>
      <c r="IUV28" s="40"/>
      <c r="IUW28" s="40"/>
      <c r="IUX28" s="40"/>
      <c r="IUY28" s="40"/>
      <c r="IUZ28" s="40"/>
      <c r="IVA28" s="40"/>
      <c r="IVB28" s="40"/>
      <c r="IVC28" s="40"/>
      <c r="IVD28" s="40"/>
      <c r="IVE28" s="40"/>
      <c r="IVF28" s="40"/>
      <c r="IVG28" s="40"/>
      <c r="IVH28" s="40"/>
      <c r="IVI28" s="40"/>
      <c r="IVJ28" s="40"/>
      <c r="IVK28" s="40"/>
      <c r="IVL28" s="40"/>
      <c r="IVM28" s="40"/>
      <c r="IVN28" s="40"/>
      <c r="IVO28" s="40"/>
      <c r="IVP28" s="40"/>
      <c r="IVQ28" s="40"/>
      <c r="IVR28" s="40"/>
      <c r="IVS28" s="40"/>
      <c r="IVT28" s="40"/>
      <c r="IVU28" s="40"/>
      <c r="IVV28" s="40"/>
      <c r="IVW28" s="40"/>
      <c r="IVX28" s="40"/>
      <c r="IVY28" s="40"/>
      <c r="IVZ28" s="40"/>
      <c r="IWA28" s="40"/>
      <c r="IWB28" s="40"/>
      <c r="IWC28" s="40"/>
      <c r="IWD28" s="40"/>
      <c r="IWE28" s="40"/>
      <c r="IWF28" s="40"/>
      <c r="IWG28" s="40"/>
      <c r="IWH28" s="40"/>
      <c r="IWI28" s="40"/>
      <c r="IWJ28" s="40"/>
      <c r="IWK28" s="40"/>
      <c r="IWL28" s="40"/>
      <c r="IWM28" s="40"/>
      <c r="IWN28" s="40"/>
      <c r="IWO28" s="40"/>
      <c r="IWP28" s="40"/>
      <c r="IWQ28" s="40"/>
      <c r="IWR28" s="40"/>
      <c r="IWS28" s="40"/>
      <c r="IWT28" s="40"/>
      <c r="IWU28" s="40"/>
      <c r="IWV28" s="40"/>
      <c r="IWW28" s="40"/>
      <c r="IWX28" s="40"/>
      <c r="IWY28" s="40"/>
      <c r="IWZ28" s="40"/>
      <c r="IXA28" s="40"/>
      <c r="IXB28" s="40"/>
      <c r="IXC28" s="40"/>
      <c r="IXD28" s="40"/>
      <c r="IXE28" s="40"/>
      <c r="IXF28" s="40"/>
      <c r="IXG28" s="40"/>
      <c r="IXH28" s="40"/>
      <c r="IXI28" s="40"/>
      <c r="IXJ28" s="40"/>
      <c r="IXK28" s="40"/>
      <c r="IXL28" s="40"/>
      <c r="IXM28" s="40"/>
      <c r="IXN28" s="40"/>
      <c r="IXO28" s="40"/>
      <c r="IXP28" s="40"/>
      <c r="IXQ28" s="40"/>
      <c r="IXR28" s="40"/>
      <c r="IXS28" s="40"/>
      <c r="IXT28" s="40"/>
      <c r="IXU28" s="40"/>
      <c r="IXV28" s="40"/>
      <c r="IXW28" s="40"/>
      <c r="IXX28" s="40"/>
      <c r="IXY28" s="40"/>
      <c r="IXZ28" s="40"/>
      <c r="IYA28" s="40"/>
      <c r="IYB28" s="40"/>
      <c r="IYC28" s="40"/>
      <c r="IYD28" s="40"/>
      <c r="IYE28" s="40"/>
      <c r="IYF28" s="40"/>
      <c r="IYG28" s="40"/>
      <c r="IYH28" s="40"/>
      <c r="IYI28" s="40"/>
      <c r="IYJ28" s="40"/>
      <c r="IYK28" s="40"/>
      <c r="IYL28" s="40"/>
      <c r="IYM28" s="40"/>
      <c r="IYN28" s="40"/>
      <c r="IYO28" s="40"/>
      <c r="IYP28" s="40"/>
      <c r="IYQ28" s="40"/>
      <c r="IYR28" s="40"/>
      <c r="IYS28" s="40"/>
      <c r="IYT28" s="40"/>
      <c r="IYU28" s="40"/>
      <c r="IYV28" s="40"/>
      <c r="IYW28" s="40"/>
      <c r="IYX28" s="40"/>
      <c r="IYY28" s="40"/>
      <c r="IYZ28" s="40"/>
      <c r="IZA28" s="40"/>
      <c r="IZB28" s="40"/>
      <c r="IZC28" s="40"/>
      <c r="IZD28" s="40"/>
      <c r="IZE28" s="40"/>
      <c r="IZF28" s="40"/>
      <c r="IZG28" s="40"/>
      <c r="IZH28" s="40"/>
      <c r="IZI28" s="40"/>
      <c r="IZJ28" s="40"/>
      <c r="IZK28" s="40"/>
      <c r="IZL28" s="40"/>
      <c r="IZM28" s="40"/>
      <c r="IZN28" s="40"/>
      <c r="IZO28" s="40"/>
      <c r="IZP28" s="40"/>
      <c r="IZQ28" s="40"/>
      <c r="IZR28" s="40"/>
      <c r="IZS28" s="40"/>
      <c r="IZT28" s="40"/>
      <c r="IZU28" s="40"/>
      <c r="IZV28" s="40"/>
      <c r="IZW28" s="40"/>
      <c r="IZX28" s="40"/>
      <c r="IZY28" s="40"/>
      <c r="IZZ28" s="40"/>
      <c r="JAA28" s="40"/>
      <c r="JAB28" s="40"/>
      <c r="JAC28" s="40"/>
      <c r="JAD28" s="40"/>
      <c r="JAE28" s="40"/>
      <c r="JAF28" s="40"/>
      <c r="JAG28" s="40"/>
      <c r="JAH28" s="40"/>
      <c r="JAI28" s="40"/>
      <c r="JAJ28" s="40"/>
      <c r="JAK28" s="40"/>
      <c r="JAL28" s="40"/>
      <c r="JAM28" s="40"/>
      <c r="JAN28" s="40"/>
      <c r="JAO28" s="40"/>
      <c r="JAP28" s="40"/>
      <c r="JAQ28" s="40"/>
      <c r="JAR28" s="40"/>
      <c r="JAS28" s="40"/>
      <c r="JAT28" s="40"/>
      <c r="JAU28" s="40"/>
      <c r="JAV28" s="40"/>
      <c r="JAW28" s="40"/>
      <c r="JAX28" s="40"/>
      <c r="JAY28" s="40"/>
      <c r="JAZ28" s="40"/>
      <c r="JBA28" s="40"/>
      <c r="JBB28" s="40"/>
      <c r="JBC28" s="40"/>
      <c r="JBD28" s="40"/>
      <c r="JBE28" s="40"/>
      <c r="JBF28" s="40"/>
      <c r="JBG28" s="40"/>
      <c r="JBH28" s="40"/>
      <c r="JBI28" s="40"/>
      <c r="JBJ28" s="40"/>
      <c r="JBK28" s="40"/>
      <c r="JBL28" s="40"/>
      <c r="JBM28" s="40"/>
      <c r="JBN28" s="40"/>
      <c r="JBO28" s="40"/>
      <c r="JBP28" s="40"/>
      <c r="JBQ28" s="40"/>
      <c r="JBR28" s="40"/>
      <c r="JBS28" s="40"/>
      <c r="JBT28" s="40"/>
      <c r="JBU28" s="40"/>
      <c r="JBV28" s="40"/>
      <c r="JBW28" s="40"/>
      <c r="JBX28" s="40"/>
      <c r="JBY28" s="40"/>
      <c r="JBZ28" s="40"/>
      <c r="JCA28" s="40"/>
      <c r="JCB28" s="40"/>
      <c r="JCC28" s="40"/>
      <c r="JCD28" s="40"/>
      <c r="JCE28" s="40"/>
      <c r="JCF28" s="40"/>
      <c r="JCG28" s="40"/>
      <c r="JCH28" s="40"/>
      <c r="JCI28" s="40"/>
      <c r="JCJ28" s="40"/>
      <c r="JCK28" s="40"/>
      <c r="JCL28" s="40"/>
      <c r="JCM28" s="40"/>
      <c r="JCN28" s="40"/>
      <c r="JCO28" s="40"/>
      <c r="JCP28" s="40"/>
      <c r="JCQ28" s="40"/>
      <c r="JCR28" s="40"/>
      <c r="JCS28" s="40"/>
      <c r="JCT28" s="40"/>
      <c r="JCU28" s="40"/>
      <c r="JCV28" s="40"/>
      <c r="JCW28" s="40"/>
      <c r="JCX28" s="40"/>
      <c r="JCY28" s="40"/>
      <c r="JCZ28" s="40"/>
      <c r="JDA28" s="40"/>
      <c r="JDB28" s="40"/>
      <c r="JDC28" s="40"/>
      <c r="JDD28" s="40"/>
      <c r="JDE28" s="40"/>
      <c r="JDF28" s="40"/>
      <c r="JDG28" s="40"/>
      <c r="JDH28" s="40"/>
      <c r="JDI28" s="40"/>
      <c r="JDJ28" s="40"/>
      <c r="JDK28" s="40"/>
      <c r="JDL28" s="40"/>
      <c r="JDM28" s="40"/>
      <c r="JDN28" s="40"/>
      <c r="JDO28" s="40"/>
      <c r="JDP28" s="40"/>
      <c r="JDQ28" s="40"/>
      <c r="JDR28" s="40"/>
      <c r="JDS28" s="40"/>
      <c r="JDT28" s="40"/>
      <c r="JDU28" s="40"/>
      <c r="JDV28" s="40"/>
      <c r="JDW28" s="40"/>
      <c r="JDX28" s="40"/>
      <c r="JDY28" s="40"/>
      <c r="JDZ28" s="40"/>
      <c r="JEA28" s="40"/>
      <c r="JEB28" s="40"/>
      <c r="JEC28" s="40"/>
      <c r="JED28" s="40"/>
      <c r="JEE28" s="40"/>
      <c r="JEF28" s="40"/>
      <c r="JEG28" s="40"/>
      <c r="JEH28" s="40"/>
      <c r="JEI28" s="40"/>
      <c r="JEJ28" s="40"/>
      <c r="JEK28" s="40"/>
      <c r="JEL28" s="40"/>
      <c r="JEM28" s="40"/>
      <c r="JEN28" s="40"/>
      <c r="JEO28" s="40"/>
      <c r="JEP28" s="40"/>
      <c r="JEQ28" s="40"/>
      <c r="JER28" s="40"/>
      <c r="JES28" s="40"/>
      <c r="JET28" s="40"/>
      <c r="JEU28" s="40"/>
      <c r="JEV28" s="40"/>
      <c r="JEW28" s="40"/>
      <c r="JEX28" s="40"/>
      <c r="JEY28" s="40"/>
      <c r="JEZ28" s="40"/>
      <c r="JFA28" s="40"/>
      <c r="JFB28" s="40"/>
      <c r="JFC28" s="40"/>
      <c r="JFD28" s="40"/>
      <c r="JFE28" s="40"/>
      <c r="JFF28" s="40"/>
      <c r="JFG28" s="40"/>
      <c r="JFH28" s="40"/>
      <c r="JFI28" s="40"/>
      <c r="JFJ28" s="40"/>
      <c r="JFK28" s="40"/>
      <c r="JFL28" s="40"/>
      <c r="JFM28" s="40"/>
      <c r="JFN28" s="40"/>
      <c r="JFO28" s="40"/>
      <c r="JFP28" s="40"/>
      <c r="JFQ28" s="40"/>
      <c r="JFR28" s="40"/>
      <c r="JFS28" s="40"/>
      <c r="JFT28" s="40"/>
      <c r="JFU28" s="40"/>
      <c r="JFV28" s="40"/>
      <c r="JFW28" s="40"/>
      <c r="JFX28" s="40"/>
      <c r="JFY28" s="40"/>
      <c r="JFZ28" s="40"/>
      <c r="JGA28" s="40"/>
      <c r="JGB28" s="40"/>
      <c r="JGC28" s="40"/>
      <c r="JGD28" s="40"/>
      <c r="JGE28" s="40"/>
      <c r="JGF28" s="40"/>
      <c r="JGG28" s="40"/>
      <c r="JGH28" s="40"/>
      <c r="JGI28" s="40"/>
      <c r="JGJ28" s="40"/>
      <c r="JGK28" s="40"/>
      <c r="JGL28" s="40"/>
      <c r="JGM28" s="40"/>
      <c r="JGN28" s="40"/>
      <c r="JGO28" s="40"/>
      <c r="JGP28" s="40"/>
      <c r="JGQ28" s="40"/>
      <c r="JGR28" s="40"/>
      <c r="JGS28" s="40"/>
      <c r="JGT28" s="40"/>
      <c r="JGU28" s="40"/>
      <c r="JGV28" s="40"/>
      <c r="JGW28" s="40"/>
      <c r="JGX28" s="40"/>
      <c r="JGY28" s="40"/>
      <c r="JGZ28" s="40"/>
      <c r="JHA28" s="40"/>
      <c r="JHB28" s="40"/>
      <c r="JHC28" s="40"/>
      <c r="JHD28" s="40"/>
      <c r="JHE28" s="40"/>
      <c r="JHF28" s="40"/>
      <c r="JHG28" s="40"/>
      <c r="JHH28" s="40"/>
      <c r="JHI28" s="40"/>
      <c r="JHJ28" s="40"/>
      <c r="JHK28" s="40"/>
      <c r="JHL28" s="40"/>
      <c r="JHM28" s="40"/>
      <c r="JHN28" s="40"/>
      <c r="JHO28" s="40"/>
      <c r="JHP28" s="40"/>
      <c r="JHQ28" s="40"/>
      <c r="JHR28" s="40"/>
      <c r="JHS28" s="40"/>
      <c r="JHT28" s="40"/>
      <c r="JHU28" s="40"/>
      <c r="JHV28" s="40"/>
      <c r="JHW28" s="40"/>
      <c r="JHX28" s="40"/>
      <c r="JHY28" s="40"/>
      <c r="JHZ28" s="40"/>
      <c r="JIA28" s="40"/>
      <c r="JIB28" s="40"/>
      <c r="JIC28" s="40"/>
      <c r="JID28" s="40"/>
      <c r="JIE28" s="40"/>
      <c r="JIF28" s="40"/>
      <c r="JIG28" s="40"/>
      <c r="JIH28" s="40"/>
      <c r="JII28" s="40"/>
      <c r="JIJ28" s="40"/>
      <c r="JIK28" s="40"/>
      <c r="JIL28" s="40"/>
      <c r="JIM28" s="40"/>
      <c r="JIN28" s="40"/>
      <c r="JIO28" s="40"/>
      <c r="JIP28" s="40"/>
      <c r="JIQ28" s="40"/>
      <c r="JIR28" s="40"/>
      <c r="JIS28" s="40"/>
      <c r="JIT28" s="40"/>
      <c r="JIU28" s="40"/>
      <c r="JIV28" s="40"/>
      <c r="JIW28" s="40"/>
      <c r="JIX28" s="40"/>
      <c r="JIY28" s="40"/>
      <c r="JIZ28" s="40"/>
      <c r="JJA28" s="40"/>
      <c r="JJB28" s="40"/>
      <c r="JJC28" s="40"/>
      <c r="JJD28" s="40"/>
      <c r="JJE28" s="40"/>
      <c r="JJF28" s="40"/>
      <c r="JJG28" s="40"/>
      <c r="JJH28" s="40"/>
      <c r="JJI28" s="40"/>
      <c r="JJJ28" s="40"/>
      <c r="JJK28" s="40"/>
      <c r="JJL28" s="40"/>
      <c r="JJM28" s="40"/>
      <c r="JJN28" s="40"/>
      <c r="JJO28" s="40"/>
      <c r="JJP28" s="40"/>
      <c r="JJQ28" s="40"/>
      <c r="JJR28" s="40"/>
      <c r="JJS28" s="40"/>
      <c r="JJT28" s="40"/>
      <c r="JJU28" s="40"/>
      <c r="JJV28" s="40"/>
      <c r="JJW28" s="40"/>
      <c r="JJX28" s="40"/>
      <c r="JJY28" s="40"/>
      <c r="JJZ28" s="40"/>
      <c r="JKA28" s="40"/>
      <c r="JKB28" s="40"/>
      <c r="JKC28" s="40"/>
      <c r="JKD28" s="40"/>
      <c r="JKE28" s="40"/>
      <c r="JKF28" s="40"/>
      <c r="JKG28" s="40"/>
      <c r="JKH28" s="40"/>
      <c r="JKI28" s="40"/>
      <c r="JKJ28" s="40"/>
      <c r="JKK28" s="40"/>
      <c r="JKL28" s="40"/>
      <c r="JKM28" s="40"/>
      <c r="JKN28" s="40"/>
      <c r="JKO28" s="40"/>
      <c r="JKP28" s="40"/>
      <c r="JKQ28" s="40"/>
      <c r="JKR28" s="40"/>
      <c r="JKS28" s="40"/>
      <c r="JKT28" s="40"/>
      <c r="JKU28" s="40"/>
      <c r="JKV28" s="40"/>
      <c r="JKW28" s="40"/>
      <c r="JKX28" s="40"/>
      <c r="JKY28" s="40"/>
      <c r="JKZ28" s="40"/>
      <c r="JLA28" s="40"/>
      <c r="JLB28" s="40"/>
      <c r="JLC28" s="40"/>
      <c r="JLD28" s="40"/>
      <c r="JLE28" s="40"/>
      <c r="JLF28" s="40"/>
      <c r="JLG28" s="40"/>
      <c r="JLH28" s="40"/>
      <c r="JLI28" s="40"/>
      <c r="JLJ28" s="40"/>
      <c r="JLK28" s="40"/>
      <c r="JLL28" s="40"/>
      <c r="JLM28" s="40"/>
      <c r="JLN28" s="40"/>
      <c r="JLO28" s="40"/>
      <c r="JLP28" s="40"/>
      <c r="JLQ28" s="40"/>
      <c r="JLR28" s="40"/>
      <c r="JLS28" s="40"/>
      <c r="JLT28" s="40"/>
      <c r="JLU28" s="40"/>
      <c r="JLV28" s="40"/>
      <c r="JLW28" s="40"/>
      <c r="JLX28" s="40"/>
      <c r="JLY28" s="40"/>
      <c r="JLZ28" s="40"/>
      <c r="JMA28" s="40"/>
      <c r="JMB28" s="40"/>
      <c r="JMC28" s="40"/>
      <c r="JMD28" s="40"/>
      <c r="JME28" s="40"/>
      <c r="JMF28" s="40"/>
      <c r="JMG28" s="40"/>
      <c r="JMH28" s="40"/>
      <c r="JMI28" s="40"/>
      <c r="JMJ28" s="40"/>
      <c r="JMK28" s="40"/>
      <c r="JML28" s="40"/>
      <c r="JMM28" s="40"/>
      <c r="JMN28" s="40"/>
      <c r="JMO28" s="40"/>
      <c r="JMP28" s="40"/>
      <c r="JMQ28" s="40"/>
      <c r="JMR28" s="40"/>
      <c r="JMS28" s="40"/>
      <c r="JMT28" s="40"/>
      <c r="JMU28" s="40"/>
      <c r="JMV28" s="40"/>
      <c r="JMW28" s="40"/>
      <c r="JMX28" s="40"/>
      <c r="JMY28" s="40"/>
      <c r="JMZ28" s="40"/>
      <c r="JNA28" s="40"/>
      <c r="JNB28" s="40"/>
      <c r="JNC28" s="40"/>
      <c r="JND28" s="40"/>
      <c r="JNE28" s="40"/>
      <c r="JNF28" s="40"/>
      <c r="JNG28" s="40"/>
      <c r="JNH28" s="40"/>
      <c r="JNI28" s="40"/>
      <c r="JNJ28" s="40"/>
      <c r="JNK28" s="40"/>
      <c r="JNL28" s="40"/>
      <c r="JNM28" s="40"/>
      <c r="JNN28" s="40"/>
      <c r="JNO28" s="40"/>
      <c r="JNP28" s="40"/>
      <c r="JNQ28" s="40"/>
      <c r="JNR28" s="40"/>
      <c r="JNS28" s="40"/>
      <c r="JNT28" s="40"/>
      <c r="JNU28" s="40"/>
      <c r="JNV28" s="40"/>
      <c r="JNW28" s="40"/>
      <c r="JNX28" s="40"/>
      <c r="JNY28" s="40"/>
      <c r="JNZ28" s="40"/>
      <c r="JOA28" s="40"/>
      <c r="JOB28" s="40"/>
      <c r="JOC28" s="40"/>
      <c r="JOD28" s="40"/>
      <c r="JOE28" s="40"/>
      <c r="JOF28" s="40"/>
      <c r="JOG28" s="40"/>
      <c r="JOH28" s="40"/>
      <c r="JOI28" s="40"/>
      <c r="JOJ28" s="40"/>
      <c r="JOK28" s="40"/>
      <c r="JOL28" s="40"/>
      <c r="JOM28" s="40"/>
      <c r="JON28" s="40"/>
      <c r="JOO28" s="40"/>
      <c r="JOP28" s="40"/>
      <c r="JOQ28" s="40"/>
      <c r="JOR28" s="40"/>
      <c r="JOS28" s="40"/>
      <c r="JOT28" s="40"/>
      <c r="JOU28" s="40"/>
      <c r="JOV28" s="40"/>
      <c r="JOW28" s="40"/>
      <c r="JOX28" s="40"/>
      <c r="JOY28" s="40"/>
      <c r="JOZ28" s="40"/>
      <c r="JPA28" s="40"/>
      <c r="JPB28" s="40"/>
      <c r="JPC28" s="40"/>
      <c r="JPD28" s="40"/>
      <c r="JPE28" s="40"/>
      <c r="JPF28" s="40"/>
      <c r="JPG28" s="40"/>
      <c r="JPH28" s="40"/>
      <c r="JPI28" s="40"/>
      <c r="JPJ28" s="40"/>
      <c r="JPK28" s="40"/>
      <c r="JPL28" s="40"/>
      <c r="JPM28" s="40"/>
      <c r="JPN28" s="40"/>
      <c r="JPO28" s="40"/>
      <c r="JPP28" s="40"/>
      <c r="JPQ28" s="40"/>
      <c r="JPR28" s="40"/>
      <c r="JPS28" s="40"/>
      <c r="JPT28" s="40"/>
      <c r="JPU28" s="40"/>
      <c r="JPV28" s="40"/>
      <c r="JPW28" s="40"/>
      <c r="JPX28" s="40"/>
      <c r="JPY28" s="40"/>
      <c r="JPZ28" s="40"/>
      <c r="JQA28" s="40"/>
      <c r="JQB28" s="40"/>
      <c r="JQC28" s="40"/>
      <c r="JQD28" s="40"/>
      <c r="JQE28" s="40"/>
      <c r="JQF28" s="40"/>
      <c r="JQG28" s="40"/>
      <c r="JQH28" s="40"/>
      <c r="JQI28" s="40"/>
      <c r="JQJ28" s="40"/>
      <c r="JQK28" s="40"/>
      <c r="JQL28" s="40"/>
      <c r="JQM28" s="40"/>
      <c r="JQN28" s="40"/>
      <c r="JQO28" s="40"/>
      <c r="JQP28" s="40"/>
      <c r="JQQ28" s="40"/>
      <c r="JQR28" s="40"/>
      <c r="JQS28" s="40"/>
      <c r="JQT28" s="40"/>
      <c r="JQU28" s="40"/>
      <c r="JQV28" s="40"/>
      <c r="JQW28" s="40"/>
      <c r="JQX28" s="40"/>
      <c r="JQY28" s="40"/>
      <c r="JQZ28" s="40"/>
      <c r="JRA28" s="40"/>
      <c r="JRB28" s="40"/>
      <c r="JRC28" s="40"/>
      <c r="JRD28" s="40"/>
      <c r="JRE28" s="40"/>
      <c r="JRF28" s="40"/>
      <c r="JRG28" s="40"/>
      <c r="JRH28" s="40"/>
      <c r="JRI28" s="40"/>
      <c r="JRJ28" s="40"/>
      <c r="JRK28" s="40"/>
      <c r="JRL28" s="40"/>
      <c r="JRM28" s="40"/>
      <c r="JRN28" s="40"/>
      <c r="JRO28" s="40"/>
      <c r="JRP28" s="40"/>
      <c r="JRQ28" s="40"/>
      <c r="JRR28" s="40"/>
      <c r="JRS28" s="40"/>
      <c r="JRT28" s="40"/>
      <c r="JRU28" s="40"/>
      <c r="JRV28" s="40"/>
      <c r="JRW28" s="40"/>
      <c r="JRX28" s="40"/>
      <c r="JRY28" s="40"/>
      <c r="JRZ28" s="40"/>
      <c r="JSA28" s="40"/>
      <c r="JSB28" s="40"/>
      <c r="JSC28" s="40"/>
      <c r="JSD28" s="40"/>
      <c r="JSE28" s="40"/>
      <c r="JSF28" s="40"/>
      <c r="JSG28" s="40"/>
      <c r="JSH28" s="40"/>
      <c r="JSI28" s="40"/>
      <c r="JSJ28" s="40"/>
      <c r="JSK28" s="40"/>
      <c r="JSL28" s="40"/>
      <c r="JSM28" s="40"/>
      <c r="JSN28" s="40"/>
      <c r="JSO28" s="40"/>
      <c r="JSP28" s="40"/>
      <c r="JSQ28" s="40"/>
      <c r="JSR28" s="40"/>
      <c r="JSS28" s="40"/>
      <c r="JST28" s="40"/>
      <c r="JSU28" s="40"/>
      <c r="JSV28" s="40"/>
      <c r="JSW28" s="40"/>
      <c r="JSX28" s="40"/>
      <c r="JSY28" s="40"/>
      <c r="JSZ28" s="40"/>
      <c r="JTA28" s="40"/>
      <c r="JTB28" s="40"/>
      <c r="JTC28" s="40"/>
      <c r="JTD28" s="40"/>
      <c r="JTE28" s="40"/>
      <c r="JTF28" s="40"/>
      <c r="JTG28" s="40"/>
      <c r="JTH28" s="40"/>
      <c r="JTI28" s="40"/>
      <c r="JTJ28" s="40"/>
      <c r="JTK28" s="40"/>
      <c r="JTL28" s="40"/>
      <c r="JTM28" s="40"/>
      <c r="JTN28" s="40"/>
      <c r="JTO28" s="40"/>
      <c r="JTP28" s="40"/>
      <c r="JTQ28" s="40"/>
      <c r="JTR28" s="40"/>
      <c r="JTS28" s="40"/>
      <c r="JTT28" s="40"/>
      <c r="JTU28" s="40"/>
      <c r="JTV28" s="40"/>
      <c r="JTW28" s="40"/>
      <c r="JTX28" s="40"/>
      <c r="JTY28" s="40"/>
      <c r="JTZ28" s="40"/>
      <c r="JUA28" s="40"/>
      <c r="JUB28" s="40"/>
      <c r="JUC28" s="40"/>
      <c r="JUD28" s="40"/>
      <c r="JUE28" s="40"/>
      <c r="JUF28" s="40"/>
      <c r="JUG28" s="40"/>
      <c r="JUH28" s="40"/>
      <c r="JUI28" s="40"/>
      <c r="JUJ28" s="40"/>
      <c r="JUK28" s="40"/>
      <c r="JUL28" s="40"/>
      <c r="JUM28" s="40"/>
      <c r="JUN28" s="40"/>
      <c r="JUO28" s="40"/>
      <c r="JUP28" s="40"/>
      <c r="JUQ28" s="40"/>
      <c r="JUR28" s="40"/>
      <c r="JUS28" s="40"/>
      <c r="JUT28" s="40"/>
      <c r="JUU28" s="40"/>
      <c r="JUV28" s="40"/>
      <c r="JUW28" s="40"/>
      <c r="JUX28" s="40"/>
      <c r="JUY28" s="40"/>
      <c r="JUZ28" s="40"/>
      <c r="JVA28" s="40"/>
      <c r="JVB28" s="40"/>
      <c r="JVC28" s="40"/>
      <c r="JVD28" s="40"/>
      <c r="JVE28" s="40"/>
      <c r="JVF28" s="40"/>
      <c r="JVG28" s="40"/>
      <c r="JVH28" s="40"/>
      <c r="JVI28" s="40"/>
      <c r="JVJ28" s="40"/>
      <c r="JVK28" s="40"/>
      <c r="JVL28" s="40"/>
      <c r="JVM28" s="40"/>
      <c r="JVN28" s="40"/>
      <c r="JVO28" s="40"/>
      <c r="JVP28" s="40"/>
      <c r="JVQ28" s="40"/>
      <c r="JVR28" s="40"/>
      <c r="JVS28" s="40"/>
      <c r="JVT28" s="40"/>
      <c r="JVU28" s="40"/>
      <c r="JVV28" s="40"/>
      <c r="JVW28" s="40"/>
      <c r="JVX28" s="40"/>
      <c r="JVY28" s="40"/>
      <c r="JVZ28" s="40"/>
      <c r="JWA28" s="40"/>
      <c r="JWB28" s="40"/>
      <c r="JWC28" s="40"/>
      <c r="JWD28" s="40"/>
      <c r="JWE28" s="40"/>
      <c r="JWF28" s="40"/>
      <c r="JWG28" s="40"/>
      <c r="JWH28" s="40"/>
      <c r="JWI28" s="40"/>
      <c r="JWJ28" s="40"/>
      <c r="JWK28" s="40"/>
      <c r="JWL28" s="40"/>
      <c r="JWM28" s="40"/>
      <c r="JWN28" s="40"/>
      <c r="JWO28" s="40"/>
      <c r="JWP28" s="40"/>
      <c r="JWQ28" s="40"/>
      <c r="JWR28" s="40"/>
      <c r="JWS28" s="40"/>
      <c r="JWT28" s="40"/>
      <c r="JWU28" s="40"/>
      <c r="JWV28" s="40"/>
      <c r="JWW28" s="40"/>
      <c r="JWX28" s="40"/>
      <c r="JWY28" s="40"/>
      <c r="JWZ28" s="40"/>
      <c r="JXA28" s="40"/>
      <c r="JXB28" s="40"/>
      <c r="JXC28" s="40"/>
      <c r="JXD28" s="40"/>
      <c r="JXE28" s="40"/>
      <c r="JXF28" s="40"/>
      <c r="JXG28" s="40"/>
      <c r="JXH28" s="40"/>
      <c r="JXI28" s="40"/>
      <c r="JXJ28" s="40"/>
      <c r="JXK28" s="40"/>
      <c r="JXL28" s="40"/>
      <c r="JXM28" s="40"/>
      <c r="JXN28" s="40"/>
      <c r="JXO28" s="40"/>
      <c r="JXP28" s="40"/>
      <c r="JXQ28" s="40"/>
      <c r="JXR28" s="40"/>
      <c r="JXS28" s="40"/>
      <c r="JXT28" s="40"/>
      <c r="JXU28" s="40"/>
      <c r="JXV28" s="40"/>
      <c r="JXW28" s="40"/>
      <c r="JXX28" s="40"/>
      <c r="JXY28" s="40"/>
      <c r="JXZ28" s="40"/>
      <c r="JYA28" s="40"/>
      <c r="JYB28" s="40"/>
      <c r="JYC28" s="40"/>
      <c r="JYD28" s="40"/>
      <c r="JYE28" s="40"/>
      <c r="JYF28" s="40"/>
      <c r="JYG28" s="40"/>
      <c r="JYH28" s="40"/>
      <c r="JYI28" s="40"/>
      <c r="JYJ28" s="40"/>
      <c r="JYK28" s="40"/>
      <c r="JYL28" s="40"/>
      <c r="JYM28" s="40"/>
      <c r="JYN28" s="40"/>
      <c r="JYO28" s="40"/>
      <c r="JYP28" s="40"/>
      <c r="JYQ28" s="40"/>
      <c r="JYR28" s="40"/>
      <c r="JYS28" s="40"/>
      <c r="JYT28" s="40"/>
      <c r="JYU28" s="40"/>
      <c r="JYV28" s="40"/>
      <c r="JYW28" s="40"/>
      <c r="JYX28" s="40"/>
      <c r="JYY28" s="40"/>
      <c r="JYZ28" s="40"/>
      <c r="JZA28" s="40"/>
      <c r="JZB28" s="40"/>
      <c r="JZC28" s="40"/>
      <c r="JZD28" s="40"/>
      <c r="JZE28" s="40"/>
      <c r="JZF28" s="40"/>
      <c r="JZG28" s="40"/>
      <c r="JZH28" s="40"/>
      <c r="JZI28" s="40"/>
      <c r="JZJ28" s="40"/>
      <c r="JZK28" s="40"/>
      <c r="JZL28" s="40"/>
      <c r="JZM28" s="40"/>
      <c r="JZN28" s="40"/>
      <c r="JZO28" s="40"/>
      <c r="JZP28" s="40"/>
      <c r="JZQ28" s="40"/>
      <c r="JZR28" s="40"/>
      <c r="JZS28" s="40"/>
      <c r="JZT28" s="40"/>
      <c r="JZU28" s="40"/>
      <c r="JZV28" s="40"/>
      <c r="JZW28" s="40"/>
      <c r="JZX28" s="40"/>
      <c r="JZY28" s="40"/>
      <c r="JZZ28" s="40"/>
      <c r="KAA28" s="40"/>
      <c r="KAB28" s="40"/>
      <c r="KAC28" s="40"/>
      <c r="KAD28" s="40"/>
      <c r="KAE28" s="40"/>
      <c r="KAF28" s="40"/>
      <c r="KAG28" s="40"/>
      <c r="KAH28" s="40"/>
      <c r="KAI28" s="40"/>
      <c r="KAJ28" s="40"/>
      <c r="KAK28" s="40"/>
      <c r="KAL28" s="40"/>
      <c r="KAM28" s="40"/>
      <c r="KAN28" s="40"/>
      <c r="KAO28" s="40"/>
      <c r="KAP28" s="40"/>
      <c r="KAQ28" s="40"/>
      <c r="KAR28" s="40"/>
      <c r="KAS28" s="40"/>
      <c r="KAT28" s="40"/>
      <c r="KAU28" s="40"/>
      <c r="KAV28" s="40"/>
      <c r="KAW28" s="40"/>
      <c r="KAX28" s="40"/>
      <c r="KAY28" s="40"/>
      <c r="KAZ28" s="40"/>
      <c r="KBA28" s="40"/>
      <c r="KBB28" s="40"/>
      <c r="KBC28" s="40"/>
      <c r="KBD28" s="40"/>
      <c r="KBE28" s="40"/>
      <c r="KBF28" s="40"/>
      <c r="KBG28" s="40"/>
      <c r="KBH28" s="40"/>
      <c r="KBI28" s="40"/>
      <c r="KBJ28" s="40"/>
      <c r="KBK28" s="40"/>
      <c r="KBL28" s="40"/>
      <c r="KBM28" s="40"/>
      <c r="KBN28" s="40"/>
      <c r="KBO28" s="40"/>
      <c r="KBP28" s="40"/>
      <c r="KBQ28" s="40"/>
      <c r="KBR28" s="40"/>
      <c r="KBS28" s="40"/>
      <c r="KBT28" s="40"/>
      <c r="KBU28" s="40"/>
      <c r="KBV28" s="40"/>
      <c r="KBW28" s="40"/>
      <c r="KBX28" s="40"/>
      <c r="KBY28" s="40"/>
      <c r="KBZ28" s="40"/>
      <c r="KCA28" s="40"/>
      <c r="KCB28" s="40"/>
      <c r="KCC28" s="40"/>
      <c r="KCD28" s="40"/>
      <c r="KCE28" s="40"/>
      <c r="KCF28" s="40"/>
      <c r="KCG28" s="40"/>
      <c r="KCH28" s="40"/>
      <c r="KCI28" s="40"/>
      <c r="KCJ28" s="40"/>
      <c r="KCK28" s="40"/>
      <c r="KCL28" s="40"/>
      <c r="KCM28" s="40"/>
      <c r="KCN28" s="40"/>
      <c r="KCO28" s="40"/>
      <c r="KCP28" s="40"/>
      <c r="KCQ28" s="40"/>
      <c r="KCR28" s="40"/>
      <c r="KCS28" s="40"/>
      <c r="KCT28" s="40"/>
      <c r="KCU28" s="40"/>
      <c r="KCV28" s="40"/>
      <c r="KCW28" s="40"/>
      <c r="KCX28" s="40"/>
      <c r="KCY28" s="40"/>
      <c r="KCZ28" s="40"/>
      <c r="KDA28" s="40"/>
      <c r="KDB28" s="40"/>
      <c r="KDC28" s="40"/>
      <c r="KDD28" s="40"/>
      <c r="KDE28" s="40"/>
      <c r="KDF28" s="40"/>
      <c r="KDG28" s="40"/>
      <c r="KDH28" s="40"/>
      <c r="KDI28" s="40"/>
      <c r="KDJ28" s="40"/>
      <c r="KDK28" s="40"/>
      <c r="KDL28" s="40"/>
      <c r="KDM28" s="40"/>
      <c r="KDN28" s="40"/>
      <c r="KDO28" s="40"/>
      <c r="KDP28" s="40"/>
      <c r="KDQ28" s="40"/>
      <c r="KDR28" s="40"/>
      <c r="KDS28" s="40"/>
      <c r="KDT28" s="40"/>
      <c r="KDU28" s="40"/>
      <c r="KDV28" s="40"/>
      <c r="KDW28" s="40"/>
      <c r="KDX28" s="40"/>
      <c r="KDY28" s="40"/>
      <c r="KDZ28" s="40"/>
      <c r="KEA28" s="40"/>
      <c r="KEB28" s="40"/>
      <c r="KEC28" s="40"/>
      <c r="KED28" s="40"/>
      <c r="KEE28" s="40"/>
      <c r="KEF28" s="40"/>
      <c r="KEG28" s="40"/>
      <c r="KEH28" s="40"/>
      <c r="KEI28" s="40"/>
      <c r="KEJ28" s="40"/>
      <c r="KEK28" s="40"/>
      <c r="KEL28" s="40"/>
      <c r="KEM28" s="40"/>
      <c r="KEN28" s="40"/>
      <c r="KEO28" s="40"/>
      <c r="KEP28" s="40"/>
      <c r="KEQ28" s="40"/>
      <c r="KER28" s="40"/>
      <c r="KES28" s="40"/>
      <c r="KET28" s="40"/>
      <c r="KEU28" s="40"/>
      <c r="KEV28" s="40"/>
      <c r="KEW28" s="40"/>
      <c r="KEX28" s="40"/>
      <c r="KEY28" s="40"/>
      <c r="KEZ28" s="40"/>
      <c r="KFA28" s="40"/>
      <c r="KFB28" s="40"/>
      <c r="KFC28" s="40"/>
      <c r="KFD28" s="40"/>
      <c r="KFE28" s="40"/>
      <c r="KFF28" s="40"/>
      <c r="KFG28" s="40"/>
      <c r="KFH28" s="40"/>
      <c r="KFI28" s="40"/>
      <c r="KFJ28" s="40"/>
      <c r="KFK28" s="40"/>
      <c r="KFL28" s="40"/>
      <c r="KFM28" s="40"/>
      <c r="KFN28" s="40"/>
      <c r="KFO28" s="40"/>
      <c r="KFP28" s="40"/>
      <c r="KFQ28" s="40"/>
      <c r="KFR28" s="40"/>
      <c r="KFS28" s="40"/>
      <c r="KFT28" s="40"/>
      <c r="KFU28" s="40"/>
      <c r="KFV28" s="40"/>
      <c r="KFW28" s="40"/>
      <c r="KFX28" s="40"/>
      <c r="KFY28" s="40"/>
      <c r="KFZ28" s="40"/>
      <c r="KGA28" s="40"/>
      <c r="KGB28" s="40"/>
      <c r="KGC28" s="40"/>
      <c r="KGD28" s="40"/>
      <c r="KGE28" s="40"/>
      <c r="KGF28" s="40"/>
      <c r="KGG28" s="40"/>
      <c r="KGH28" s="40"/>
      <c r="KGI28" s="40"/>
      <c r="KGJ28" s="40"/>
      <c r="KGK28" s="40"/>
      <c r="KGL28" s="40"/>
      <c r="KGM28" s="40"/>
      <c r="KGN28" s="40"/>
      <c r="KGO28" s="40"/>
      <c r="KGP28" s="40"/>
      <c r="KGQ28" s="40"/>
      <c r="KGR28" s="40"/>
      <c r="KGS28" s="40"/>
      <c r="KGT28" s="40"/>
      <c r="KGU28" s="40"/>
      <c r="KGV28" s="40"/>
      <c r="KGW28" s="40"/>
      <c r="KGX28" s="40"/>
      <c r="KGY28" s="40"/>
      <c r="KGZ28" s="40"/>
      <c r="KHA28" s="40"/>
      <c r="KHB28" s="40"/>
      <c r="KHC28" s="40"/>
      <c r="KHD28" s="40"/>
      <c r="KHE28" s="40"/>
      <c r="KHF28" s="40"/>
      <c r="KHG28" s="40"/>
      <c r="KHH28" s="40"/>
      <c r="KHI28" s="40"/>
      <c r="KHJ28" s="40"/>
      <c r="KHK28" s="40"/>
      <c r="KHL28" s="40"/>
      <c r="KHM28" s="40"/>
      <c r="KHN28" s="40"/>
      <c r="KHO28" s="40"/>
      <c r="KHP28" s="40"/>
      <c r="KHQ28" s="40"/>
      <c r="KHR28" s="40"/>
      <c r="KHS28" s="40"/>
      <c r="KHT28" s="40"/>
      <c r="KHU28" s="40"/>
      <c r="KHV28" s="40"/>
      <c r="KHW28" s="40"/>
      <c r="KHX28" s="40"/>
      <c r="KHY28" s="40"/>
      <c r="KHZ28" s="40"/>
      <c r="KIA28" s="40"/>
      <c r="KIB28" s="40"/>
      <c r="KIC28" s="40"/>
      <c r="KID28" s="40"/>
      <c r="KIE28" s="40"/>
      <c r="KIF28" s="40"/>
      <c r="KIG28" s="40"/>
      <c r="KIH28" s="40"/>
      <c r="KII28" s="40"/>
      <c r="KIJ28" s="40"/>
      <c r="KIK28" s="40"/>
      <c r="KIL28" s="40"/>
      <c r="KIM28" s="40"/>
      <c r="KIN28" s="40"/>
      <c r="KIO28" s="40"/>
      <c r="KIP28" s="40"/>
      <c r="KIQ28" s="40"/>
      <c r="KIR28" s="40"/>
      <c r="KIS28" s="40"/>
      <c r="KIT28" s="40"/>
      <c r="KIU28" s="40"/>
      <c r="KIV28" s="40"/>
      <c r="KIW28" s="40"/>
      <c r="KIX28" s="40"/>
      <c r="KIY28" s="40"/>
      <c r="KIZ28" s="40"/>
      <c r="KJA28" s="40"/>
      <c r="KJB28" s="40"/>
      <c r="KJC28" s="40"/>
      <c r="KJD28" s="40"/>
      <c r="KJE28" s="40"/>
      <c r="KJF28" s="40"/>
      <c r="KJG28" s="40"/>
      <c r="KJH28" s="40"/>
      <c r="KJI28" s="40"/>
      <c r="KJJ28" s="40"/>
      <c r="KJK28" s="40"/>
      <c r="KJL28" s="40"/>
      <c r="KJM28" s="40"/>
      <c r="KJN28" s="40"/>
      <c r="KJO28" s="40"/>
      <c r="KJP28" s="40"/>
      <c r="KJQ28" s="40"/>
      <c r="KJR28" s="40"/>
      <c r="KJS28" s="40"/>
      <c r="KJT28" s="40"/>
      <c r="KJU28" s="40"/>
      <c r="KJV28" s="40"/>
      <c r="KJW28" s="40"/>
      <c r="KJX28" s="40"/>
      <c r="KJY28" s="40"/>
      <c r="KJZ28" s="40"/>
      <c r="KKA28" s="40"/>
      <c r="KKB28" s="40"/>
      <c r="KKC28" s="40"/>
      <c r="KKD28" s="40"/>
      <c r="KKE28" s="40"/>
      <c r="KKF28" s="40"/>
      <c r="KKG28" s="40"/>
      <c r="KKH28" s="40"/>
      <c r="KKI28" s="40"/>
      <c r="KKJ28" s="40"/>
      <c r="KKK28" s="40"/>
      <c r="KKL28" s="40"/>
      <c r="KKM28" s="40"/>
      <c r="KKN28" s="40"/>
      <c r="KKO28" s="40"/>
      <c r="KKP28" s="40"/>
      <c r="KKQ28" s="40"/>
      <c r="KKR28" s="40"/>
      <c r="KKS28" s="40"/>
      <c r="KKT28" s="40"/>
      <c r="KKU28" s="40"/>
      <c r="KKV28" s="40"/>
      <c r="KKW28" s="40"/>
      <c r="KKX28" s="40"/>
      <c r="KKY28" s="40"/>
      <c r="KKZ28" s="40"/>
      <c r="KLA28" s="40"/>
      <c r="KLB28" s="40"/>
      <c r="KLC28" s="40"/>
      <c r="KLD28" s="40"/>
      <c r="KLE28" s="40"/>
      <c r="KLF28" s="40"/>
      <c r="KLG28" s="40"/>
      <c r="KLH28" s="40"/>
      <c r="KLI28" s="40"/>
      <c r="KLJ28" s="40"/>
      <c r="KLK28" s="40"/>
      <c r="KLL28" s="40"/>
      <c r="KLM28" s="40"/>
      <c r="KLN28" s="40"/>
      <c r="KLO28" s="40"/>
      <c r="KLP28" s="40"/>
      <c r="KLQ28" s="40"/>
      <c r="KLR28" s="40"/>
      <c r="KLS28" s="40"/>
      <c r="KLT28" s="40"/>
      <c r="KLU28" s="40"/>
      <c r="KLV28" s="40"/>
      <c r="KLW28" s="40"/>
      <c r="KLX28" s="40"/>
      <c r="KLY28" s="40"/>
      <c r="KLZ28" s="40"/>
      <c r="KMA28" s="40"/>
      <c r="KMB28" s="40"/>
      <c r="KMC28" s="40"/>
      <c r="KMD28" s="40"/>
      <c r="KME28" s="40"/>
      <c r="KMF28" s="40"/>
      <c r="KMG28" s="40"/>
      <c r="KMH28" s="40"/>
      <c r="KMI28" s="40"/>
      <c r="KMJ28" s="40"/>
      <c r="KMK28" s="40"/>
      <c r="KML28" s="40"/>
      <c r="KMM28" s="40"/>
      <c r="KMN28" s="40"/>
      <c r="KMO28" s="40"/>
      <c r="KMP28" s="40"/>
      <c r="KMQ28" s="40"/>
      <c r="KMR28" s="40"/>
      <c r="KMS28" s="40"/>
      <c r="KMT28" s="40"/>
      <c r="KMU28" s="40"/>
      <c r="KMV28" s="40"/>
      <c r="KMW28" s="40"/>
      <c r="KMX28" s="40"/>
      <c r="KMY28" s="40"/>
      <c r="KMZ28" s="40"/>
      <c r="KNA28" s="40"/>
      <c r="KNB28" s="40"/>
      <c r="KNC28" s="40"/>
      <c r="KND28" s="40"/>
      <c r="KNE28" s="40"/>
      <c r="KNF28" s="40"/>
      <c r="KNG28" s="40"/>
      <c r="KNH28" s="40"/>
      <c r="KNI28" s="40"/>
      <c r="KNJ28" s="40"/>
      <c r="KNK28" s="40"/>
      <c r="KNL28" s="40"/>
      <c r="KNM28" s="40"/>
      <c r="KNN28" s="40"/>
      <c r="KNO28" s="40"/>
      <c r="KNP28" s="40"/>
      <c r="KNQ28" s="40"/>
      <c r="KNR28" s="40"/>
      <c r="KNS28" s="40"/>
      <c r="KNT28" s="40"/>
      <c r="KNU28" s="40"/>
      <c r="KNV28" s="40"/>
      <c r="KNW28" s="40"/>
      <c r="KNX28" s="40"/>
      <c r="KNY28" s="40"/>
      <c r="KNZ28" s="40"/>
      <c r="KOA28" s="40"/>
      <c r="KOB28" s="40"/>
      <c r="KOC28" s="40"/>
      <c r="KOD28" s="40"/>
      <c r="KOE28" s="40"/>
      <c r="KOF28" s="40"/>
      <c r="KOG28" s="40"/>
      <c r="KOH28" s="40"/>
      <c r="KOI28" s="40"/>
      <c r="KOJ28" s="40"/>
      <c r="KOK28" s="40"/>
      <c r="KOL28" s="40"/>
      <c r="KOM28" s="40"/>
      <c r="KON28" s="40"/>
      <c r="KOO28" s="40"/>
      <c r="KOP28" s="40"/>
      <c r="KOQ28" s="40"/>
      <c r="KOR28" s="40"/>
      <c r="KOS28" s="40"/>
      <c r="KOT28" s="40"/>
      <c r="KOU28" s="40"/>
      <c r="KOV28" s="40"/>
      <c r="KOW28" s="40"/>
      <c r="KOX28" s="40"/>
      <c r="KOY28" s="40"/>
      <c r="KOZ28" s="40"/>
      <c r="KPA28" s="40"/>
      <c r="KPB28" s="40"/>
      <c r="KPC28" s="40"/>
      <c r="KPD28" s="40"/>
      <c r="KPE28" s="40"/>
      <c r="KPF28" s="40"/>
      <c r="KPG28" s="40"/>
      <c r="KPH28" s="40"/>
      <c r="KPI28" s="40"/>
      <c r="KPJ28" s="40"/>
      <c r="KPK28" s="40"/>
      <c r="KPL28" s="40"/>
      <c r="KPM28" s="40"/>
      <c r="KPN28" s="40"/>
      <c r="KPO28" s="40"/>
      <c r="KPP28" s="40"/>
      <c r="KPQ28" s="40"/>
      <c r="KPR28" s="40"/>
      <c r="KPS28" s="40"/>
      <c r="KPT28" s="40"/>
      <c r="KPU28" s="40"/>
      <c r="KPV28" s="40"/>
      <c r="KPW28" s="40"/>
      <c r="KPX28" s="40"/>
      <c r="KPY28" s="40"/>
      <c r="KPZ28" s="40"/>
      <c r="KQA28" s="40"/>
      <c r="KQB28" s="40"/>
      <c r="KQC28" s="40"/>
      <c r="KQD28" s="40"/>
      <c r="KQE28" s="40"/>
      <c r="KQF28" s="40"/>
      <c r="KQG28" s="40"/>
      <c r="KQH28" s="40"/>
      <c r="KQI28" s="40"/>
      <c r="KQJ28" s="40"/>
      <c r="KQK28" s="40"/>
      <c r="KQL28" s="40"/>
      <c r="KQM28" s="40"/>
      <c r="KQN28" s="40"/>
      <c r="KQO28" s="40"/>
      <c r="KQP28" s="40"/>
      <c r="KQQ28" s="40"/>
      <c r="KQR28" s="40"/>
      <c r="KQS28" s="40"/>
      <c r="KQT28" s="40"/>
      <c r="KQU28" s="40"/>
      <c r="KQV28" s="40"/>
      <c r="KQW28" s="40"/>
      <c r="KQX28" s="40"/>
      <c r="KQY28" s="40"/>
      <c r="KQZ28" s="40"/>
      <c r="KRA28" s="40"/>
      <c r="KRB28" s="40"/>
      <c r="KRC28" s="40"/>
      <c r="KRD28" s="40"/>
      <c r="KRE28" s="40"/>
      <c r="KRF28" s="40"/>
      <c r="KRG28" s="40"/>
      <c r="KRH28" s="40"/>
      <c r="KRI28" s="40"/>
      <c r="KRJ28" s="40"/>
      <c r="KRK28" s="40"/>
      <c r="KRL28" s="40"/>
      <c r="KRM28" s="40"/>
      <c r="KRN28" s="40"/>
      <c r="KRO28" s="40"/>
      <c r="KRP28" s="40"/>
      <c r="KRQ28" s="40"/>
      <c r="KRR28" s="40"/>
      <c r="KRS28" s="40"/>
      <c r="KRT28" s="40"/>
      <c r="KRU28" s="40"/>
      <c r="KRV28" s="40"/>
      <c r="KRW28" s="40"/>
      <c r="KRX28" s="40"/>
      <c r="KRY28" s="40"/>
      <c r="KRZ28" s="40"/>
      <c r="KSA28" s="40"/>
      <c r="KSB28" s="40"/>
      <c r="KSC28" s="40"/>
      <c r="KSD28" s="40"/>
      <c r="KSE28" s="40"/>
      <c r="KSF28" s="40"/>
      <c r="KSG28" s="40"/>
      <c r="KSH28" s="40"/>
      <c r="KSI28" s="40"/>
      <c r="KSJ28" s="40"/>
      <c r="KSK28" s="40"/>
      <c r="KSL28" s="40"/>
      <c r="KSM28" s="40"/>
      <c r="KSN28" s="40"/>
      <c r="KSO28" s="40"/>
      <c r="KSP28" s="40"/>
      <c r="KSQ28" s="40"/>
      <c r="KSR28" s="40"/>
      <c r="KSS28" s="40"/>
      <c r="KST28" s="40"/>
      <c r="KSU28" s="40"/>
      <c r="KSV28" s="40"/>
      <c r="KSW28" s="40"/>
      <c r="KSX28" s="40"/>
      <c r="KSY28" s="40"/>
      <c r="KSZ28" s="40"/>
      <c r="KTA28" s="40"/>
      <c r="KTB28" s="40"/>
      <c r="KTC28" s="40"/>
      <c r="KTD28" s="40"/>
      <c r="KTE28" s="40"/>
      <c r="KTF28" s="40"/>
      <c r="KTG28" s="40"/>
      <c r="KTH28" s="40"/>
      <c r="KTI28" s="40"/>
      <c r="KTJ28" s="40"/>
      <c r="KTK28" s="40"/>
      <c r="KTL28" s="40"/>
      <c r="KTM28" s="40"/>
      <c r="KTN28" s="40"/>
      <c r="KTO28" s="40"/>
      <c r="KTP28" s="40"/>
      <c r="KTQ28" s="40"/>
      <c r="KTR28" s="40"/>
      <c r="KTS28" s="40"/>
      <c r="KTT28" s="40"/>
      <c r="KTU28" s="40"/>
      <c r="KTV28" s="40"/>
      <c r="KTW28" s="40"/>
      <c r="KTX28" s="40"/>
      <c r="KTY28" s="40"/>
      <c r="KTZ28" s="40"/>
      <c r="KUA28" s="40"/>
      <c r="KUB28" s="40"/>
      <c r="KUC28" s="40"/>
      <c r="KUD28" s="40"/>
      <c r="KUE28" s="40"/>
      <c r="KUF28" s="40"/>
      <c r="KUG28" s="40"/>
      <c r="KUH28" s="40"/>
      <c r="KUI28" s="40"/>
      <c r="KUJ28" s="40"/>
      <c r="KUK28" s="40"/>
      <c r="KUL28" s="40"/>
      <c r="KUM28" s="40"/>
      <c r="KUN28" s="40"/>
      <c r="KUO28" s="40"/>
      <c r="KUP28" s="40"/>
      <c r="KUQ28" s="40"/>
      <c r="KUR28" s="40"/>
      <c r="KUS28" s="40"/>
      <c r="KUT28" s="40"/>
      <c r="KUU28" s="40"/>
      <c r="KUV28" s="40"/>
      <c r="KUW28" s="40"/>
      <c r="KUX28" s="40"/>
      <c r="KUY28" s="40"/>
      <c r="KUZ28" s="40"/>
      <c r="KVA28" s="40"/>
      <c r="KVB28" s="40"/>
      <c r="KVC28" s="40"/>
      <c r="KVD28" s="40"/>
      <c r="KVE28" s="40"/>
      <c r="KVF28" s="40"/>
      <c r="KVG28" s="40"/>
      <c r="KVH28" s="40"/>
      <c r="KVI28" s="40"/>
      <c r="KVJ28" s="40"/>
      <c r="KVK28" s="40"/>
      <c r="KVL28" s="40"/>
      <c r="KVM28" s="40"/>
      <c r="KVN28" s="40"/>
      <c r="KVO28" s="40"/>
      <c r="KVP28" s="40"/>
      <c r="KVQ28" s="40"/>
      <c r="KVR28" s="40"/>
      <c r="KVS28" s="40"/>
      <c r="KVT28" s="40"/>
      <c r="KVU28" s="40"/>
      <c r="KVV28" s="40"/>
      <c r="KVW28" s="40"/>
      <c r="KVX28" s="40"/>
      <c r="KVY28" s="40"/>
      <c r="KVZ28" s="40"/>
      <c r="KWA28" s="40"/>
      <c r="KWB28" s="40"/>
      <c r="KWC28" s="40"/>
      <c r="KWD28" s="40"/>
      <c r="KWE28" s="40"/>
      <c r="KWF28" s="40"/>
      <c r="KWG28" s="40"/>
      <c r="KWH28" s="40"/>
      <c r="KWI28" s="40"/>
      <c r="KWJ28" s="40"/>
      <c r="KWK28" s="40"/>
      <c r="KWL28" s="40"/>
      <c r="KWM28" s="40"/>
      <c r="KWN28" s="40"/>
      <c r="KWO28" s="40"/>
      <c r="KWP28" s="40"/>
      <c r="KWQ28" s="40"/>
      <c r="KWR28" s="40"/>
      <c r="KWS28" s="40"/>
      <c r="KWT28" s="40"/>
      <c r="KWU28" s="40"/>
      <c r="KWV28" s="40"/>
      <c r="KWW28" s="40"/>
      <c r="KWX28" s="40"/>
      <c r="KWY28" s="40"/>
      <c r="KWZ28" s="40"/>
      <c r="KXA28" s="40"/>
      <c r="KXB28" s="40"/>
      <c r="KXC28" s="40"/>
      <c r="KXD28" s="40"/>
      <c r="KXE28" s="40"/>
      <c r="KXF28" s="40"/>
      <c r="KXG28" s="40"/>
      <c r="KXH28" s="40"/>
      <c r="KXI28" s="40"/>
      <c r="KXJ28" s="40"/>
      <c r="KXK28" s="40"/>
      <c r="KXL28" s="40"/>
      <c r="KXM28" s="40"/>
      <c r="KXN28" s="40"/>
      <c r="KXO28" s="40"/>
      <c r="KXP28" s="40"/>
      <c r="KXQ28" s="40"/>
      <c r="KXR28" s="40"/>
      <c r="KXS28" s="40"/>
      <c r="KXT28" s="40"/>
      <c r="KXU28" s="40"/>
      <c r="KXV28" s="40"/>
      <c r="KXW28" s="40"/>
      <c r="KXX28" s="40"/>
      <c r="KXY28" s="40"/>
      <c r="KXZ28" s="40"/>
      <c r="KYA28" s="40"/>
      <c r="KYB28" s="40"/>
      <c r="KYC28" s="40"/>
      <c r="KYD28" s="40"/>
      <c r="KYE28" s="40"/>
      <c r="KYF28" s="40"/>
      <c r="KYG28" s="40"/>
      <c r="KYH28" s="40"/>
      <c r="KYI28" s="40"/>
      <c r="KYJ28" s="40"/>
      <c r="KYK28" s="40"/>
      <c r="KYL28" s="40"/>
      <c r="KYM28" s="40"/>
      <c r="KYN28" s="40"/>
      <c r="KYO28" s="40"/>
      <c r="KYP28" s="40"/>
      <c r="KYQ28" s="40"/>
      <c r="KYR28" s="40"/>
      <c r="KYS28" s="40"/>
      <c r="KYT28" s="40"/>
      <c r="KYU28" s="40"/>
      <c r="KYV28" s="40"/>
      <c r="KYW28" s="40"/>
      <c r="KYX28" s="40"/>
      <c r="KYY28" s="40"/>
      <c r="KYZ28" s="40"/>
      <c r="KZA28" s="40"/>
      <c r="KZB28" s="40"/>
      <c r="KZC28" s="40"/>
      <c r="KZD28" s="40"/>
      <c r="KZE28" s="40"/>
      <c r="KZF28" s="40"/>
      <c r="KZG28" s="40"/>
      <c r="KZH28" s="40"/>
      <c r="KZI28" s="40"/>
      <c r="KZJ28" s="40"/>
      <c r="KZK28" s="40"/>
      <c r="KZL28" s="40"/>
      <c r="KZM28" s="40"/>
      <c r="KZN28" s="40"/>
      <c r="KZO28" s="40"/>
      <c r="KZP28" s="40"/>
      <c r="KZQ28" s="40"/>
      <c r="KZR28" s="40"/>
      <c r="KZS28" s="40"/>
      <c r="KZT28" s="40"/>
      <c r="KZU28" s="40"/>
      <c r="KZV28" s="40"/>
      <c r="KZW28" s="40"/>
      <c r="KZX28" s="40"/>
      <c r="KZY28" s="40"/>
      <c r="KZZ28" s="40"/>
      <c r="LAA28" s="40"/>
      <c r="LAB28" s="40"/>
      <c r="LAC28" s="40"/>
      <c r="LAD28" s="40"/>
      <c r="LAE28" s="40"/>
      <c r="LAF28" s="40"/>
      <c r="LAG28" s="40"/>
      <c r="LAH28" s="40"/>
      <c r="LAI28" s="40"/>
      <c r="LAJ28" s="40"/>
      <c r="LAK28" s="40"/>
      <c r="LAL28" s="40"/>
      <c r="LAM28" s="40"/>
      <c r="LAN28" s="40"/>
      <c r="LAO28" s="40"/>
      <c r="LAP28" s="40"/>
      <c r="LAQ28" s="40"/>
      <c r="LAR28" s="40"/>
      <c r="LAS28" s="40"/>
      <c r="LAT28" s="40"/>
      <c r="LAU28" s="40"/>
      <c r="LAV28" s="40"/>
      <c r="LAW28" s="40"/>
      <c r="LAX28" s="40"/>
      <c r="LAY28" s="40"/>
      <c r="LAZ28" s="40"/>
      <c r="LBA28" s="40"/>
      <c r="LBB28" s="40"/>
      <c r="LBC28" s="40"/>
      <c r="LBD28" s="40"/>
      <c r="LBE28" s="40"/>
      <c r="LBF28" s="40"/>
      <c r="LBG28" s="40"/>
      <c r="LBH28" s="40"/>
      <c r="LBI28" s="40"/>
      <c r="LBJ28" s="40"/>
      <c r="LBK28" s="40"/>
      <c r="LBL28" s="40"/>
      <c r="LBM28" s="40"/>
      <c r="LBN28" s="40"/>
      <c r="LBO28" s="40"/>
      <c r="LBP28" s="40"/>
      <c r="LBQ28" s="40"/>
      <c r="LBR28" s="40"/>
      <c r="LBS28" s="40"/>
      <c r="LBT28" s="40"/>
      <c r="LBU28" s="40"/>
      <c r="LBV28" s="40"/>
      <c r="LBW28" s="40"/>
      <c r="LBX28" s="40"/>
      <c r="LBY28" s="40"/>
      <c r="LBZ28" s="40"/>
      <c r="LCA28" s="40"/>
      <c r="LCB28" s="40"/>
      <c r="LCC28" s="40"/>
      <c r="LCD28" s="40"/>
      <c r="LCE28" s="40"/>
      <c r="LCF28" s="40"/>
      <c r="LCG28" s="40"/>
      <c r="LCH28" s="40"/>
      <c r="LCI28" s="40"/>
      <c r="LCJ28" s="40"/>
      <c r="LCK28" s="40"/>
      <c r="LCL28" s="40"/>
      <c r="LCM28" s="40"/>
      <c r="LCN28" s="40"/>
      <c r="LCO28" s="40"/>
      <c r="LCP28" s="40"/>
      <c r="LCQ28" s="40"/>
      <c r="LCR28" s="40"/>
      <c r="LCS28" s="40"/>
      <c r="LCT28" s="40"/>
      <c r="LCU28" s="40"/>
      <c r="LCV28" s="40"/>
      <c r="LCW28" s="40"/>
      <c r="LCX28" s="40"/>
      <c r="LCY28" s="40"/>
      <c r="LCZ28" s="40"/>
      <c r="LDA28" s="40"/>
      <c r="LDB28" s="40"/>
      <c r="LDC28" s="40"/>
      <c r="LDD28" s="40"/>
      <c r="LDE28" s="40"/>
      <c r="LDF28" s="40"/>
      <c r="LDG28" s="40"/>
      <c r="LDH28" s="40"/>
      <c r="LDI28" s="40"/>
      <c r="LDJ28" s="40"/>
      <c r="LDK28" s="40"/>
      <c r="LDL28" s="40"/>
      <c r="LDM28" s="40"/>
      <c r="LDN28" s="40"/>
      <c r="LDO28" s="40"/>
      <c r="LDP28" s="40"/>
      <c r="LDQ28" s="40"/>
      <c r="LDR28" s="40"/>
      <c r="LDS28" s="40"/>
      <c r="LDT28" s="40"/>
      <c r="LDU28" s="40"/>
      <c r="LDV28" s="40"/>
      <c r="LDW28" s="40"/>
      <c r="LDX28" s="40"/>
      <c r="LDY28" s="40"/>
      <c r="LDZ28" s="40"/>
      <c r="LEA28" s="40"/>
      <c r="LEB28" s="40"/>
      <c r="LEC28" s="40"/>
      <c r="LED28" s="40"/>
      <c r="LEE28" s="40"/>
      <c r="LEF28" s="40"/>
      <c r="LEG28" s="40"/>
      <c r="LEH28" s="40"/>
      <c r="LEI28" s="40"/>
      <c r="LEJ28" s="40"/>
      <c r="LEK28" s="40"/>
      <c r="LEL28" s="40"/>
      <c r="LEM28" s="40"/>
      <c r="LEN28" s="40"/>
      <c r="LEO28" s="40"/>
      <c r="LEP28" s="40"/>
      <c r="LEQ28" s="40"/>
      <c r="LER28" s="40"/>
      <c r="LES28" s="40"/>
      <c r="LET28" s="40"/>
      <c r="LEU28" s="40"/>
      <c r="LEV28" s="40"/>
      <c r="LEW28" s="40"/>
      <c r="LEX28" s="40"/>
      <c r="LEY28" s="40"/>
      <c r="LEZ28" s="40"/>
      <c r="LFA28" s="40"/>
      <c r="LFB28" s="40"/>
      <c r="LFC28" s="40"/>
      <c r="LFD28" s="40"/>
      <c r="LFE28" s="40"/>
      <c r="LFF28" s="40"/>
      <c r="LFG28" s="40"/>
      <c r="LFH28" s="40"/>
      <c r="LFI28" s="40"/>
      <c r="LFJ28" s="40"/>
      <c r="LFK28" s="40"/>
      <c r="LFL28" s="40"/>
      <c r="LFM28" s="40"/>
      <c r="LFN28" s="40"/>
      <c r="LFO28" s="40"/>
      <c r="LFP28" s="40"/>
      <c r="LFQ28" s="40"/>
      <c r="LFR28" s="40"/>
      <c r="LFS28" s="40"/>
      <c r="LFT28" s="40"/>
      <c r="LFU28" s="40"/>
      <c r="LFV28" s="40"/>
      <c r="LFW28" s="40"/>
      <c r="LFX28" s="40"/>
      <c r="LFY28" s="40"/>
      <c r="LFZ28" s="40"/>
      <c r="LGA28" s="40"/>
      <c r="LGB28" s="40"/>
      <c r="LGC28" s="40"/>
      <c r="LGD28" s="40"/>
      <c r="LGE28" s="40"/>
      <c r="LGF28" s="40"/>
      <c r="LGG28" s="40"/>
      <c r="LGH28" s="40"/>
      <c r="LGI28" s="40"/>
      <c r="LGJ28" s="40"/>
      <c r="LGK28" s="40"/>
      <c r="LGL28" s="40"/>
      <c r="LGM28" s="40"/>
      <c r="LGN28" s="40"/>
      <c r="LGO28" s="40"/>
      <c r="LGP28" s="40"/>
      <c r="LGQ28" s="40"/>
      <c r="LGR28" s="40"/>
      <c r="LGS28" s="40"/>
      <c r="LGT28" s="40"/>
      <c r="LGU28" s="40"/>
      <c r="LGV28" s="40"/>
      <c r="LGW28" s="40"/>
      <c r="LGX28" s="40"/>
      <c r="LGY28" s="40"/>
      <c r="LGZ28" s="40"/>
      <c r="LHA28" s="40"/>
      <c r="LHB28" s="40"/>
      <c r="LHC28" s="40"/>
      <c r="LHD28" s="40"/>
      <c r="LHE28" s="40"/>
      <c r="LHF28" s="40"/>
      <c r="LHG28" s="40"/>
      <c r="LHH28" s="40"/>
      <c r="LHI28" s="40"/>
      <c r="LHJ28" s="40"/>
      <c r="LHK28" s="40"/>
      <c r="LHL28" s="40"/>
      <c r="LHM28" s="40"/>
      <c r="LHN28" s="40"/>
      <c r="LHO28" s="40"/>
      <c r="LHP28" s="40"/>
      <c r="LHQ28" s="40"/>
      <c r="LHR28" s="40"/>
      <c r="LHS28" s="40"/>
      <c r="LHT28" s="40"/>
      <c r="LHU28" s="40"/>
      <c r="LHV28" s="40"/>
      <c r="LHW28" s="40"/>
      <c r="LHX28" s="40"/>
      <c r="LHY28" s="40"/>
      <c r="LHZ28" s="40"/>
      <c r="LIA28" s="40"/>
      <c r="LIB28" s="40"/>
      <c r="LIC28" s="40"/>
      <c r="LID28" s="40"/>
      <c r="LIE28" s="40"/>
      <c r="LIF28" s="40"/>
      <c r="LIG28" s="40"/>
      <c r="LIH28" s="40"/>
      <c r="LII28" s="40"/>
      <c r="LIJ28" s="40"/>
      <c r="LIK28" s="40"/>
      <c r="LIL28" s="40"/>
      <c r="LIM28" s="40"/>
      <c r="LIN28" s="40"/>
      <c r="LIO28" s="40"/>
      <c r="LIP28" s="40"/>
      <c r="LIQ28" s="40"/>
      <c r="LIR28" s="40"/>
      <c r="LIS28" s="40"/>
      <c r="LIT28" s="40"/>
      <c r="LIU28" s="40"/>
      <c r="LIV28" s="40"/>
      <c r="LIW28" s="40"/>
      <c r="LIX28" s="40"/>
      <c r="LIY28" s="40"/>
      <c r="LIZ28" s="40"/>
      <c r="LJA28" s="40"/>
      <c r="LJB28" s="40"/>
      <c r="LJC28" s="40"/>
      <c r="LJD28" s="40"/>
      <c r="LJE28" s="40"/>
      <c r="LJF28" s="40"/>
      <c r="LJG28" s="40"/>
      <c r="LJH28" s="40"/>
      <c r="LJI28" s="40"/>
      <c r="LJJ28" s="40"/>
      <c r="LJK28" s="40"/>
      <c r="LJL28" s="40"/>
      <c r="LJM28" s="40"/>
      <c r="LJN28" s="40"/>
      <c r="LJO28" s="40"/>
      <c r="LJP28" s="40"/>
      <c r="LJQ28" s="40"/>
      <c r="LJR28" s="40"/>
      <c r="LJS28" s="40"/>
      <c r="LJT28" s="40"/>
      <c r="LJU28" s="40"/>
      <c r="LJV28" s="40"/>
      <c r="LJW28" s="40"/>
      <c r="LJX28" s="40"/>
      <c r="LJY28" s="40"/>
      <c r="LJZ28" s="40"/>
      <c r="LKA28" s="40"/>
      <c r="LKB28" s="40"/>
      <c r="LKC28" s="40"/>
      <c r="LKD28" s="40"/>
      <c r="LKE28" s="40"/>
      <c r="LKF28" s="40"/>
      <c r="LKG28" s="40"/>
      <c r="LKH28" s="40"/>
      <c r="LKI28" s="40"/>
      <c r="LKJ28" s="40"/>
      <c r="LKK28" s="40"/>
      <c r="LKL28" s="40"/>
      <c r="LKM28" s="40"/>
      <c r="LKN28" s="40"/>
      <c r="LKO28" s="40"/>
      <c r="LKP28" s="40"/>
      <c r="LKQ28" s="40"/>
      <c r="LKR28" s="40"/>
      <c r="LKS28" s="40"/>
      <c r="LKT28" s="40"/>
      <c r="LKU28" s="40"/>
      <c r="LKV28" s="40"/>
      <c r="LKW28" s="40"/>
      <c r="LKX28" s="40"/>
      <c r="LKY28" s="40"/>
      <c r="LKZ28" s="40"/>
      <c r="LLA28" s="40"/>
      <c r="LLB28" s="40"/>
      <c r="LLC28" s="40"/>
      <c r="LLD28" s="40"/>
      <c r="LLE28" s="40"/>
      <c r="LLF28" s="40"/>
      <c r="LLG28" s="40"/>
      <c r="LLH28" s="40"/>
      <c r="LLI28" s="40"/>
      <c r="LLJ28" s="40"/>
      <c r="LLK28" s="40"/>
      <c r="LLL28" s="40"/>
      <c r="LLM28" s="40"/>
      <c r="LLN28" s="40"/>
      <c r="LLO28" s="40"/>
      <c r="LLP28" s="40"/>
      <c r="LLQ28" s="40"/>
      <c r="LLR28" s="40"/>
      <c r="LLS28" s="40"/>
      <c r="LLT28" s="40"/>
      <c r="LLU28" s="40"/>
      <c r="LLV28" s="40"/>
      <c r="LLW28" s="40"/>
      <c r="LLX28" s="40"/>
      <c r="LLY28" s="40"/>
      <c r="LLZ28" s="40"/>
      <c r="LMA28" s="40"/>
      <c r="LMB28" s="40"/>
      <c r="LMC28" s="40"/>
      <c r="LMD28" s="40"/>
      <c r="LME28" s="40"/>
      <c r="LMF28" s="40"/>
      <c r="LMG28" s="40"/>
      <c r="LMH28" s="40"/>
      <c r="LMI28" s="40"/>
      <c r="LMJ28" s="40"/>
      <c r="LMK28" s="40"/>
      <c r="LML28" s="40"/>
      <c r="LMM28" s="40"/>
      <c r="LMN28" s="40"/>
      <c r="LMO28" s="40"/>
      <c r="LMP28" s="40"/>
      <c r="LMQ28" s="40"/>
      <c r="LMR28" s="40"/>
      <c r="LMS28" s="40"/>
      <c r="LMT28" s="40"/>
      <c r="LMU28" s="40"/>
      <c r="LMV28" s="40"/>
      <c r="LMW28" s="40"/>
      <c r="LMX28" s="40"/>
      <c r="LMY28" s="40"/>
      <c r="LMZ28" s="40"/>
      <c r="LNA28" s="40"/>
      <c r="LNB28" s="40"/>
      <c r="LNC28" s="40"/>
      <c r="LND28" s="40"/>
      <c r="LNE28" s="40"/>
      <c r="LNF28" s="40"/>
      <c r="LNG28" s="40"/>
      <c r="LNH28" s="40"/>
      <c r="LNI28" s="40"/>
      <c r="LNJ28" s="40"/>
      <c r="LNK28" s="40"/>
      <c r="LNL28" s="40"/>
      <c r="LNM28" s="40"/>
      <c r="LNN28" s="40"/>
      <c r="LNO28" s="40"/>
      <c r="LNP28" s="40"/>
      <c r="LNQ28" s="40"/>
      <c r="LNR28" s="40"/>
      <c r="LNS28" s="40"/>
      <c r="LNT28" s="40"/>
      <c r="LNU28" s="40"/>
      <c r="LNV28" s="40"/>
      <c r="LNW28" s="40"/>
      <c r="LNX28" s="40"/>
      <c r="LNY28" s="40"/>
      <c r="LNZ28" s="40"/>
      <c r="LOA28" s="40"/>
      <c r="LOB28" s="40"/>
      <c r="LOC28" s="40"/>
      <c r="LOD28" s="40"/>
      <c r="LOE28" s="40"/>
      <c r="LOF28" s="40"/>
      <c r="LOG28" s="40"/>
      <c r="LOH28" s="40"/>
      <c r="LOI28" s="40"/>
      <c r="LOJ28" s="40"/>
      <c r="LOK28" s="40"/>
      <c r="LOL28" s="40"/>
      <c r="LOM28" s="40"/>
      <c r="LON28" s="40"/>
      <c r="LOO28" s="40"/>
      <c r="LOP28" s="40"/>
      <c r="LOQ28" s="40"/>
      <c r="LOR28" s="40"/>
      <c r="LOS28" s="40"/>
      <c r="LOT28" s="40"/>
      <c r="LOU28" s="40"/>
      <c r="LOV28" s="40"/>
      <c r="LOW28" s="40"/>
      <c r="LOX28" s="40"/>
      <c r="LOY28" s="40"/>
      <c r="LOZ28" s="40"/>
      <c r="LPA28" s="40"/>
      <c r="LPB28" s="40"/>
      <c r="LPC28" s="40"/>
      <c r="LPD28" s="40"/>
      <c r="LPE28" s="40"/>
      <c r="LPF28" s="40"/>
      <c r="LPG28" s="40"/>
      <c r="LPH28" s="40"/>
      <c r="LPI28" s="40"/>
      <c r="LPJ28" s="40"/>
      <c r="LPK28" s="40"/>
      <c r="LPL28" s="40"/>
      <c r="LPM28" s="40"/>
      <c r="LPN28" s="40"/>
      <c r="LPO28" s="40"/>
      <c r="LPP28" s="40"/>
      <c r="LPQ28" s="40"/>
      <c r="LPR28" s="40"/>
      <c r="LPS28" s="40"/>
      <c r="LPT28" s="40"/>
      <c r="LPU28" s="40"/>
      <c r="LPV28" s="40"/>
      <c r="LPW28" s="40"/>
      <c r="LPX28" s="40"/>
      <c r="LPY28" s="40"/>
      <c r="LPZ28" s="40"/>
      <c r="LQA28" s="40"/>
      <c r="LQB28" s="40"/>
      <c r="LQC28" s="40"/>
      <c r="LQD28" s="40"/>
      <c r="LQE28" s="40"/>
      <c r="LQF28" s="40"/>
      <c r="LQG28" s="40"/>
      <c r="LQH28" s="40"/>
      <c r="LQI28" s="40"/>
      <c r="LQJ28" s="40"/>
      <c r="LQK28" s="40"/>
      <c r="LQL28" s="40"/>
      <c r="LQM28" s="40"/>
      <c r="LQN28" s="40"/>
      <c r="LQO28" s="40"/>
      <c r="LQP28" s="40"/>
      <c r="LQQ28" s="40"/>
      <c r="LQR28" s="40"/>
      <c r="LQS28" s="40"/>
      <c r="LQT28" s="40"/>
      <c r="LQU28" s="40"/>
      <c r="LQV28" s="40"/>
      <c r="LQW28" s="40"/>
      <c r="LQX28" s="40"/>
      <c r="LQY28" s="40"/>
      <c r="LQZ28" s="40"/>
      <c r="LRA28" s="40"/>
      <c r="LRB28" s="40"/>
      <c r="LRC28" s="40"/>
      <c r="LRD28" s="40"/>
      <c r="LRE28" s="40"/>
      <c r="LRF28" s="40"/>
      <c r="LRG28" s="40"/>
      <c r="LRH28" s="40"/>
      <c r="LRI28" s="40"/>
      <c r="LRJ28" s="40"/>
      <c r="LRK28" s="40"/>
      <c r="LRL28" s="40"/>
      <c r="LRM28" s="40"/>
      <c r="LRN28" s="40"/>
      <c r="LRO28" s="40"/>
      <c r="LRP28" s="40"/>
      <c r="LRQ28" s="40"/>
      <c r="LRR28" s="40"/>
      <c r="LRS28" s="40"/>
      <c r="LRT28" s="40"/>
      <c r="LRU28" s="40"/>
      <c r="LRV28" s="40"/>
      <c r="LRW28" s="40"/>
      <c r="LRX28" s="40"/>
      <c r="LRY28" s="40"/>
      <c r="LRZ28" s="40"/>
      <c r="LSA28" s="40"/>
      <c r="LSB28" s="40"/>
      <c r="LSC28" s="40"/>
      <c r="LSD28" s="40"/>
      <c r="LSE28" s="40"/>
      <c r="LSF28" s="40"/>
      <c r="LSG28" s="40"/>
      <c r="LSH28" s="40"/>
      <c r="LSI28" s="40"/>
      <c r="LSJ28" s="40"/>
      <c r="LSK28" s="40"/>
      <c r="LSL28" s="40"/>
      <c r="LSM28" s="40"/>
      <c r="LSN28" s="40"/>
      <c r="LSO28" s="40"/>
      <c r="LSP28" s="40"/>
      <c r="LSQ28" s="40"/>
      <c r="LSR28" s="40"/>
      <c r="LSS28" s="40"/>
      <c r="LST28" s="40"/>
      <c r="LSU28" s="40"/>
      <c r="LSV28" s="40"/>
      <c r="LSW28" s="40"/>
      <c r="LSX28" s="40"/>
      <c r="LSY28" s="40"/>
      <c r="LSZ28" s="40"/>
      <c r="LTA28" s="40"/>
      <c r="LTB28" s="40"/>
      <c r="LTC28" s="40"/>
      <c r="LTD28" s="40"/>
      <c r="LTE28" s="40"/>
      <c r="LTF28" s="40"/>
      <c r="LTG28" s="40"/>
      <c r="LTH28" s="40"/>
      <c r="LTI28" s="40"/>
      <c r="LTJ28" s="40"/>
      <c r="LTK28" s="40"/>
      <c r="LTL28" s="40"/>
      <c r="LTM28" s="40"/>
      <c r="LTN28" s="40"/>
      <c r="LTO28" s="40"/>
      <c r="LTP28" s="40"/>
      <c r="LTQ28" s="40"/>
      <c r="LTR28" s="40"/>
      <c r="LTS28" s="40"/>
      <c r="LTT28" s="40"/>
      <c r="LTU28" s="40"/>
      <c r="LTV28" s="40"/>
      <c r="LTW28" s="40"/>
      <c r="LTX28" s="40"/>
      <c r="LTY28" s="40"/>
      <c r="LTZ28" s="40"/>
      <c r="LUA28" s="40"/>
      <c r="LUB28" s="40"/>
      <c r="LUC28" s="40"/>
      <c r="LUD28" s="40"/>
      <c r="LUE28" s="40"/>
      <c r="LUF28" s="40"/>
      <c r="LUG28" s="40"/>
      <c r="LUH28" s="40"/>
      <c r="LUI28" s="40"/>
      <c r="LUJ28" s="40"/>
      <c r="LUK28" s="40"/>
      <c r="LUL28" s="40"/>
      <c r="LUM28" s="40"/>
      <c r="LUN28" s="40"/>
      <c r="LUO28" s="40"/>
      <c r="LUP28" s="40"/>
      <c r="LUQ28" s="40"/>
      <c r="LUR28" s="40"/>
      <c r="LUS28" s="40"/>
      <c r="LUT28" s="40"/>
      <c r="LUU28" s="40"/>
      <c r="LUV28" s="40"/>
      <c r="LUW28" s="40"/>
      <c r="LUX28" s="40"/>
      <c r="LUY28" s="40"/>
      <c r="LUZ28" s="40"/>
      <c r="LVA28" s="40"/>
      <c r="LVB28" s="40"/>
      <c r="LVC28" s="40"/>
      <c r="LVD28" s="40"/>
      <c r="LVE28" s="40"/>
      <c r="LVF28" s="40"/>
      <c r="LVG28" s="40"/>
      <c r="LVH28" s="40"/>
      <c r="LVI28" s="40"/>
      <c r="LVJ28" s="40"/>
      <c r="LVK28" s="40"/>
      <c r="LVL28" s="40"/>
      <c r="LVM28" s="40"/>
      <c r="LVN28" s="40"/>
      <c r="LVO28" s="40"/>
      <c r="LVP28" s="40"/>
      <c r="LVQ28" s="40"/>
      <c r="LVR28" s="40"/>
      <c r="LVS28" s="40"/>
      <c r="LVT28" s="40"/>
      <c r="LVU28" s="40"/>
      <c r="LVV28" s="40"/>
      <c r="LVW28" s="40"/>
      <c r="LVX28" s="40"/>
      <c r="LVY28" s="40"/>
      <c r="LVZ28" s="40"/>
      <c r="LWA28" s="40"/>
      <c r="LWB28" s="40"/>
      <c r="LWC28" s="40"/>
      <c r="LWD28" s="40"/>
      <c r="LWE28" s="40"/>
      <c r="LWF28" s="40"/>
      <c r="LWG28" s="40"/>
      <c r="LWH28" s="40"/>
      <c r="LWI28" s="40"/>
      <c r="LWJ28" s="40"/>
      <c r="LWK28" s="40"/>
      <c r="LWL28" s="40"/>
      <c r="LWM28" s="40"/>
      <c r="LWN28" s="40"/>
      <c r="LWO28" s="40"/>
      <c r="LWP28" s="40"/>
      <c r="LWQ28" s="40"/>
      <c r="LWR28" s="40"/>
      <c r="LWS28" s="40"/>
      <c r="LWT28" s="40"/>
      <c r="LWU28" s="40"/>
      <c r="LWV28" s="40"/>
      <c r="LWW28" s="40"/>
      <c r="LWX28" s="40"/>
      <c r="LWY28" s="40"/>
      <c r="LWZ28" s="40"/>
      <c r="LXA28" s="40"/>
      <c r="LXB28" s="40"/>
      <c r="LXC28" s="40"/>
      <c r="LXD28" s="40"/>
      <c r="LXE28" s="40"/>
      <c r="LXF28" s="40"/>
      <c r="LXG28" s="40"/>
      <c r="LXH28" s="40"/>
      <c r="LXI28" s="40"/>
      <c r="LXJ28" s="40"/>
      <c r="LXK28" s="40"/>
      <c r="LXL28" s="40"/>
      <c r="LXM28" s="40"/>
      <c r="LXN28" s="40"/>
      <c r="LXO28" s="40"/>
      <c r="LXP28" s="40"/>
      <c r="LXQ28" s="40"/>
      <c r="LXR28" s="40"/>
      <c r="LXS28" s="40"/>
      <c r="LXT28" s="40"/>
      <c r="LXU28" s="40"/>
      <c r="LXV28" s="40"/>
      <c r="LXW28" s="40"/>
      <c r="LXX28" s="40"/>
      <c r="LXY28" s="40"/>
      <c r="LXZ28" s="40"/>
      <c r="LYA28" s="40"/>
      <c r="LYB28" s="40"/>
      <c r="LYC28" s="40"/>
      <c r="LYD28" s="40"/>
      <c r="LYE28" s="40"/>
      <c r="LYF28" s="40"/>
      <c r="LYG28" s="40"/>
      <c r="LYH28" s="40"/>
      <c r="LYI28" s="40"/>
      <c r="LYJ28" s="40"/>
      <c r="LYK28" s="40"/>
      <c r="LYL28" s="40"/>
      <c r="LYM28" s="40"/>
      <c r="LYN28" s="40"/>
      <c r="LYO28" s="40"/>
      <c r="LYP28" s="40"/>
      <c r="LYQ28" s="40"/>
      <c r="LYR28" s="40"/>
      <c r="LYS28" s="40"/>
      <c r="LYT28" s="40"/>
      <c r="LYU28" s="40"/>
      <c r="LYV28" s="40"/>
      <c r="LYW28" s="40"/>
      <c r="LYX28" s="40"/>
      <c r="LYY28" s="40"/>
      <c r="LYZ28" s="40"/>
      <c r="LZA28" s="40"/>
      <c r="LZB28" s="40"/>
      <c r="LZC28" s="40"/>
      <c r="LZD28" s="40"/>
      <c r="LZE28" s="40"/>
      <c r="LZF28" s="40"/>
      <c r="LZG28" s="40"/>
      <c r="LZH28" s="40"/>
      <c r="LZI28" s="40"/>
      <c r="LZJ28" s="40"/>
      <c r="LZK28" s="40"/>
      <c r="LZL28" s="40"/>
      <c r="LZM28" s="40"/>
      <c r="LZN28" s="40"/>
      <c r="LZO28" s="40"/>
      <c r="LZP28" s="40"/>
      <c r="LZQ28" s="40"/>
      <c r="LZR28" s="40"/>
      <c r="LZS28" s="40"/>
      <c r="LZT28" s="40"/>
      <c r="LZU28" s="40"/>
      <c r="LZV28" s="40"/>
      <c r="LZW28" s="40"/>
      <c r="LZX28" s="40"/>
      <c r="LZY28" s="40"/>
      <c r="LZZ28" s="40"/>
      <c r="MAA28" s="40"/>
      <c r="MAB28" s="40"/>
      <c r="MAC28" s="40"/>
      <c r="MAD28" s="40"/>
      <c r="MAE28" s="40"/>
      <c r="MAF28" s="40"/>
      <c r="MAG28" s="40"/>
      <c r="MAH28" s="40"/>
      <c r="MAI28" s="40"/>
      <c r="MAJ28" s="40"/>
      <c r="MAK28" s="40"/>
      <c r="MAL28" s="40"/>
      <c r="MAM28" s="40"/>
      <c r="MAN28" s="40"/>
      <c r="MAO28" s="40"/>
      <c r="MAP28" s="40"/>
      <c r="MAQ28" s="40"/>
      <c r="MAR28" s="40"/>
      <c r="MAS28" s="40"/>
      <c r="MAT28" s="40"/>
      <c r="MAU28" s="40"/>
      <c r="MAV28" s="40"/>
      <c r="MAW28" s="40"/>
      <c r="MAX28" s="40"/>
      <c r="MAY28" s="40"/>
      <c r="MAZ28" s="40"/>
      <c r="MBA28" s="40"/>
      <c r="MBB28" s="40"/>
      <c r="MBC28" s="40"/>
      <c r="MBD28" s="40"/>
      <c r="MBE28" s="40"/>
      <c r="MBF28" s="40"/>
      <c r="MBG28" s="40"/>
      <c r="MBH28" s="40"/>
      <c r="MBI28" s="40"/>
      <c r="MBJ28" s="40"/>
      <c r="MBK28" s="40"/>
      <c r="MBL28" s="40"/>
      <c r="MBM28" s="40"/>
      <c r="MBN28" s="40"/>
      <c r="MBO28" s="40"/>
      <c r="MBP28" s="40"/>
      <c r="MBQ28" s="40"/>
      <c r="MBR28" s="40"/>
      <c r="MBS28" s="40"/>
      <c r="MBT28" s="40"/>
      <c r="MBU28" s="40"/>
      <c r="MBV28" s="40"/>
      <c r="MBW28" s="40"/>
      <c r="MBX28" s="40"/>
      <c r="MBY28" s="40"/>
      <c r="MBZ28" s="40"/>
      <c r="MCA28" s="40"/>
      <c r="MCB28" s="40"/>
      <c r="MCC28" s="40"/>
      <c r="MCD28" s="40"/>
      <c r="MCE28" s="40"/>
      <c r="MCF28" s="40"/>
      <c r="MCG28" s="40"/>
      <c r="MCH28" s="40"/>
      <c r="MCI28" s="40"/>
      <c r="MCJ28" s="40"/>
      <c r="MCK28" s="40"/>
      <c r="MCL28" s="40"/>
      <c r="MCM28" s="40"/>
      <c r="MCN28" s="40"/>
      <c r="MCO28" s="40"/>
      <c r="MCP28" s="40"/>
      <c r="MCQ28" s="40"/>
      <c r="MCR28" s="40"/>
      <c r="MCS28" s="40"/>
      <c r="MCT28" s="40"/>
      <c r="MCU28" s="40"/>
      <c r="MCV28" s="40"/>
      <c r="MCW28" s="40"/>
      <c r="MCX28" s="40"/>
      <c r="MCY28" s="40"/>
      <c r="MCZ28" s="40"/>
      <c r="MDA28" s="40"/>
      <c r="MDB28" s="40"/>
      <c r="MDC28" s="40"/>
      <c r="MDD28" s="40"/>
      <c r="MDE28" s="40"/>
      <c r="MDF28" s="40"/>
      <c r="MDG28" s="40"/>
      <c r="MDH28" s="40"/>
      <c r="MDI28" s="40"/>
      <c r="MDJ28" s="40"/>
      <c r="MDK28" s="40"/>
      <c r="MDL28" s="40"/>
      <c r="MDM28" s="40"/>
      <c r="MDN28" s="40"/>
      <c r="MDO28" s="40"/>
      <c r="MDP28" s="40"/>
      <c r="MDQ28" s="40"/>
      <c r="MDR28" s="40"/>
      <c r="MDS28" s="40"/>
      <c r="MDT28" s="40"/>
      <c r="MDU28" s="40"/>
      <c r="MDV28" s="40"/>
      <c r="MDW28" s="40"/>
      <c r="MDX28" s="40"/>
      <c r="MDY28" s="40"/>
      <c r="MDZ28" s="40"/>
      <c r="MEA28" s="40"/>
      <c r="MEB28" s="40"/>
      <c r="MEC28" s="40"/>
      <c r="MED28" s="40"/>
      <c r="MEE28" s="40"/>
      <c r="MEF28" s="40"/>
      <c r="MEG28" s="40"/>
      <c r="MEH28" s="40"/>
      <c r="MEI28" s="40"/>
      <c r="MEJ28" s="40"/>
      <c r="MEK28" s="40"/>
      <c r="MEL28" s="40"/>
      <c r="MEM28" s="40"/>
      <c r="MEN28" s="40"/>
      <c r="MEO28" s="40"/>
      <c r="MEP28" s="40"/>
      <c r="MEQ28" s="40"/>
      <c r="MER28" s="40"/>
      <c r="MES28" s="40"/>
      <c r="MET28" s="40"/>
      <c r="MEU28" s="40"/>
      <c r="MEV28" s="40"/>
      <c r="MEW28" s="40"/>
      <c r="MEX28" s="40"/>
      <c r="MEY28" s="40"/>
      <c r="MEZ28" s="40"/>
      <c r="MFA28" s="40"/>
      <c r="MFB28" s="40"/>
      <c r="MFC28" s="40"/>
      <c r="MFD28" s="40"/>
      <c r="MFE28" s="40"/>
      <c r="MFF28" s="40"/>
      <c r="MFG28" s="40"/>
      <c r="MFH28" s="40"/>
      <c r="MFI28" s="40"/>
      <c r="MFJ28" s="40"/>
      <c r="MFK28" s="40"/>
      <c r="MFL28" s="40"/>
      <c r="MFM28" s="40"/>
      <c r="MFN28" s="40"/>
      <c r="MFO28" s="40"/>
      <c r="MFP28" s="40"/>
      <c r="MFQ28" s="40"/>
      <c r="MFR28" s="40"/>
      <c r="MFS28" s="40"/>
      <c r="MFT28" s="40"/>
      <c r="MFU28" s="40"/>
      <c r="MFV28" s="40"/>
      <c r="MFW28" s="40"/>
      <c r="MFX28" s="40"/>
      <c r="MFY28" s="40"/>
      <c r="MFZ28" s="40"/>
      <c r="MGA28" s="40"/>
      <c r="MGB28" s="40"/>
      <c r="MGC28" s="40"/>
      <c r="MGD28" s="40"/>
      <c r="MGE28" s="40"/>
      <c r="MGF28" s="40"/>
      <c r="MGG28" s="40"/>
      <c r="MGH28" s="40"/>
      <c r="MGI28" s="40"/>
      <c r="MGJ28" s="40"/>
      <c r="MGK28" s="40"/>
      <c r="MGL28" s="40"/>
      <c r="MGM28" s="40"/>
      <c r="MGN28" s="40"/>
      <c r="MGO28" s="40"/>
      <c r="MGP28" s="40"/>
      <c r="MGQ28" s="40"/>
      <c r="MGR28" s="40"/>
      <c r="MGS28" s="40"/>
      <c r="MGT28" s="40"/>
      <c r="MGU28" s="40"/>
      <c r="MGV28" s="40"/>
      <c r="MGW28" s="40"/>
      <c r="MGX28" s="40"/>
      <c r="MGY28" s="40"/>
      <c r="MGZ28" s="40"/>
      <c r="MHA28" s="40"/>
      <c r="MHB28" s="40"/>
      <c r="MHC28" s="40"/>
      <c r="MHD28" s="40"/>
      <c r="MHE28" s="40"/>
      <c r="MHF28" s="40"/>
      <c r="MHG28" s="40"/>
      <c r="MHH28" s="40"/>
      <c r="MHI28" s="40"/>
      <c r="MHJ28" s="40"/>
      <c r="MHK28" s="40"/>
      <c r="MHL28" s="40"/>
      <c r="MHM28" s="40"/>
      <c r="MHN28" s="40"/>
      <c r="MHO28" s="40"/>
      <c r="MHP28" s="40"/>
      <c r="MHQ28" s="40"/>
      <c r="MHR28" s="40"/>
      <c r="MHS28" s="40"/>
      <c r="MHT28" s="40"/>
      <c r="MHU28" s="40"/>
      <c r="MHV28" s="40"/>
      <c r="MHW28" s="40"/>
      <c r="MHX28" s="40"/>
      <c r="MHY28" s="40"/>
      <c r="MHZ28" s="40"/>
      <c r="MIA28" s="40"/>
      <c r="MIB28" s="40"/>
      <c r="MIC28" s="40"/>
      <c r="MID28" s="40"/>
      <c r="MIE28" s="40"/>
      <c r="MIF28" s="40"/>
      <c r="MIG28" s="40"/>
      <c r="MIH28" s="40"/>
      <c r="MII28" s="40"/>
      <c r="MIJ28" s="40"/>
      <c r="MIK28" s="40"/>
      <c r="MIL28" s="40"/>
      <c r="MIM28" s="40"/>
      <c r="MIN28" s="40"/>
      <c r="MIO28" s="40"/>
      <c r="MIP28" s="40"/>
      <c r="MIQ28" s="40"/>
      <c r="MIR28" s="40"/>
      <c r="MIS28" s="40"/>
      <c r="MIT28" s="40"/>
      <c r="MIU28" s="40"/>
      <c r="MIV28" s="40"/>
      <c r="MIW28" s="40"/>
      <c r="MIX28" s="40"/>
      <c r="MIY28" s="40"/>
      <c r="MIZ28" s="40"/>
      <c r="MJA28" s="40"/>
      <c r="MJB28" s="40"/>
      <c r="MJC28" s="40"/>
      <c r="MJD28" s="40"/>
      <c r="MJE28" s="40"/>
      <c r="MJF28" s="40"/>
      <c r="MJG28" s="40"/>
      <c r="MJH28" s="40"/>
      <c r="MJI28" s="40"/>
      <c r="MJJ28" s="40"/>
      <c r="MJK28" s="40"/>
      <c r="MJL28" s="40"/>
      <c r="MJM28" s="40"/>
      <c r="MJN28" s="40"/>
      <c r="MJO28" s="40"/>
      <c r="MJP28" s="40"/>
      <c r="MJQ28" s="40"/>
      <c r="MJR28" s="40"/>
      <c r="MJS28" s="40"/>
      <c r="MJT28" s="40"/>
      <c r="MJU28" s="40"/>
      <c r="MJV28" s="40"/>
      <c r="MJW28" s="40"/>
      <c r="MJX28" s="40"/>
      <c r="MJY28" s="40"/>
      <c r="MJZ28" s="40"/>
      <c r="MKA28" s="40"/>
      <c r="MKB28" s="40"/>
      <c r="MKC28" s="40"/>
      <c r="MKD28" s="40"/>
      <c r="MKE28" s="40"/>
      <c r="MKF28" s="40"/>
      <c r="MKG28" s="40"/>
      <c r="MKH28" s="40"/>
      <c r="MKI28" s="40"/>
      <c r="MKJ28" s="40"/>
      <c r="MKK28" s="40"/>
      <c r="MKL28" s="40"/>
      <c r="MKM28" s="40"/>
      <c r="MKN28" s="40"/>
      <c r="MKO28" s="40"/>
      <c r="MKP28" s="40"/>
      <c r="MKQ28" s="40"/>
      <c r="MKR28" s="40"/>
      <c r="MKS28" s="40"/>
      <c r="MKT28" s="40"/>
      <c r="MKU28" s="40"/>
      <c r="MKV28" s="40"/>
      <c r="MKW28" s="40"/>
      <c r="MKX28" s="40"/>
      <c r="MKY28" s="40"/>
      <c r="MKZ28" s="40"/>
      <c r="MLA28" s="40"/>
      <c r="MLB28" s="40"/>
      <c r="MLC28" s="40"/>
      <c r="MLD28" s="40"/>
      <c r="MLE28" s="40"/>
      <c r="MLF28" s="40"/>
      <c r="MLG28" s="40"/>
      <c r="MLH28" s="40"/>
      <c r="MLI28" s="40"/>
      <c r="MLJ28" s="40"/>
      <c r="MLK28" s="40"/>
      <c r="MLL28" s="40"/>
      <c r="MLM28" s="40"/>
      <c r="MLN28" s="40"/>
      <c r="MLO28" s="40"/>
      <c r="MLP28" s="40"/>
      <c r="MLQ28" s="40"/>
      <c r="MLR28" s="40"/>
      <c r="MLS28" s="40"/>
      <c r="MLT28" s="40"/>
      <c r="MLU28" s="40"/>
      <c r="MLV28" s="40"/>
      <c r="MLW28" s="40"/>
      <c r="MLX28" s="40"/>
      <c r="MLY28" s="40"/>
      <c r="MLZ28" s="40"/>
      <c r="MMA28" s="40"/>
      <c r="MMB28" s="40"/>
      <c r="MMC28" s="40"/>
      <c r="MMD28" s="40"/>
      <c r="MME28" s="40"/>
      <c r="MMF28" s="40"/>
      <c r="MMG28" s="40"/>
      <c r="MMH28" s="40"/>
      <c r="MMI28" s="40"/>
      <c r="MMJ28" s="40"/>
      <c r="MMK28" s="40"/>
      <c r="MML28" s="40"/>
      <c r="MMM28" s="40"/>
      <c r="MMN28" s="40"/>
      <c r="MMO28" s="40"/>
      <c r="MMP28" s="40"/>
      <c r="MMQ28" s="40"/>
      <c r="MMR28" s="40"/>
      <c r="MMS28" s="40"/>
      <c r="MMT28" s="40"/>
      <c r="MMU28" s="40"/>
      <c r="MMV28" s="40"/>
      <c r="MMW28" s="40"/>
      <c r="MMX28" s="40"/>
      <c r="MMY28" s="40"/>
      <c r="MMZ28" s="40"/>
      <c r="MNA28" s="40"/>
      <c r="MNB28" s="40"/>
      <c r="MNC28" s="40"/>
      <c r="MND28" s="40"/>
      <c r="MNE28" s="40"/>
      <c r="MNF28" s="40"/>
      <c r="MNG28" s="40"/>
      <c r="MNH28" s="40"/>
      <c r="MNI28" s="40"/>
      <c r="MNJ28" s="40"/>
      <c r="MNK28" s="40"/>
      <c r="MNL28" s="40"/>
      <c r="MNM28" s="40"/>
      <c r="MNN28" s="40"/>
      <c r="MNO28" s="40"/>
      <c r="MNP28" s="40"/>
      <c r="MNQ28" s="40"/>
      <c r="MNR28" s="40"/>
      <c r="MNS28" s="40"/>
      <c r="MNT28" s="40"/>
      <c r="MNU28" s="40"/>
      <c r="MNV28" s="40"/>
      <c r="MNW28" s="40"/>
      <c r="MNX28" s="40"/>
      <c r="MNY28" s="40"/>
      <c r="MNZ28" s="40"/>
      <c r="MOA28" s="40"/>
      <c r="MOB28" s="40"/>
      <c r="MOC28" s="40"/>
      <c r="MOD28" s="40"/>
      <c r="MOE28" s="40"/>
      <c r="MOF28" s="40"/>
      <c r="MOG28" s="40"/>
      <c r="MOH28" s="40"/>
      <c r="MOI28" s="40"/>
      <c r="MOJ28" s="40"/>
      <c r="MOK28" s="40"/>
      <c r="MOL28" s="40"/>
      <c r="MOM28" s="40"/>
      <c r="MON28" s="40"/>
      <c r="MOO28" s="40"/>
      <c r="MOP28" s="40"/>
      <c r="MOQ28" s="40"/>
      <c r="MOR28" s="40"/>
      <c r="MOS28" s="40"/>
      <c r="MOT28" s="40"/>
      <c r="MOU28" s="40"/>
      <c r="MOV28" s="40"/>
      <c r="MOW28" s="40"/>
      <c r="MOX28" s="40"/>
      <c r="MOY28" s="40"/>
      <c r="MOZ28" s="40"/>
      <c r="MPA28" s="40"/>
      <c r="MPB28" s="40"/>
      <c r="MPC28" s="40"/>
      <c r="MPD28" s="40"/>
      <c r="MPE28" s="40"/>
      <c r="MPF28" s="40"/>
      <c r="MPG28" s="40"/>
      <c r="MPH28" s="40"/>
      <c r="MPI28" s="40"/>
      <c r="MPJ28" s="40"/>
      <c r="MPK28" s="40"/>
      <c r="MPL28" s="40"/>
      <c r="MPM28" s="40"/>
      <c r="MPN28" s="40"/>
      <c r="MPO28" s="40"/>
      <c r="MPP28" s="40"/>
      <c r="MPQ28" s="40"/>
      <c r="MPR28" s="40"/>
      <c r="MPS28" s="40"/>
      <c r="MPT28" s="40"/>
      <c r="MPU28" s="40"/>
      <c r="MPV28" s="40"/>
      <c r="MPW28" s="40"/>
      <c r="MPX28" s="40"/>
      <c r="MPY28" s="40"/>
      <c r="MPZ28" s="40"/>
      <c r="MQA28" s="40"/>
      <c r="MQB28" s="40"/>
      <c r="MQC28" s="40"/>
      <c r="MQD28" s="40"/>
      <c r="MQE28" s="40"/>
      <c r="MQF28" s="40"/>
      <c r="MQG28" s="40"/>
      <c r="MQH28" s="40"/>
      <c r="MQI28" s="40"/>
      <c r="MQJ28" s="40"/>
      <c r="MQK28" s="40"/>
      <c r="MQL28" s="40"/>
      <c r="MQM28" s="40"/>
      <c r="MQN28" s="40"/>
      <c r="MQO28" s="40"/>
      <c r="MQP28" s="40"/>
      <c r="MQQ28" s="40"/>
      <c r="MQR28" s="40"/>
      <c r="MQS28" s="40"/>
      <c r="MQT28" s="40"/>
      <c r="MQU28" s="40"/>
      <c r="MQV28" s="40"/>
      <c r="MQW28" s="40"/>
      <c r="MQX28" s="40"/>
      <c r="MQY28" s="40"/>
      <c r="MQZ28" s="40"/>
      <c r="MRA28" s="40"/>
      <c r="MRB28" s="40"/>
      <c r="MRC28" s="40"/>
      <c r="MRD28" s="40"/>
      <c r="MRE28" s="40"/>
      <c r="MRF28" s="40"/>
      <c r="MRG28" s="40"/>
      <c r="MRH28" s="40"/>
      <c r="MRI28" s="40"/>
      <c r="MRJ28" s="40"/>
      <c r="MRK28" s="40"/>
      <c r="MRL28" s="40"/>
      <c r="MRM28" s="40"/>
      <c r="MRN28" s="40"/>
      <c r="MRO28" s="40"/>
      <c r="MRP28" s="40"/>
      <c r="MRQ28" s="40"/>
      <c r="MRR28" s="40"/>
      <c r="MRS28" s="40"/>
      <c r="MRT28" s="40"/>
      <c r="MRU28" s="40"/>
      <c r="MRV28" s="40"/>
      <c r="MRW28" s="40"/>
      <c r="MRX28" s="40"/>
      <c r="MRY28" s="40"/>
      <c r="MRZ28" s="40"/>
      <c r="MSA28" s="40"/>
      <c r="MSB28" s="40"/>
      <c r="MSC28" s="40"/>
      <c r="MSD28" s="40"/>
      <c r="MSE28" s="40"/>
      <c r="MSF28" s="40"/>
      <c r="MSG28" s="40"/>
      <c r="MSH28" s="40"/>
      <c r="MSI28" s="40"/>
      <c r="MSJ28" s="40"/>
      <c r="MSK28" s="40"/>
      <c r="MSL28" s="40"/>
      <c r="MSM28" s="40"/>
      <c r="MSN28" s="40"/>
      <c r="MSO28" s="40"/>
      <c r="MSP28" s="40"/>
      <c r="MSQ28" s="40"/>
      <c r="MSR28" s="40"/>
      <c r="MSS28" s="40"/>
      <c r="MST28" s="40"/>
      <c r="MSU28" s="40"/>
      <c r="MSV28" s="40"/>
      <c r="MSW28" s="40"/>
      <c r="MSX28" s="40"/>
      <c r="MSY28" s="40"/>
      <c r="MSZ28" s="40"/>
      <c r="MTA28" s="40"/>
      <c r="MTB28" s="40"/>
      <c r="MTC28" s="40"/>
      <c r="MTD28" s="40"/>
      <c r="MTE28" s="40"/>
      <c r="MTF28" s="40"/>
      <c r="MTG28" s="40"/>
      <c r="MTH28" s="40"/>
      <c r="MTI28" s="40"/>
      <c r="MTJ28" s="40"/>
      <c r="MTK28" s="40"/>
      <c r="MTL28" s="40"/>
      <c r="MTM28" s="40"/>
      <c r="MTN28" s="40"/>
      <c r="MTO28" s="40"/>
      <c r="MTP28" s="40"/>
      <c r="MTQ28" s="40"/>
      <c r="MTR28" s="40"/>
      <c r="MTS28" s="40"/>
      <c r="MTT28" s="40"/>
      <c r="MTU28" s="40"/>
      <c r="MTV28" s="40"/>
      <c r="MTW28" s="40"/>
      <c r="MTX28" s="40"/>
      <c r="MTY28" s="40"/>
      <c r="MTZ28" s="40"/>
      <c r="MUA28" s="40"/>
      <c r="MUB28" s="40"/>
      <c r="MUC28" s="40"/>
      <c r="MUD28" s="40"/>
      <c r="MUE28" s="40"/>
      <c r="MUF28" s="40"/>
      <c r="MUG28" s="40"/>
      <c r="MUH28" s="40"/>
      <c r="MUI28" s="40"/>
      <c r="MUJ28" s="40"/>
      <c r="MUK28" s="40"/>
      <c r="MUL28" s="40"/>
      <c r="MUM28" s="40"/>
      <c r="MUN28" s="40"/>
      <c r="MUO28" s="40"/>
      <c r="MUP28" s="40"/>
      <c r="MUQ28" s="40"/>
      <c r="MUR28" s="40"/>
      <c r="MUS28" s="40"/>
      <c r="MUT28" s="40"/>
      <c r="MUU28" s="40"/>
      <c r="MUV28" s="40"/>
      <c r="MUW28" s="40"/>
      <c r="MUX28" s="40"/>
      <c r="MUY28" s="40"/>
      <c r="MUZ28" s="40"/>
      <c r="MVA28" s="40"/>
      <c r="MVB28" s="40"/>
      <c r="MVC28" s="40"/>
      <c r="MVD28" s="40"/>
      <c r="MVE28" s="40"/>
      <c r="MVF28" s="40"/>
      <c r="MVG28" s="40"/>
      <c r="MVH28" s="40"/>
      <c r="MVI28" s="40"/>
      <c r="MVJ28" s="40"/>
      <c r="MVK28" s="40"/>
      <c r="MVL28" s="40"/>
      <c r="MVM28" s="40"/>
      <c r="MVN28" s="40"/>
      <c r="MVO28" s="40"/>
      <c r="MVP28" s="40"/>
      <c r="MVQ28" s="40"/>
      <c r="MVR28" s="40"/>
      <c r="MVS28" s="40"/>
      <c r="MVT28" s="40"/>
      <c r="MVU28" s="40"/>
      <c r="MVV28" s="40"/>
      <c r="MVW28" s="40"/>
      <c r="MVX28" s="40"/>
      <c r="MVY28" s="40"/>
      <c r="MVZ28" s="40"/>
      <c r="MWA28" s="40"/>
      <c r="MWB28" s="40"/>
      <c r="MWC28" s="40"/>
      <c r="MWD28" s="40"/>
      <c r="MWE28" s="40"/>
      <c r="MWF28" s="40"/>
      <c r="MWG28" s="40"/>
      <c r="MWH28" s="40"/>
      <c r="MWI28" s="40"/>
      <c r="MWJ28" s="40"/>
      <c r="MWK28" s="40"/>
      <c r="MWL28" s="40"/>
      <c r="MWM28" s="40"/>
      <c r="MWN28" s="40"/>
      <c r="MWO28" s="40"/>
      <c r="MWP28" s="40"/>
      <c r="MWQ28" s="40"/>
      <c r="MWR28" s="40"/>
      <c r="MWS28" s="40"/>
      <c r="MWT28" s="40"/>
      <c r="MWU28" s="40"/>
      <c r="MWV28" s="40"/>
      <c r="MWW28" s="40"/>
      <c r="MWX28" s="40"/>
      <c r="MWY28" s="40"/>
      <c r="MWZ28" s="40"/>
      <c r="MXA28" s="40"/>
      <c r="MXB28" s="40"/>
      <c r="MXC28" s="40"/>
      <c r="MXD28" s="40"/>
      <c r="MXE28" s="40"/>
      <c r="MXF28" s="40"/>
      <c r="MXG28" s="40"/>
      <c r="MXH28" s="40"/>
      <c r="MXI28" s="40"/>
      <c r="MXJ28" s="40"/>
      <c r="MXK28" s="40"/>
      <c r="MXL28" s="40"/>
      <c r="MXM28" s="40"/>
      <c r="MXN28" s="40"/>
      <c r="MXO28" s="40"/>
      <c r="MXP28" s="40"/>
      <c r="MXQ28" s="40"/>
      <c r="MXR28" s="40"/>
      <c r="MXS28" s="40"/>
      <c r="MXT28" s="40"/>
      <c r="MXU28" s="40"/>
      <c r="MXV28" s="40"/>
      <c r="MXW28" s="40"/>
      <c r="MXX28" s="40"/>
      <c r="MXY28" s="40"/>
      <c r="MXZ28" s="40"/>
      <c r="MYA28" s="40"/>
      <c r="MYB28" s="40"/>
      <c r="MYC28" s="40"/>
      <c r="MYD28" s="40"/>
      <c r="MYE28" s="40"/>
      <c r="MYF28" s="40"/>
      <c r="MYG28" s="40"/>
      <c r="MYH28" s="40"/>
      <c r="MYI28" s="40"/>
      <c r="MYJ28" s="40"/>
      <c r="MYK28" s="40"/>
      <c r="MYL28" s="40"/>
      <c r="MYM28" s="40"/>
      <c r="MYN28" s="40"/>
      <c r="MYO28" s="40"/>
      <c r="MYP28" s="40"/>
      <c r="MYQ28" s="40"/>
      <c r="MYR28" s="40"/>
      <c r="MYS28" s="40"/>
      <c r="MYT28" s="40"/>
      <c r="MYU28" s="40"/>
      <c r="MYV28" s="40"/>
      <c r="MYW28" s="40"/>
      <c r="MYX28" s="40"/>
      <c r="MYY28" s="40"/>
      <c r="MYZ28" s="40"/>
      <c r="MZA28" s="40"/>
      <c r="MZB28" s="40"/>
      <c r="MZC28" s="40"/>
      <c r="MZD28" s="40"/>
      <c r="MZE28" s="40"/>
      <c r="MZF28" s="40"/>
      <c r="MZG28" s="40"/>
      <c r="MZH28" s="40"/>
      <c r="MZI28" s="40"/>
      <c r="MZJ28" s="40"/>
      <c r="MZK28" s="40"/>
      <c r="MZL28" s="40"/>
      <c r="MZM28" s="40"/>
      <c r="MZN28" s="40"/>
      <c r="MZO28" s="40"/>
      <c r="MZP28" s="40"/>
      <c r="MZQ28" s="40"/>
      <c r="MZR28" s="40"/>
      <c r="MZS28" s="40"/>
      <c r="MZT28" s="40"/>
      <c r="MZU28" s="40"/>
      <c r="MZV28" s="40"/>
      <c r="MZW28" s="40"/>
      <c r="MZX28" s="40"/>
      <c r="MZY28" s="40"/>
      <c r="MZZ28" s="40"/>
      <c r="NAA28" s="40"/>
      <c r="NAB28" s="40"/>
      <c r="NAC28" s="40"/>
      <c r="NAD28" s="40"/>
      <c r="NAE28" s="40"/>
      <c r="NAF28" s="40"/>
      <c r="NAG28" s="40"/>
      <c r="NAH28" s="40"/>
      <c r="NAI28" s="40"/>
      <c r="NAJ28" s="40"/>
      <c r="NAK28" s="40"/>
      <c r="NAL28" s="40"/>
      <c r="NAM28" s="40"/>
      <c r="NAN28" s="40"/>
      <c r="NAO28" s="40"/>
      <c r="NAP28" s="40"/>
      <c r="NAQ28" s="40"/>
      <c r="NAR28" s="40"/>
      <c r="NAS28" s="40"/>
      <c r="NAT28" s="40"/>
      <c r="NAU28" s="40"/>
      <c r="NAV28" s="40"/>
      <c r="NAW28" s="40"/>
      <c r="NAX28" s="40"/>
      <c r="NAY28" s="40"/>
      <c r="NAZ28" s="40"/>
      <c r="NBA28" s="40"/>
      <c r="NBB28" s="40"/>
      <c r="NBC28" s="40"/>
      <c r="NBD28" s="40"/>
      <c r="NBE28" s="40"/>
      <c r="NBF28" s="40"/>
      <c r="NBG28" s="40"/>
      <c r="NBH28" s="40"/>
      <c r="NBI28" s="40"/>
      <c r="NBJ28" s="40"/>
      <c r="NBK28" s="40"/>
      <c r="NBL28" s="40"/>
      <c r="NBM28" s="40"/>
      <c r="NBN28" s="40"/>
      <c r="NBO28" s="40"/>
      <c r="NBP28" s="40"/>
      <c r="NBQ28" s="40"/>
      <c r="NBR28" s="40"/>
      <c r="NBS28" s="40"/>
      <c r="NBT28" s="40"/>
      <c r="NBU28" s="40"/>
      <c r="NBV28" s="40"/>
      <c r="NBW28" s="40"/>
      <c r="NBX28" s="40"/>
      <c r="NBY28" s="40"/>
      <c r="NBZ28" s="40"/>
      <c r="NCA28" s="40"/>
      <c r="NCB28" s="40"/>
      <c r="NCC28" s="40"/>
      <c r="NCD28" s="40"/>
      <c r="NCE28" s="40"/>
      <c r="NCF28" s="40"/>
      <c r="NCG28" s="40"/>
      <c r="NCH28" s="40"/>
      <c r="NCI28" s="40"/>
      <c r="NCJ28" s="40"/>
      <c r="NCK28" s="40"/>
      <c r="NCL28" s="40"/>
      <c r="NCM28" s="40"/>
      <c r="NCN28" s="40"/>
      <c r="NCO28" s="40"/>
      <c r="NCP28" s="40"/>
      <c r="NCQ28" s="40"/>
      <c r="NCR28" s="40"/>
      <c r="NCS28" s="40"/>
      <c r="NCT28" s="40"/>
      <c r="NCU28" s="40"/>
      <c r="NCV28" s="40"/>
      <c r="NCW28" s="40"/>
      <c r="NCX28" s="40"/>
      <c r="NCY28" s="40"/>
      <c r="NCZ28" s="40"/>
      <c r="NDA28" s="40"/>
      <c r="NDB28" s="40"/>
      <c r="NDC28" s="40"/>
      <c r="NDD28" s="40"/>
      <c r="NDE28" s="40"/>
      <c r="NDF28" s="40"/>
      <c r="NDG28" s="40"/>
      <c r="NDH28" s="40"/>
      <c r="NDI28" s="40"/>
      <c r="NDJ28" s="40"/>
      <c r="NDK28" s="40"/>
      <c r="NDL28" s="40"/>
      <c r="NDM28" s="40"/>
      <c r="NDN28" s="40"/>
      <c r="NDO28" s="40"/>
      <c r="NDP28" s="40"/>
      <c r="NDQ28" s="40"/>
      <c r="NDR28" s="40"/>
      <c r="NDS28" s="40"/>
      <c r="NDT28" s="40"/>
      <c r="NDU28" s="40"/>
      <c r="NDV28" s="40"/>
      <c r="NDW28" s="40"/>
      <c r="NDX28" s="40"/>
      <c r="NDY28" s="40"/>
      <c r="NDZ28" s="40"/>
      <c r="NEA28" s="40"/>
      <c r="NEB28" s="40"/>
      <c r="NEC28" s="40"/>
      <c r="NED28" s="40"/>
      <c r="NEE28" s="40"/>
      <c r="NEF28" s="40"/>
      <c r="NEG28" s="40"/>
      <c r="NEH28" s="40"/>
      <c r="NEI28" s="40"/>
      <c r="NEJ28" s="40"/>
      <c r="NEK28" s="40"/>
      <c r="NEL28" s="40"/>
      <c r="NEM28" s="40"/>
      <c r="NEN28" s="40"/>
      <c r="NEO28" s="40"/>
      <c r="NEP28" s="40"/>
      <c r="NEQ28" s="40"/>
      <c r="NER28" s="40"/>
      <c r="NES28" s="40"/>
      <c r="NET28" s="40"/>
      <c r="NEU28" s="40"/>
      <c r="NEV28" s="40"/>
      <c r="NEW28" s="40"/>
      <c r="NEX28" s="40"/>
      <c r="NEY28" s="40"/>
      <c r="NEZ28" s="40"/>
      <c r="NFA28" s="40"/>
      <c r="NFB28" s="40"/>
      <c r="NFC28" s="40"/>
      <c r="NFD28" s="40"/>
      <c r="NFE28" s="40"/>
      <c r="NFF28" s="40"/>
      <c r="NFG28" s="40"/>
      <c r="NFH28" s="40"/>
      <c r="NFI28" s="40"/>
      <c r="NFJ28" s="40"/>
      <c r="NFK28" s="40"/>
      <c r="NFL28" s="40"/>
      <c r="NFM28" s="40"/>
      <c r="NFN28" s="40"/>
      <c r="NFO28" s="40"/>
      <c r="NFP28" s="40"/>
      <c r="NFQ28" s="40"/>
      <c r="NFR28" s="40"/>
      <c r="NFS28" s="40"/>
      <c r="NFT28" s="40"/>
      <c r="NFU28" s="40"/>
      <c r="NFV28" s="40"/>
      <c r="NFW28" s="40"/>
      <c r="NFX28" s="40"/>
      <c r="NFY28" s="40"/>
      <c r="NFZ28" s="40"/>
      <c r="NGA28" s="40"/>
      <c r="NGB28" s="40"/>
      <c r="NGC28" s="40"/>
      <c r="NGD28" s="40"/>
      <c r="NGE28" s="40"/>
      <c r="NGF28" s="40"/>
      <c r="NGG28" s="40"/>
      <c r="NGH28" s="40"/>
      <c r="NGI28" s="40"/>
      <c r="NGJ28" s="40"/>
      <c r="NGK28" s="40"/>
      <c r="NGL28" s="40"/>
      <c r="NGM28" s="40"/>
      <c r="NGN28" s="40"/>
      <c r="NGO28" s="40"/>
      <c r="NGP28" s="40"/>
      <c r="NGQ28" s="40"/>
      <c r="NGR28" s="40"/>
      <c r="NGS28" s="40"/>
      <c r="NGT28" s="40"/>
      <c r="NGU28" s="40"/>
      <c r="NGV28" s="40"/>
      <c r="NGW28" s="40"/>
      <c r="NGX28" s="40"/>
      <c r="NGY28" s="40"/>
      <c r="NGZ28" s="40"/>
      <c r="NHA28" s="40"/>
      <c r="NHB28" s="40"/>
      <c r="NHC28" s="40"/>
      <c r="NHD28" s="40"/>
      <c r="NHE28" s="40"/>
      <c r="NHF28" s="40"/>
      <c r="NHG28" s="40"/>
      <c r="NHH28" s="40"/>
      <c r="NHI28" s="40"/>
      <c r="NHJ28" s="40"/>
      <c r="NHK28" s="40"/>
      <c r="NHL28" s="40"/>
      <c r="NHM28" s="40"/>
      <c r="NHN28" s="40"/>
      <c r="NHO28" s="40"/>
      <c r="NHP28" s="40"/>
      <c r="NHQ28" s="40"/>
      <c r="NHR28" s="40"/>
      <c r="NHS28" s="40"/>
      <c r="NHT28" s="40"/>
      <c r="NHU28" s="40"/>
      <c r="NHV28" s="40"/>
      <c r="NHW28" s="40"/>
      <c r="NHX28" s="40"/>
      <c r="NHY28" s="40"/>
      <c r="NHZ28" s="40"/>
      <c r="NIA28" s="40"/>
      <c r="NIB28" s="40"/>
      <c r="NIC28" s="40"/>
      <c r="NID28" s="40"/>
      <c r="NIE28" s="40"/>
      <c r="NIF28" s="40"/>
      <c r="NIG28" s="40"/>
      <c r="NIH28" s="40"/>
      <c r="NII28" s="40"/>
      <c r="NIJ28" s="40"/>
      <c r="NIK28" s="40"/>
      <c r="NIL28" s="40"/>
      <c r="NIM28" s="40"/>
      <c r="NIN28" s="40"/>
      <c r="NIO28" s="40"/>
      <c r="NIP28" s="40"/>
      <c r="NIQ28" s="40"/>
      <c r="NIR28" s="40"/>
      <c r="NIS28" s="40"/>
      <c r="NIT28" s="40"/>
      <c r="NIU28" s="40"/>
      <c r="NIV28" s="40"/>
      <c r="NIW28" s="40"/>
      <c r="NIX28" s="40"/>
      <c r="NIY28" s="40"/>
      <c r="NIZ28" s="40"/>
      <c r="NJA28" s="40"/>
      <c r="NJB28" s="40"/>
      <c r="NJC28" s="40"/>
      <c r="NJD28" s="40"/>
      <c r="NJE28" s="40"/>
      <c r="NJF28" s="40"/>
      <c r="NJG28" s="40"/>
      <c r="NJH28" s="40"/>
      <c r="NJI28" s="40"/>
      <c r="NJJ28" s="40"/>
      <c r="NJK28" s="40"/>
      <c r="NJL28" s="40"/>
      <c r="NJM28" s="40"/>
      <c r="NJN28" s="40"/>
      <c r="NJO28" s="40"/>
      <c r="NJP28" s="40"/>
      <c r="NJQ28" s="40"/>
      <c r="NJR28" s="40"/>
      <c r="NJS28" s="40"/>
      <c r="NJT28" s="40"/>
      <c r="NJU28" s="40"/>
      <c r="NJV28" s="40"/>
      <c r="NJW28" s="40"/>
      <c r="NJX28" s="40"/>
      <c r="NJY28" s="40"/>
      <c r="NJZ28" s="40"/>
      <c r="NKA28" s="40"/>
      <c r="NKB28" s="40"/>
      <c r="NKC28" s="40"/>
      <c r="NKD28" s="40"/>
      <c r="NKE28" s="40"/>
      <c r="NKF28" s="40"/>
      <c r="NKG28" s="40"/>
      <c r="NKH28" s="40"/>
      <c r="NKI28" s="40"/>
      <c r="NKJ28" s="40"/>
      <c r="NKK28" s="40"/>
      <c r="NKL28" s="40"/>
      <c r="NKM28" s="40"/>
      <c r="NKN28" s="40"/>
      <c r="NKO28" s="40"/>
      <c r="NKP28" s="40"/>
      <c r="NKQ28" s="40"/>
      <c r="NKR28" s="40"/>
      <c r="NKS28" s="40"/>
      <c r="NKT28" s="40"/>
      <c r="NKU28" s="40"/>
      <c r="NKV28" s="40"/>
      <c r="NKW28" s="40"/>
      <c r="NKX28" s="40"/>
      <c r="NKY28" s="40"/>
      <c r="NKZ28" s="40"/>
      <c r="NLA28" s="40"/>
      <c r="NLB28" s="40"/>
      <c r="NLC28" s="40"/>
      <c r="NLD28" s="40"/>
      <c r="NLE28" s="40"/>
      <c r="NLF28" s="40"/>
      <c r="NLG28" s="40"/>
      <c r="NLH28" s="40"/>
      <c r="NLI28" s="40"/>
      <c r="NLJ28" s="40"/>
      <c r="NLK28" s="40"/>
      <c r="NLL28" s="40"/>
      <c r="NLM28" s="40"/>
      <c r="NLN28" s="40"/>
      <c r="NLO28" s="40"/>
      <c r="NLP28" s="40"/>
      <c r="NLQ28" s="40"/>
      <c r="NLR28" s="40"/>
      <c r="NLS28" s="40"/>
      <c r="NLT28" s="40"/>
      <c r="NLU28" s="40"/>
      <c r="NLV28" s="40"/>
      <c r="NLW28" s="40"/>
      <c r="NLX28" s="40"/>
      <c r="NLY28" s="40"/>
      <c r="NLZ28" s="40"/>
      <c r="NMA28" s="40"/>
      <c r="NMB28" s="40"/>
      <c r="NMC28" s="40"/>
      <c r="NMD28" s="40"/>
      <c r="NME28" s="40"/>
      <c r="NMF28" s="40"/>
      <c r="NMG28" s="40"/>
      <c r="NMH28" s="40"/>
      <c r="NMI28" s="40"/>
      <c r="NMJ28" s="40"/>
      <c r="NMK28" s="40"/>
      <c r="NML28" s="40"/>
      <c r="NMM28" s="40"/>
      <c r="NMN28" s="40"/>
      <c r="NMO28" s="40"/>
      <c r="NMP28" s="40"/>
      <c r="NMQ28" s="40"/>
      <c r="NMR28" s="40"/>
      <c r="NMS28" s="40"/>
      <c r="NMT28" s="40"/>
      <c r="NMU28" s="40"/>
      <c r="NMV28" s="40"/>
      <c r="NMW28" s="40"/>
      <c r="NMX28" s="40"/>
      <c r="NMY28" s="40"/>
      <c r="NMZ28" s="40"/>
      <c r="NNA28" s="40"/>
      <c r="NNB28" s="40"/>
      <c r="NNC28" s="40"/>
      <c r="NND28" s="40"/>
      <c r="NNE28" s="40"/>
      <c r="NNF28" s="40"/>
      <c r="NNG28" s="40"/>
      <c r="NNH28" s="40"/>
      <c r="NNI28" s="40"/>
      <c r="NNJ28" s="40"/>
      <c r="NNK28" s="40"/>
      <c r="NNL28" s="40"/>
      <c r="NNM28" s="40"/>
      <c r="NNN28" s="40"/>
      <c r="NNO28" s="40"/>
      <c r="NNP28" s="40"/>
      <c r="NNQ28" s="40"/>
      <c r="NNR28" s="40"/>
      <c r="NNS28" s="40"/>
      <c r="NNT28" s="40"/>
      <c r="NNU28" s="40"/>
      <c r="NNV28" s="40"/>
      <c r="NNW28" s="40"/>
      <c r="NNX28" s="40"/>
      <c r="NNY28" s="40"/>
      <c r="NNZ28" s="40"/>
      <c r="NOA28" s="40"/>
      <c r="NOB28" s="40"/>
      <c r="NOC28" s="40"/>
      <c r="NOD28" s="40"/>
      <c r="NOE28" s="40"/>
      <c r="NOF28" s="40"/>
      <c r="NOG28" s="40"/>
      <c r="NOH28" s="40"/>
      <c r="NOI28" s="40"/>
      <c r="NOJ28" s="40"/>
      <c r="NOK28" s="40"/>
      <c r="NOL28" s="40"/>
      <c r="NOM28" s="40"/>
      <c r="NON28" s="40"/>
      <c r="NOO28" s="40"/>
      <c r="NOP28" s="40"/>
      <c r="NOQ28" s="40"/>
      <c r="NOR28" s="40"/>
      <c r="NOS28" s="40"/>
      <c r="NOT28" s="40"/>
      <c r="NOU28" s="40"/>
      <c r="NOV28" s="40"/>
      <c r="NOW28" s="40"/>
      <c r="NOX28" s="40"/>
      <c r="NOY28" s="40"/>
      <c r="NOZ28" s="40"/>
      <c r="NPA28" s="40"/>
      <c r="NPB28" s="40"/>
      <c r="NPC28" s="40"/>
      <c r="NPD28" s="40"/>
      <c r="NPE28" s="40"/>
      <c r="NPF28" s="40"/>
      <c r="NPG28" s="40"/>
      <c r="NPH28" s="40"/>
      <c r="NPI28" s="40"/>
      <c r="NPJ28" s="40"/>
      <c r="NPK28" s="40"/>
      <c r="NPL28" s="40"/>
      <c r="NPM28" s="40"/>
      <c r="NPN28" s="40"/>
      <c r="NPO28" s="40"/>
      <c r="NPP28" s="40"/>
      <c r="NPQ28" s="40"/>
      <c r="NPR28" s="40"/>
      <c r="NPS28" s="40"/>
      <c r="NPT28" s="40"/>
      <c r="NPU28" s="40"/>
      <c r="NPV28" s="40"/>
      <c r="NPW28" s="40"/>
      <c r="NPX28" s="40"/>
      <c r="NPY28" s="40"/>
      <c r="NPZ28" s="40"/>
      <c r="NQA28" s="40"/>
      <c r="NQB28" s="40"/>
      <c r="NQC28" s="40"/>
      <c r="NQD28" s="40"/>
      <c r="NQE28" s="40"/>
      <c r="NQF28" s="40"/>
      <c r="NQG28" s="40"/>
      <c r="NQH28" s="40"/>
      <c r="NQI28" s="40"/>
      <c r="NQJ28" s="40"/>
      <c r="NQK28" s="40"/>
      <c r="NQL28" s="40"/>
      <c r="NQM28" s="40"/>
      <c r="NQN28" s="40"/>
      <c r="NQO28" s="40"/>
      <c r="NQP28" s="40"/>
      <c r="NQQ28" s="40"/>
      <c r="NQR28" s="40"/>
      <c r="NQS28" s="40"/>
      <c r="NQT28" s="40"/>
      <c r="NQU28" s="40"/>
      <c r="NQV28" s="40"/>
      <c r="NQW28" s="40"/>
      <c r="NQX28" s="40"/>
      <c r="NQY28" s="40"/>
      <c r="NQZ28" s="40"/>
      <c r="NRA28" s="40"/>
      <c r="NRB28" s="40"/>
      <c r="NRC28" s="40"/>
      <c r="NRD28" s="40"/>
      <c r="NRE28" s="40"/>
      <c r="NRF28" s="40"/>
      <c r="NRG28" s="40"/>
      <c r="NRH28" s="40"/>
      <c r="NRI28" s="40"/>
      <c r="NRJ28" s="40"/>
      <c r="NRK28" s="40"/>
      <c r="NRL28" s="40"/>
      <c r="NRM28" s="40"/>
      <c r="NRN28" s="40"/>
      <c r="NRO28" s="40"/>
      <c r="NRP28" s="40"/>
      <c r="NRQ28" s="40"/>
      <c r="NRR28" s="40"/>
      <c r="NRS28" s="40"/>
      <c r="NRT28" s="40"/>
      <c r="NRU28" s="40"/>
      <c r="NRV28" s="40"/>
      <c r="NRW28" s="40"/>
      <c r="NRX28" s="40"/>
      <c r="NRY28" s="40"/>
      <c r="NRZ28" s="40"/>
      <c r="NSA28" s="40"/>
      <c r="NSB28" s="40"/>
      <c r="NSC28" s="40"/>
      <c r="NSD28" s="40"/>
      <c r="NSE28" s="40"/>
      <c r="NSF28" s="40"/>
      <c r="NSG28" s="40"/>
      <c r="NSH28" s="40"/>
      <c r="NSI28" s="40"/>
      <c r="NSJ28" s="40"/>
      <c r="NSK28" s="40"/>
      <c r="NSL28" s="40"/>
      <c r="NSM28" s="40"/>
      <c r="NSN28" s="40"/>
      <c r="NSO28" s="40"/>
      <c r="NSP28" s="40"/>
      <c r="NSQ28" s="40"/>
      <c r="NSR28" s="40"/>
      <c r="NSS28" s="40"/>
      <c r="NST28" s="40"/>
      <c r="NSU28" s="40"/>
      <c r="NSV28" s="40"/>
      <c r="NSW28" s="40"/>
      <c r="NSX28" s="40"/>
      <c r="NSY28" s="40"/>
      <c r="NSZ28" s="40"/>
      <c r="NTA28" s="40"/>
      <c r="NTB28" s="40"/>
      <c r="NTC28" s="40"/>
      <c r="NTD28" s="40"/>
      <c r="NTE28" s="40"/>
      <c r="NTF28" s="40"/>
      <c r="NTG28" s="40"/>
      <c r="NTH28" s="40"/>
      <c r="NTI28" s="40"/>
      <c r="NTJ28" s="40"/>
      <c r="NTK28" s="40"/>
      <c r="NTL28" s="40"/>
      <c r="NTM28" s="40"/>
      <c r="NTN28" s="40"/>
      <c r="NTO28" s="40"/>
      <c r="NTP28" s="40"/>
      <c r="NTQ28" s="40"/>
      <c r="NTR28" s="40"/>
      <c r="NTS28" s="40"/>
      <c r="NTT28" s="40"/>
      <c r="NTU28" s="40"/>
      <c r="NTV28" s="40"/>
      <c r="NTW28" s="40"/>
      <c r="NTX28" s="40"/>
      <c r="NTY28" s="40"/>
      <c r="NTZ28" s="40"/>
      <c r="NUA28" s="40"/>
      <c r="NUB28" s="40"/>
      <c r="NUC28" s="40"/>
      <c r="NUD28" s="40"/>
      <c r="NUE28" s="40"/>
      <c r="NUF28" s="40"/>
      <c r="NUG28" s="40"/>
      <c r="NUH28" s="40"/>
      <c r="NUI28" s="40"/>
      <c r="NUJ28" s="40"/>
      <c r="NUK28" s="40"/>
      <c r="NUL28" s="40"/>
      <c r="NUM28" s="40"/>
      <c r="NUN28" s="40"/>
      <c r="NUO28" s="40"/>
      <c r="NUP28" s="40"/>
      <c r="NUQ28" s="40"/>
      <c r="NUR28" s="40"/>
      <c r="NUS28" s="40"/>
      <c r="NUT28" s="40"/>
      <c r="NUU28" s="40"/>
      <c r="NUV28" s="40"/>
      <c r="NUW28" s="40"/>
      <c r="NUX28" s="40"/>
      <c r="NUY28" s="40"/>
      <c r="NUZ28" s="40"/>
      <c r="NVA28" s="40"/>
      <c r="NVB28" s="40"/>
      <c r="NVC28" s="40"/>
      <c r="NVD28" s="40"/>
      <c r="NVE28" s="40"/>
      <c r="NVF28" s="40"/>
      <c r="NVG28" s="40"/>
      <c r="NVH28" s="40"/>
      <c r="NVI28" s="40"/>
      <c r="NVJ28" s="40"/>
      <c r="NVK28" s="40"/>
      <c r="NVL28" s="40"/>
      <c r="NVM28" s="40"/>
      <c r="NVN28" s="40"/>
      <c r="NVO28" s="40"/>
      <c r="NVP28" s="40"/>
      <c r="NVQ28" s="40"/>
      <c r="NVR28" s="40"/>
      <c r="NVS28" s="40"/>
      <c r="NVT28" s="40"/>
      <c r="NVU28" s="40"/>
      <c r="NVV28" s="40"/>
      <c r="NVW28" s="40"/>
      <c r="NVX28" s="40"/>
      <c r="NVY28" s="40"/>
      <c r="NVZ28" s="40"/>
      <c r="NWA28" s="40"/>
      <c r="NWB28" s="40"/>
      <c r="NWC28" s="40"/>
      <c r="NWD28" s="40"/>
      <c r="NWE28" s="40"/>
      <c r="NWF28" s="40"/>
      <c r="NWG28" s="40"/>
      <c r="NWH28" s="40"/>
      <c r="NWI28" s="40"/>
      <c r="NWJ28" s="40"/>
      <c r="NWK28" s="40"/>
      <c r="NWL28" s="40"/>
      <c r="NWM28" s="40"/>
      <c r="NWN28" s="40"/>
      <c r="NWO28" s="40"/>
      <c r="NWP28" s="40"/>
      <c r="NWQ28" s="40"/>
      <c r="NWR28" s="40"/>
      <c r="NWS28" s="40"/>
      <c r="NWT28" s="40"/>
      <c r="NWU28" s="40"/>
      <c r="NWV28" s="40"/>
      <c r="NWW28" s="40"/>
      <c r="NWX28" s="40"/>
      <c r="NWY28" s="40"/>
      <c r="NWZ28" s="40"/>
      <c r="NXA28" s="40"/>
      <c r="NXB28" s="40"/>
      <c r="NXC28" s="40"/>
      <c r="NXD28" s="40"/>
      <c r="NXE28" s="40"/>
      <c r="NXF28" s="40"/>
      <c r="NXG28" s="40"/>
      <c r="NXH28" s="40"/>
      <c r="NXI28" s="40"/>
      <c r="NXJ28" s="40"/>
      <c r="NXK28" s="40"/>
      <c r="NXL28" s="40"/>
      <c r="NXM28" s="40"/>
      <c r="NXN28" s="40"/>
      <c r="NXO28" s="40"/>
      <c r="NXP28" s="40"/>
      <c r="NXQ28" s="40"/>
      <c r="NXR28" s="40"/>
      <c r="NXS28" s="40"/>
      <c r="NXT28" s="40"/>
      <c r="NXU28" s="40"/>
      <c r="NXV28" s="40"/>
      <c r="NXW28" s="40"/>
      <c r="NXX28" s="40"/>
      <c r="NXY28" s="40"/>
      <c r="NXZ28" s="40"/>
      <c r="NYA28" s="40"/>
      <c r="NYB28" s="40"/>
      <c r="NYC28" s="40"/>
      <c r="NYD28" s="40"/>
      <c r="NYE28" s="40"/>
      <c r="NYF28" s="40"/>
      <c r="NYG28" s="40"/>
      <c r="NYH28" s="40"/>
      <c r="NYI28" s="40"/>
      <c r="NYJ28" s="40"/>
      <c r="NYK28" s="40"/>
      <c r="NYL28" s="40"/>
      <c r="NYM28" s="40"/>
      <c r="NYN28" s="40"/>
      <c r="NYO28" s="40"/>
      <c r="NYP28" s="40"/>
      <c r="NYQ28" s="40"/>
      <c r="NYR28" s="40"/>
      <c r="NYS28" s="40"/>
      <c r="NYT28" s="40"/>
      <c r="NYU28" s="40"/>
      <c r="NYV28" s="40"/>
      <c r="NYW28" s="40"/>
      <c r="NYX28" s="40"/>
      <c r="NYY28" s="40"/>
      <c r="NYZ28" s="40"/>
      <c r="NZA28" s="40"/>
      <c r="NZB28" s="40"/>
      <c r="NZC28" s="40"/>
      <c r="NZD28" s="40"/>
      <c r="NZE28" s="40"/>
      <c r="NZF28" s="40"/>
      <c r="NZG28" s="40"/>
      <c r="NZH28" s="40"/>
      <c r="NZI28" s="40"/>
      <c r="NZJ28" s="40"/>
      <c r="NZK28" s="40"/>
      <c r="NZL28" s="40"/>
      <c r="NZM28" s="40"/>
      <c r="NZN28" s="40"/>
      <c r="NZO28" s="40"/>
      <c r="NZP28" s="40"/>
      <c r="NZQ28" s="40"/>
      <c r="NZR28" s="40"/>
      <c r="NZS28" s="40"/>
      <c r="NZT28" s="40"/>
      <c r="NZU28" s="40"/>
      <c r="NZV28" s="40"/>
      <c r="NZW28" s="40"/>
      <c r="NZX28" s="40"/>
      <c r="NZY28" s="40"/>
      <c r="NZZ28" s="40"/>
      <c r="OAA28" s="40"/>
      <c r="OAB28" s="40"/>
      <c r="OAC28" s="40"/>
      <c r="OAD28" s="40"/>
      <c r="OAE28" s="40"/>
      <c r="OAF28" s="40"/>
      <c r="OAG28" s="40"/>
      <c r="OAH28" s="40"/>
      <c r="OAI28" s="40"/>
      <c r="OAJ28" s="40"/>
      <c r="OAK28" s="40"/>
      <c r="OAL28" s="40"/>
      <c r="OAM28" s="40"/>
      <c r="OAN28" s="40"/>
      <c r="OAO28" s="40"/>
      <c r="OAP28" s="40"/>
      <c r="OAQ28" s="40"/>
      <c r="OAR28" s="40"/>
      <c r="OAS28" s="40"/>
      <c r="OAT28" s="40"/>
      <c r="OAU28" s="40"/>
      <c r="OAV28" s="40"/>
      <c r="OAW28" s="40"/>
      <c r="OAX28" s="40"/>
      <c r="OAY28" s="40"/>
      <c r="OAZ28" s="40"/>
      <c r="OBA28" s="40"/>
      <c r="OBB28" s="40"/>
      <c r="OBC28" s="40"/>
      <c r="OBD28" s="40"/>
      <c r="OBE28" s="40"/>
      <c r="OBF28" s="40"/>
      <c r="OBG28" s="40"/>
      <c r="OBH28" s="40"/>
      <c r="OBI28" s="40"/>
      <c r="OBJ28" s="40"/>
      <c r="OBK28" s="40"/>
      <c r="OBL28" s="40"/>
      <c r="OBM28" s="40"/>
      <c r="OBN28" s="40"/>
      <c r="OBO28" s="40"/>
      <c r="OBP28" s="40"/>
      <c r="OBQ28" s="40"/>
      <c r="OBR28" s="40"/>
      <c r="OBS28" s="40"/>
      <c r="OBT28" s="40"/>
      <c r="OBU28" s="40"/>
      <c r="OBV28" s="40"/>
      <c r="OBW28" s="40"/>
      <c r="OBX28" s="40"/>
      <c r="OBY28" s="40"/>
      <c r="OBZ28" s="40"/>
      <c r="OCA28" s="40"/>
      <c r="OCB28" s="40"/>
      <c r="OCC28" s="40"/>
      <c r="OCD28" s="40"/>
      <c r="OCE28" s="40"/>
      <c r="OCF28" s="40"/>
      <c r="OCG28" s="40"/>
      <c r="OCH28" s="40"/>
      <c r="OCI28" s="40"/>
      <c r="OCJ28" s="40"/>
      <c r="OCK28" s="40"/>
      <c r="OCL28" s="40"/>
      <c r="OCM28" s="40"/>
      <c r="OCN28" s="40"/>
      <c r="OCO28" s="40"/>
      <c r="OCP28" s="40"/>
      <c r="OCQ28" s="40"/>
      <c r="OCR28" s="40"/>
      <c r="OCS28" s="40"/>
      <c r="OCT28" s="40"/>
      <c r="OCU28" s="40"/>
      <c r="OCV28" s="40"/>
      <c r="OCW28" s="40"/>
      <c r="OCX28" s="40"/>
      <c r="OCY28" s="40"/>
      <c r="OCZ28" s="40"/>
      <c r="ODA28" s="40"/>
      <c r="ODB28" s="40"/>
      <c r="ODC28" s="40"/>
      <c r="ODD28" s="40"/>
      <c r="ODE28" s="40"/>
      <c r="ODF28" s="40"/>
      <c r="ODG28" s="40"/>
      <c r="ODH28" s="40"/>
      <c r="ODI28" s="40"/>
      <c r="ODJ28" s="40"/>
      <c r="ODK28" s="40"/>
      <c r="ODL28" s="40"/>
      <c r="ODM28" s="40"/>
      <c r="ODN28" s="40"/>
      <c r="ODO28" s="40"/>
      <c r="ODP28" s="40"/>
      <c r="ODQ28" s="40"/>
      <c r="ODR28" s="40"/>
      <c r="ODS28" s="40"/>
      <c r="ODT28" s="40"/>
      <c r="ODU28" s="40"/>
      <c r="ODV28" s="40"/>
      <c r="ODW28" s="40"/>
      <c r="ODX28" s="40"/>
      <c r="ODY28" s="40"/>
      <c r="ODZ28" s="40"/>
      <c r="OEA28" s="40"/>
      <c r="OEB28" s="40"/>
      <c r="OEC28" s="40"/>
      <c r="OED28" s="40"/>
      <c r="OEE28" s="40"/>
      <c r="OEF28" s="40"/>
      <c r="OEG28" s="40"/>
      <c r="OEH28" s="40"/>
      <c r="OEI28" s="40"/>
      <c r="OEJ28" s="40"/>
      <c r="OEK28" s="40"/>
      <c r="OEL28" s="40"/>
      <c r="OEM28" s="40"/>
      <c r="OEN28" s="40"/>
      <c r="OEO28" s="40"/>
      <c r="OEP28" s="40"/>
      <c r="OEQ28" s="40"/>
      <c r="OER28" s="40"/>
      <c r="OES28" s="40"/>
      <c r="OET28" s="40"/>
      <c r="OEU28" s="40"/>
      <c r="OEV28" s="40"/>
      <c r="OEW28" s="40"/>
      <c r="OEX28" s="40"/>
      <c r="OEY28" s="40"/>
      <c r="OEZ28" s="40"/>
      <c r="OFA28" s="40"/>
      <c r="OFB28" s="40"/>
      <c r="OFC28" s="40"/>
      <c r="OFD28" s="40"/>
      <c r="OFE28" s="40"/>
      <c r="OFF28" s="40"/>
      <c r="OFG28" s="40"/>
      <c r="OFH28" s="40"/>
      <c r="OFI28" s="40"/>
      <c r="OFJ28" s="40"/>
      <c r="OFK28" s="40"/>
      <c r="OFL28" s="40"/>
      <c r="OFM28" s="40"/>
      <c r="OFN28" s="40"/>
      <c r="OFO28" s="40"/>
      <c r="OFP28" s="40"/>
      <c r="OFQ28" s="40"/>
      <c r="OFR28" s="40"/>
      <c r="OFS28" s="40"/>
      <c r="OFT28" s="40"/>
      <c r="OFU28" s="40"/>
      <c r="OFV28" s="40"/>
      <c r="OFW28" s="40"/>
      <c r="OFX28" s="40"/>
      <c r="OFY28" s="40"/>
      <c r="OFZ28" s="40"/>
      <c r="OGA28" s="40"/>
      <c r="OGB28" s="40"/>
      <c r="OGC28" s="40"/>
      <c r="OGD28" s="40"/>
      <c r="OGE28" s="40"/>
      <c r="OGF28" s="40"/>
      <c r="OGG28" s="40"/>
      <c r="OGH28" s="40"/>
      <c r="OGI28" s="40"/>
      <c r="OGJ28" s="40"/>
      <c r="OGK28" s="40"/>
      <c r="OGL28" s="40"/>
      <c r="OGM28" s="40"/>
      <c r="OGN28" s="40"/>
      <c r="OGO28" s="40"/>
      <c r="OGP28" s="40"/>
      <c r="OGQ28" s="40"/>
      <c r="OGR28" s="40"/>
      <c r="OGS28" s="40"/>
      <c r="OGT28" s="40"/>
      <c r="OGU28" s="40"/>
      <c r="OGV28" s="40"/>
      <c r="OGW28" s="40"/>
      <c r="OGX28" s="40"/>
      <c r="OGY28" s="40"/>
      <c r="OGZ28" s="40"/>
      <c r="OHA28" s="40"/>
      <c r="OHB28" s="40"/>
      <c r="OHC28" s="40"/>
      <c r="OHD28" s="40"/>
      <c r="OHE28" s="40"/>
      <c r="OHF28" s="40"/>
      <c r="OHG28" s="40"/>
      <c r="OHH28" s="40"/>
      <c r="OHI28" s="40"/>
      <c r="OHJ28" s="40"/>
      <c r="OHK28" s="40"/>
      <c r="OHL28" s="40"/>
      <c r="OHM28" s="40"/>
      <c r="OHN28" s="40"/>
      <c r="OHO28" s="40"/>
      <c r="OHP28" s="40"/>
      <c r="OHQ28" s="40"/>
      <c r="OHR28" s="40"/>
      <c r="OHS28" s="40"/>
      <c r="OHT28" s="40"/>
      <c r="OHU28" s="40"/>
      <c r="OHV28" s="40"/>
      <c r="OHW28" s="40"/>
      <c r="OHX28" s="40"/>
      <c r="OHY28" s="40"/>
      <c r="OHZ28" s="40"/>
      <c r="OIA28" s="40"/>
      <c r="OIB28" s="40"/>
      <c r="OIC28" s="40"/>
      <c r="OID28" s="40"/>
      <c r="OIE28" s="40"/>
      <c r="OIF28" s="40"/>
      <c r="OIG28" s="40"/>
      <c r="OIH28" s="40"/>
      <c r="OII28" s="40"/>
      <c r="OIJ28" s="40"/>
      <c r="OIK28" s="40"/>
      <c r="OIL28" s="40"/>
      <c r="OIM28" s="40"/>
      <c r="OIN28" s="40"/>
      <c r="OIO28" s="40"/>
      <c r="OIP28" s="40"/>
      <c r="OIQ28" s="40"/>
      <c r="OIR28" s="40"/>
      <c r="OIS28" s="40"/>
      <c r="OIT28" s="40"/>
      <c r="OIU28" s="40"/>
      <c r="OIV28" s="40"/>
      <c r="OIW28" s="40"/>
      <c r="OIX28" s="40"/>
      <c r="OIY28" s="40"/>
      <c r="OIZ28" s="40"/>
      <c r="OJA28" s="40"/>
      <c r="OJB28" s="40"/>
      <c r="OJC28" s="40"/>
      <c r="OJD28" s="40"/>
      <c r="OJE28" s="40"/>
      <c r="OJF28" s="40"/>
      <c r="OJG28" s="40"/>
      <c r="OJH28" s="40"/>
      <c r="OJI28" s="40"/>
      <c r="OJJ28" s="40"/>
      <c r="OJK28" s="40"/>
      <c r="OJL28" s="40"/>
      <c r="OJM28" s="40"/>
      <c r="OJN28" s="40"/>
      <c r="OJO28" s="40"/>
      <c r="OJP28" s="40"/>
      <c r="OJQ28" s="40"/>
      <c r="OJR28" s="40"/>
      <c r="OJS28" s="40"/>
      <c r="OJT28" s="40"/>
      <c r="OJU28" s="40"/>
      <c r="OJV28" s="40"/>
      <c r="OJW28" s="40"/>
      <c r="OJX28" s="40"/>
      <c r="OJY28" s="40"/>
      <c r="OJZ28" s="40"/>
      <c r="OKA28" s="40"/>
      <c r="OKB28" s="40"/>
      <c r="OKC28" s="40"/>
      <c r="OKD28" s="40"/>
      <c r="OKE28" s="40"/>
      <c r="OKF28" s="40"/>
      <c r="OKG28" s="40"/>
      <c r="OKH28" s="40"/>
      <c r="OKI28" s="40"/>
      <c r="OKJ28" s="40"/>
      <c r="OKK28" s="40"/>
      <c r="OKL28" s="40"/>
      <c r="OKM28" s="40"/>
      <c r="OKN28" s="40"/>
      <c r="OKO28" s="40"/>
      <c r="OKP28" s="40"/>
      <c r="OKQ28" s="40"/>
      <c r="OKR28" s="40"/>
      <c r="OKS28" s="40"/>
      <c r="OKT28" s="40"/>
      <c r="OKU28" s="40"/>
      <c r="OKV28" s="40"/>
      <c r="OKW28" s="40"/>
      <c r="OKX28" s="40"/>
      <c r="OKY28" s="40"/>
      <c r="OKZ28" s="40"/>
      <c r="OLA28" s="40"/>
      <c r="OLB28" s="40"/>
      <c r="OLC28" s="40"/>
      <c r="OLD28" s="40"/>
      <c r="OLE28" s="40"/>
      <c r="OLF28" s="40"/>
      <c r="OLG28" s="40"/>
      <c r="OLH28" s="40"/>
      <c r="OLI28" s="40"/>
      <c r="OLJ28" s="40"/>
      <c r="OLK28" s="40"/>
      <c r="OLL28" s="40"/>
      <c r="OLM28" s="40"/>
      <c r="OLN28" s="40"/>
      <c r="OLO28" s="40"/>
      <c r="OLP28" s="40"/>
      <c r="OLQ28" s="40"/>
      <c r="OLR28" s="40"/>
      <c r="OLS28" s="40"/>
      <c r="OLT28" s="40"/>
      <c r="OLU28" s="40"/>
      <c r="OLV28" s="40"/>
      <c r="OLW28" s="40"/>
      <c r="OLX28" s="40"/>
      <c r="OLY28" s="40"/>
      <c r="OLZ28" s="40"/>
      <c r="OMA28" s="40"/>
      <c r="OMB28" s="40"/>
      <c r="OMC28" s="40"/>
      <c r="OMD28" s="40"/>
      <c r="OME28" s="40"/>
      <c r="OMF28" s="40"/>
      <c r="OMG28" s="40"/>
      <c r="OMH28" s="40"/>
      <c r="OMI28" s="40"/>
      <c r="OMJ28" s="40"/>
      <c r="OMK28" s="40"/>
      <c r="OML28" s="40"/>
      <c r="OMM28" s="40"/>
      <c r="OMN28" s="40"/>
      <c r="OMO28" s="40"/>
      <c r="OMP28" s="40"/>
      <c r="OMQ28" s="40"/>
      <c r="OMR28" s="40"/>
      <c r="OMS28" s="40"/>
      <c r="OMT28" s="40"/>
      <c r="OMU28" s="40"/>
      <c r="OMV28" s="40"/>
      <c r="OMW28" s="40"/>
      <c r="OMX28" s="40"/>
      <c r="OMY28" s="40"/>
      <c r="OMZ28" s="40"/>
      <c r="ONA28" s="40"/>
      <c r="ONB28" s="40"/>
      <c r="ONC28" s="40"/>
      <c r="OND28" s="40"/>
      <c r="ONE28" s="40"/>
      <c r="ONF28" s="40"/>
      <c r="ONG28" s="40"/>
      <c r="ONH28" s="40"/>
      <c r="ONI28" s="40"/>
      <c r="ONJ28" s="40"/>
      <c r="ONK28" s="40"/>
      <c r="ONL28" s="40"/>
      <c r="ONM28" s="40"/>
      <c r="ONN28" s="40"/>
      <c r="ONO28" s="40"/>
      <c r="ONP28" s="40"/>
      <c r="ONQ28" s="40"/>
      <c r="ONR28" s="40"/>
      <c r="ONS28" s="40"/>
      <c r="ONT28" s="40"/>
      <c r="ONU28" s="40"/>
      <c r="ONV28" s="40"/>
      <c r="ONW28" s="40"/>
      <c r="ONX28" s="40"/>
      <c r="ONY28" s="40"/>
      <c r="ONZ28" s="40"/>
      <c r="OOA28" s="40"/>
      <c r="OOB28" s="40"/>
      <c r="OOC28" s="40"/>
      <c r="OOD28" s="40"/>
      <c r="OOE28" s="40"/>
      <c r="OOF28" s="40"/>
      <c r="OOG28" s="40"/>
      <c r="OOH28" s="40"/>
      <c r="OOI28" s="40"/>
      <c r="OOJ28" s="40"/>
      <c r="OOK28" s="40"/>
      <c r="OOL28" s="40"/>
      <c r="OOM28" s="40"/>
      <c r="OON28" s="40"/>
      <c r="OOO28" s="40"/>
      <c r="OOP28" s="40"/>
      <c r="OOQ28" s="40"/>
      <c r="OOR28" s="40"/>
      <c r="OOS28" s="40"/>
      <c r="OOT28" s="40"/>
      <c r="OOU28" s="40"/>
      <c r="OOV28" s="40"/>
      <c r="OOW28" s="40"/>
      <c r="OOX28" s="40"/>
      <c r="OOY28" s="40"/>
      <c r="OOZ28" s="40"/>
      <c r="OPA28" s="40"/>
      <c r="OPB28" s="40"/>
      <c r="OPC28" s="40"/>
      <c r="OPD28" s="40"/>
      <c r="OPE28" s="40"/>
      <c r="OPF28" s="40"/>
      <c r="OPG28" s="40"/>
      <c r="OPH28" s="40"/>
      <c r="OPI28" s="40"/>
      <c r="OPJ28" s="40"/>
      <c r="OPK28" s="40"/>
      <c r="OPL28" s="40"/>
      <c r="OPM28" s="40"/>
      <c r="OPN28" s="40"/>
      <c r="OPO28" s="40"/>
      <c r="OPP28" s="40"/>
      <c r="OPQ28" s="40"/>
      <c r="OPR28" s="40"/>
      <c r="OPS28" s="40"/>
      <c r="OPT28" s="40"/>
      <c r="OPU28" s="40"/>
      <c r="OPV28" s="40"/>
      <c r="OPW28" s="40"/>
      <c r="OPX28" s="40"/>
      <c r="OPY28" s="40"/>
      <c r="OPZ28" s="40"/>
      <c r="OQA28" s="40"/>
      <c r="OQB28" s="40"/>
      <c r="OQC28" s="40"/>
      <c r="OQD28" s="40"/>
      <c r="OQE28" s="40"/>
      <c r="OQF28" s="40"/>
      <c r="OQG28" s="40"/>
      <c r="OQH28" s="40"/>
      <c r="OQI28" s="40"/>
      <c r="OQJ28" s="40"/>
      <c r="OQK28" s="40"/>
      <c r="OQL28" s="40"/>
      <c r="OQM28" s="40"/>
      <c r="OQN28" s="40"/>
      <c r="OQO28" s="40"/>
      <c r="OQP28" s="40"/>
      <c r="OQQ28" s="40"/>
      <c r="OQR28" s="40"/>
      <c r="OQS28" s="40"/>
      <c r="OQT28" s="40"/>
      <c r="OQU28" s="40"/>
      <c r="OQV28" s="40"/>
      <c r="OQW28" s="40"/>
      <c r="OQX28" s="40"/>
      <c r="OQY28" s="40"/>
      <c r="OQZ28" s="40"/>
      <c r="ORA28" s="40"/>
      <c r="ORB28" s="40"/>
      <c r="ORC28" s="40"/>
      <c r="ORD28" s="40"/>
      <c r="ORE28" s="40"/>
      <c r="ORF28" s="40"/>
      <c r="ORG28" s="40"/>
      <c r="ORH28" s="40"/>
      <c r="ORI28" s="40"/>
      <c r="ORJ28" s="40"/>
      <c r="ORK28" s="40"/>
      <c r="ORL28" s="40"/>
      <c r="ORM28" s="40"/>
      <c r="ORN28" s="40"/>
      <c r="ORO28" s="40"/>
      <c r="ORP28" s="40"/>
      <c r="ORQ28" s="40"/>
      <c r="ORR28" s="40"/>
      <c r="ORS28" s="40"/>
      <c r="ORT28" s="40"/>
      <c r="ORU28" s="40"/>
      <c r="ORV28" s="40"/>
      <c r="ORW28" s="40"/>
      <c r="ORX28" s="40"/>
      <c r="ORY28" s="40"/>
      <c r="ORZ28" s="40"/>
      <c r="OSA28" s="40"/>
      <c r="OSB28" s="40"/>
      <c r="OSC28" s="40"/>
      <c r="OSD28" s="40"/>
      <c r="OSE28" s="40"/>
      <c r="OSF28" s="40"/>
      <c r="OSG28" s="40"/>
      <c r="OSH28" s="40"/>
      <c r="OSI28" s="40"/>
      <c r="OSJ28" s="40"/>
      <c r="OSK28" s="40"/>
      <c r="OSL28" s="40"/>
      <c r="OSM28" s="40"/>
      <c r="OSN28" s="40"/>
      <c r="OSO28" s="40"/>
      <c r="OSP28" s="40"/>
      <c r="OSQ28" s="40"/>
      <c r="OSR28" s="40"/>
      <c r="OSS28" s="40"/>
      <c r="OST28" s="40"/>
      <c r="OSU28" s="40"/>
      <c r="OSV28" s="40"/>
      <c r="OSW28" s="40"/>
      <c r="OSX28" s="40"/>
      <c r="OSY28" s="40"/>
      <c r="OSZ28" s="40"/>
      <c r="OTA28" s="40"/>
      <c r="OTB28" s="40"/>
      <c r="OTC28" s="40"/>
      <c r="OTD28" s="40"/>
      <c r="OTE28" s="40"/>
      <c r="OTF28" s="40"/>
      <c r="OTG28" s="40"/>
      <c r="OTH28" s="40"/>
      <c r="OTI28" s="40"/>
      <c r="OTJ28" s="40"/>
      <c r="OTK28" s="40"/>
      <c r="OTL28" s="40"/>
      <c r="OTM28" s="40"/>
      <c r="OTN28" s="40"/>
      <c r="OTO28" s="40"/>
      <c r="OTP28" s="40"/>
      <c r="OTQ28" s="40"/>
      <c r="OTR28" s="40"/>
      <c r="OTS28" s="40"/>
      <c r="OTT28" s="40"/>
      <c r="OTU28" s="40"/>
      <c r="OTV28" s="40"/>
      <c r="OTW28" s="40"/>
      <c r="OTX28" s="40"/>
      <c r="OTY28" s="40"/>
      <c r="OTZ28" s="40"/>
      <c r="OUA28" s="40"/>
      <c r="OUB28" s="40"/>
      <c r="OUC28" s="40"/>
      <c r="OUD28" s="40"/>
      <c r="OUE28" s="40"/>
      <c r="OUF28" s="40"/>
      <c r="OUG28" s="40"/>
      <c r="OUH28" s="40"/>
      <c r="OUI28" s="40"/>
      <c r="OUJ28" s="40"/>
      <c r="OUK28" s="40"/>
      <c r="OUL28" s="40"/>
      <c r="OUM28" s="40"/>
      <c r="OUN28" s="40"/>
      <c r="OUO28" s="40"/>
      <c r="OUP28" s="40"/>
      <c r="OUQ28" s="40"/>
      <c r="OUR28" s="40"/>
      <c r="OUS28" s="40"/>
      <c r="OUT28" s="40"/>
      <c r="OUU28" s="40"/>
      <c r="OUV28" s="40"/>
      <c r="OUW28" s="40"/>
      <c r="OUX28" s="40"/>
      <c r="OUY28" s="40"/>
      <c r="OUZ28" s="40"/>
      <c r="OVA28" s="40"/>
      <c r="OVB28" s="40"/>
      <c r="OVC28" s="40"/>
      <c r="OVD28" s="40"/>
      <c r="OVE28" s="40"/>
      <c r="OVF28" s="40"/>
      <c r="OVG28" s="40"/>
      <c r="OVH28" s="40"/>
      <c r="OVI28" s="40"/>
      <c r="OVJ28" s="40"/>
      <c r="OVK28" s="40"/>
      <c r="OVL28" s="40"/>
      <c r="OVM28" s="40"/>
      <c r="OVN28" s="40"/>
      <c r="OVO28" s="40"/>
      <c r="OVP28" s="40"/>
      <c r="OVQ28" s="40"/>
      <c r="OVR28" s="40"/>
      <c r="OVS28" s="40"/>
      <c r="OVT28" s="40"/>
      <c r="OVU28" s="40"/>
      <c r="OVV28" s="40"/>
      <c r="OVW28" s="40"/>
      <c r="OVX28" s="40"/>
      <c r="OVY28" s="40"/>
      <c r="OVZ28" s="40"/>
      <c r="OWA28" s="40"/>
      <c r="OWB28" s="40"/>
      <c r="OWC28" s="40"/>
      <c r="OWD28" s="40"/>
      <c r="OWE28" s="40"/>
      <c r="OWF28" s="40"/>
      <c r="OWG28" s="40"/>
      <c r="OWH28" s="40"/>
      <c r="OWI28" s="40"/>
      <c r="OWJ28" s="40"/>
      <c r="OWK28" s="40"/>
      <c r="OWL28" s="40"/>
      <c r="OWM28" s="40"/>
      <c r="OWN28" s="40"/>
      <c r="OWO28" s="40"/>
      <c r="OWP28" s="40"/>
      <c r="OWQ28" s="40"/>
      <c r="OWR28" s="40"/>
      <c r="OWS28" s="40"/>
      <c r="OWT28" s="40"/>
      <c r="OWU28" s="40"/>
      <c r="OWV28" s="40"/>
      <c r="OWW28" s="40"/>
      <c r="OWX28" s="40"/>
      <c r="OWY28" s="40"/>
      <c r="OWZ28" s="40"/>
      <c r="OXA28" s="40"/>
      <c r="OXB28" s="40"/>
      <c r="OXC28" s="40"/>
      <c r="OXD28" s="40"/>
      <c r="OXE28" s="40"/>
      <c r="OXF28" s="40"/>
      <c r="OXG28" s="40"/>
      <c r="OXH28" s="40"/>
      <c r="OXI28" s="40"/>
      <c r="OXJ28" s="40"/>
      <c r="OXK28" s="40"/>
      <c r="OXL28" s="40"/>
      <c r="OXM28" s="40"/>
      <c r="OXN28" s="40"/>
      <c r="OXO28" s="40"/>
      <c r="OXP28" s="40"/>
      <c r="OXQ28" s="40"/>
      <c r="OXR28" s="40"/>
      <c r="OXS28" s="40"/>
      <c r="OXT28" s="40"/>
      <c r="OXU28" s="40"/>
      <c r="OXV28" s="40"/>
      <c r="OXW28" s="40"/>
      <c r="OXX28" s="40"/>
      <c r="OXY28" s="40"/>
      <c r="OXZ28" s="40"/>
      <c r="OYA28" s="40"/>
      <c r="OYB28" s="40"/>
      <c r="OYC28" s="40"/>
      <c r="OYD28" s="40"/>
      <c r="OYE28" s="40"/>
      <c r="OYF28" s="40"/>
      <c r="OYG28" s="40"/>
      <c r="OYH28" s="40"/>
      <c r="OYI28" s="40"/>
      <c r="OYJ28" s="40"/>
      <c r="OYK28" s="40"/>
      <c r="OYL28" s="40"/>
      <c r="OYM28" s="40"/>
      <c r="OYN28" s="40"/>
      <c r="OYO28" s="40"/>
      <c r="OYP28" s="40"/>
      <c r="OYQ28" s="40"/>
      <c r="OYR28" s="40"/>
      <c r="OYS28" s="40"/>
      <c r="OYT28" s="40"/>
      <c r="OYU28" s="40"/>
      <c r="OYV28" s="40"/>
      <c r="OYW28" s="40"/>
      <c r="OYX28" s="40"/>
      <c r="OYY28" s="40"/>
      <c r="OYZ28" s="40"/>
      <c r="OZA28" s="40"/>
      <c r="OZB28" s="40"/>
      <c r="OZC28" s="40"/>
      <c r="OZD28" s="40"/>
      <c r="OZE28" s="40"/>
      <c r="OZF28" s="40"/>
      <c r="OZG28" s="40"/>
      <c r="OZH28" s="40"/>
      <c r="OZI28" s="40"/>
      <c r="OZJ28" s="40"/>
      <c r="OZK28" s="40"/>
      <c r="OZL28" s="40"/>
      <c r="OZM28" s="40"/>
      <c r="OZN28" s="40"/>
      <c r="OZO28" s="40"/>
      <c r="OZP28" s="40"/>
      <c r="OZQ28" s="40"/>
      <c r="OZR28" s="40"/>
      <c r="OZS28" s="40"/>
      <c r="OZT28" s="40"/>
      <c r="OZU28" s="40"/>
      <c r="OZV28" s="40"/>
      <c r="OZW28" s="40"/>
      <c r="OZX28" s="40"/>
      <c r="OZY28" s="40"/>
      <c r="OZZ28" s="40"/>
      <c r="PAA28" s="40"/>
      <c r="PAB28" s="40"/>
      <c r="PAC28" s="40"/>
      <c r="PAD28" s="40"/>
      <c r="PAE28" s="40"/>
      <c r="PAF28" s="40"/>
      <c r="PAG28" s="40"/>
      <c r="PAH28" s="40"/>
      <c r="PAI28" s="40"/>
      <c r="PAJ28" s="40"/>
      <c r="PAK28" s="40"/>
      <c r="PAL28" s="40"/>
      <c r="PAM28" s="40"/>
      <c r="PAN28" s="40"/>
      <c r="PAO28" s="40"/>
      <c r="PAP28" s="40"/>
      <c r="PAQ28" s="40"/>
      <c r="PAR28" s="40"/>
      <c r="PAS28" s="40"/>
      <c r="PAT28" s="40"/>
      <c r="PAU28" s="40"/>
      <c r="PAV28" s="40"/>
      <c r="PAW28" s="40"/>
      <c r="PAX28" s="40"/>
      <c r="PAY28" s="40"/>
      <c r="PAZ28" s="40"/>
      <c r="PBA28" s="40"/>
      <c r="PBB28" s="40"/>
      <c r="PBC28" s="40"/>
      <c r="PBD28" s="40"/>
      <c r="PBE28" s="40"/>
      <c r="PBF28" s="40"/>
      <c r="PBG28" s="40"/>
      <c r="PBH28" s="40"/>
      <c r="PBI28" s="40"/>
      <c r="PBJ28" s="40"/>
      <c r="PBK28" s="40"/>
      <c r="PBL28" s="40"/>
      <c r="PBM28" s="40"/>
      <c r="PBN28" s="40"/>
      <c r="PBO28" s="40"/>
      <c r="PBP28" s="40"/>
      <c r="PBQ28" s="40"/>
      <c r="PBR28" s="40"/>
      <c r="PBS28" s="40"/>
      <c r="PBT28" s="40"/>
      <c r="PBU28" s="40"/>
      <c r="PBV28" s="40"/>
      <c r="PBW28" s="40"/>
      <c r="PBX28" s="40"/>
      <c r="PBY28" s="40"/>
      <c r="PBZ28" s="40"/>
      <c r="PCA28" s="40"/>
      <c r="PCB28" s="40"/>
      <c r="PCC28" s="40"/>
      <c r="PCD28" s="40"/>
      <c r="PCE28" s="40"/>
      <c r="PCF28" s="40"/>
      <c r="PCG28" s="40"/>
      <c r="PCH28" s="40"/>
      <c r="PCI28" s="40"/>
      <c r="PCJ28" s="40"/>
      <c r="PCK28" s="40"/>
      <c r="PCL28" s="40"/>
      <c r="PCM28" s="40"/>
      <c r="PCN28" s="40"/>
      <c r="PCO28" s="40"/>
      <c r="PCP28" s="40"/>
      <c r="PCQ28" s="40"/>
      <c r="PCR28" s="40"/>
      <c r="PCS28" s="40"/>
      <c r="PCT28" s="40"/>
      <c r="PCU28" s="40"/>
      <c r="PCV28" s="40"/>
      <c r="PCW28" s="40"/>
      <c r="PCX28" s="40"/>
      <c r="PCY28" s="40"/>
      <c r="PCZ28" s="40"/>
      <c r="PDA28" s="40"/>
      <c r="PDB28" s="40"/>
      <c r="PDC28" s="40"/>
      <c r="PDD28" s="40"/>
      <c r="PDE28" s="40"/>
      <c r="PDF28" s="40"/>
      <c r="PDG28" s="40"/>
      <c r="PDH28" s="40"/>
      <c r="PDI28" s="40"/>
      <c r="PDJ28" s="40"/>
      <c r="PDK28" s="40"/>
      <c r="PDL28" s="40"/>
      <c r="PDM28" s="40"/>
      <c r="PDN28" s="40"/>
      <c r="PDO28" s="40"/>
      <c r="PDP28" s="40"/>
      <c r="PDQ28" s="40"/>
      <c r="PDR28" s="40"/>
      <c r="PDS28" s="40"/>
      <c r="PDT28" s="40"/>
      <c r="PDU28" s="40"/>
      <c r="PDV28" s="40"/>
      <c r="PDW28" s="40"/>
      <c r="PDX28" s="40"/>
      <c r="PDY28" s="40"/>
      <c r="PDZ28" s="40"/>
      <c r="PEA28" s="40"/>
      <c r="PEB28" s="40"/>
      <c r="PEC28" s="40"/>
      <c r="PED28" s="40"/>
      <c r="PEE28" s="40"/>
      <c r="PEF28" s="40"/>
      <c r="PEG28" s="40"/>
      <c r="PEH28" s="40"/>
      <c r="PEI28" s="40"/>
      <c r="PEJ28" s="40"/>
      <c r="PEK28" s="40"/>
      <c r="PEL28" s="40"/>
      <c r="PEM28" s="40"/>
      <c r="PEN28" s="40"/>
      <c r="PEO28" s="40"/>
      <c r="PEP28" s="40"/>
      <c r="PEQ28" s="40"/>
      <c r="PER28" s="40"/>
      <c r="PES28" s="40"/>
      <c r="PET28" s="40"/>
      <c r="PEU28" s="40"/>
      <c r="PEV28" s="40"/>
      <c r="PEW28" s="40"/>
      <c r="PEX28" s="40"/>
      <c r="PEY28" s="40"/>
      <c r="PEZ28" s="40"/>
      <c r="PFA28" s="40"/>
      <c r="PFB28" s="40"/>
      <c r="PFC28" s="40"/>
      <c r="PFD28" s="40"/>
      <c r="PFE28" s="40"/>
      <c r="PFF28" s="40"/>
      <c r="PFG28" s="40"/>
      <c r="PFH28" s="40"/>
      <c r="PFI28" s="40"/>
      <c r="PFJ28" s="40"/>
      <c r="PFK28" s="40"/>
      <c r="PFL28" s="40"/>
      <c r="PFM28" s="40"/>
      <c r="PFN28" s="40"/>
      <c r="PFO28" s="40"/>
      <c r="PFP28" s="40"/>
      <c r="PFQ28" s="40"/>
      <c r="PFR28" s="40"/>
      <c r="PFS28" s="40"/>
      <c r="PFT28" s="40"/>
      <c r="PFU28" s="40"/>
      <c r="PFV28" s="40"/>
      <c r="PFW28" s="40"/>
      <c r="PFX28" s="40"/>
      <c r="PFY28" s="40"/>
      <c r="PFZ28" s="40"/>
      <c r="PGA28" s="40"/>
      <c r="PGB28" s="40"/>
      <c r="PGC28" s="40"/>
      <c r="PGD28" s="40"/>
      <c r="PGE28" s="40"/>
      <c r="PGF28" s="40"/>
      <c r="PGG28" s="40"/>
      <c r="PGH28" s="40"/>
      <c r="PGI28" s="40"/>
      <c r="PGJ28" s="40"/>
      <c r="PGK28" s="40"/>
      <c r="PGL28" s="40"/>
      <c r="PGM28" s="40"/>
      <c r="PGN28" s="40"/>
      <c r="PGO28" s="40"/>
      <c r="PGP28" s="40"/>
      <c r="PGQ28" s="40"/>
      <c r="PGR28" s="40"/>
      <c r="PGS28" s="40"/>
      <c r="PGT28" s="40"/>
      <c r="PGU28" s="40"/>
      <c r="PGV28" s="40"/>
      <c r="PGW28" s="40"/>
      <c r="PGX28" s="40"/>
      <c r="PGY28" s="40"/>
      <c r="PGZ28" s="40"/>
      <c r="PHA28" s="40"/>
      <c r="PHB28" s="40"/>
      <c r="PHC28" s="40"/>
      <c r="PHD28" s="40"/>
      <c r="PHE28" s="40"/>
      <c r="PHF28" s="40"/>
      <c r="PHG28" s="40"/>
      <c r="PHH28" s="40"/>
      <c r="PHI28" s="40"/>
      <c r="PHJ28" s="40"/>
      <c r="PHK28" s="40"/>
      <c r="PHL28" s="40"/>
      <c r="PHM28" s="40"/>
      <c r="PHN28" s="40"/>
      <c r="PHO28" s="40"/>
      <c r="PHP28" s="40"/>
      <c r="PHQ28" s="40"/>
      <c r="PHR28" s="40"/>
      <c r="PHS28" s="40"/>
      <c r="PHT28" s="40"/>
      <c r="PHU28" s="40"/>
      <c r="PHV28" s="40"/>
      <c r="PHW28" s="40"/>
      <c r="PHX28" s="40"/>
      <c r="PHY28" s="40"/>
      <c r="PHZ28" s="40"/>
      <c r="PIA28" s="40"/>
      <c r="PIB28" s="40"/>
      <c r="PIC28" s="40"/>
      <c r="PID28" s="40"/>
      <c r="PIE28" s="40"/>
      <c r="PIF28" s="40"/>
      <c r="PIG28" s="40"/>
      <c r="PIH28" s="40"/>
      <c r="PII28" s="40"/>
      <c r="PIJ28" s="40"/>
      <c r="PIK28" s="40"/>
      <c r="PIL28" s="40"/>
      <c r="PIM28" s="40"/>
      <c r="PIN28" s="40"/>
      <c r="PIO28" s="40"/>
      <c r="PIP28" s="40"/>
      <c r="PIQ28" s="40"/>
      <c r="PIR28" s="40"/>
      <c r="PIS28" s="40"/>
      <c r="PIT28" s="40"/>
      <c r="PIU28" s="40"/>
      <c r="PIV28" s="40"/>
      <c r="PIW28" s="40"/>
      <c r="PIX28" s="40"/>
      <c r="PIY28" s="40"/>
      <c r="PIZ28" s="40"/>
      <c r="PJA28" s="40"/>
      <c r="PJB28" s="40"/>
      <c r="PJC28" s="40"/>
      <c r="PJD28" s="40"/>
      <c r="PJE28" s="40"/>
      <c r="PJF28" s="40"/>
      <c r="PJG28" s="40"/>
      <c r="PJH28" s="40"/>
      <c r="PJI28" s="40"/>
      <c r="PJJ28" s="40"/>
      <c r="PJK28" s="40"/>
      <c r="PJL28" s="40"/>
      <c r="PJM28" s="40"/>
      <c r="PJN28" s="40"/>
      <c r="PJO28" s="40"/>
      <c r="PJP28" s="40"/>
      <c r="PJQ28" s="40"/>
      <c r="PJR28" s="40"/>
      <c r="PJS28" s="40"/>
      <c r="PJT28" s="40"/>
      <c r="PJU28" s="40"/>
      <c r="PJV28" s="40"/>
      <c r="PJW28" s="40"/>
      <c r="PJX28" s="40"/>
      <c r="PJY28" s="40"/>
      <c r="PJZ28" s="40"/>
      <c r="PKA28" s="40"/>
      <c r="PKB28" s="40"/>
      <c r="PKC28" s="40"/>
      <c r="PKD28" s="40"/>
      <c r="PKE28" s="40"/>
      <c r="PKF28" s="40"/>
      <c r="PKG28" s="40"/>
      <c r="PKH28" s="40"/>
      <c r="PKI28" s="40"/>
      <c r="PKJ28" s="40"/>
      <c r="PKK28" s="40"/>
      <c r="PKL28" s="40"/>
      <c r="PKM28" s="40"/>
      <c r="PKN28" s="40"/>
      <c r="PKO28" s="40"/>
      <c r="PKP28" s="40"/>
      <c r="PKQ28" s="40"/>
      <c r="PKR28" s="40"/>
      <c r="PKS28" s="40"/>
      <c r="PKT28" s="40"/>
      <c r="PKU28" s="40"/>
      <c r="PKV28" s="40"/>
      <c r="PKW28" s="40"/>
      <c r="PKX28" s="40"/>
      <c r="PKY28" s="40"/>
      <c r="PKZ28" s="40"/>
      <c r="PLA28" s="40"/>
      <c r="PLB28" s="40"/>
      <c r="PLC28" s="40"/>
      <c r="PLD28" s="40"/>
      <c r="PLE28" s="40"/>
      <c r="PLF28" s="40"/>
      <c r="PLG28" s="40"/>
      <c r="PLH28" s="40"/>
      <c r="PLI28" s="40"/>
      <c r="PLJ28" s="40"/>
      <c r="PLK28" s="40"/>
      <c r="PLL28" s="40"/>
      <c r="PLM28" s="40"/>
      <c r="PLN28" s="40"/>
      <c r="PLO28" s="40"/>
      <c r="PLP28" s="40"/>
      <c r="PLQ28" s="40"/>
      <c r="PLR28" s="40"/>
      <c r="PLS28" s="40"/>
      <c r="PLT28" s="40"/>
      <c r="PLU28" s="40"/>
      <c r="PLV28" s="40"/>
      <c r="PLW28" s="40"/>
      <c r="PLX28" s="40"/>
      <c r="PLY28" s="40"/>
      <c r="PLZ28" s="40"/>
      <c r="PMA28" s="40"/>
      <c r="PMB28" s="40"/>
      <c r="PMC28" s="40"/>
      <c r="PMD28" s="40"/>
      <c r="PME28" s="40"/>
      <c r="PMF28" s="40"/>
      <c r="PMG28" s="40"/>
      <c r="PMH28" s="40"/>
      <c r="PMI28" s="40"/>
      <c r="PMJ28" s="40"/>
      <c r="PMK28" s="40"/>
      <c r="PML28" s="40"/>
      <c r="PMM28" s="40"/>
      <c r="PMN28" s="40"/>
      <c r="PMO28" s="40"/>
      <c r="PMP28" s="40"/>
      <c r="PMQ28" s="40"/>
      <c r="PMR28" s="40"/>
      <c r="PMS28" s="40"/>
      <c r="PMT28" s="40"/>
      <c r="PMU28" s="40"/>
      <c r="PMV28" s="40"/>
      <c r="PMW28" s="40"/>
      <c r="PMX28" s="40"/>
      <c r="PMY28" s="40"/>
      <c r="PMZ28" s="40"/>
      <c r="PNA28" s="40"/>
      <c r="PNB28" s="40"/>
      <c r="PNC28" s="40"/>
      <c r="PND28" s="40"/>
      <c r="PNE28" s="40"/>
      <c r="PNF28" s="40"/>
      <c r="PNG28" s="40"/>
      <c r="PNH28" s="40"/>
      <c r="PNI28" s="40"/>
      <c r="PNJ28" s="40"/>
      <c r="PNK28" s="40"/>
      <c r="PNL28" s="40"/>
      <c r="PNM28" s="40"/>
      <c r="PNN28" s="40"/>
      <c r="PNO28" s="40"/>
      <c r="PNP28" s="40"/>
      <c r="PNQ28" s="40"/>
      <c r="PNR28" s="40"/>
      <c r="PNS28" s="40"/>
      <c r="PNT28" s="40"/>
      <c r="PNU28" s="40"/>
      <c r="PNV28" s="40"/>
      <c r="PNW28" s="40"/>
      <c r="PNX28" s="40"/>
      <c r="PNY28" s="40"/>
      <c r="PNZ28" s="40"/>
      <c r="POA28" s="40"/>
      <c r="POB28" s="40"/>
      <c r="POC28" s="40"/>
      <c r="POD28" s="40"/>
      <c r="POE28" s="40"/>
      <c r="POF28" s="40"/>
      <c r="POG28" s="40"/>
      <c r="POH28" s="40"/>
      <c r="POI28" s="40"/>
      <c r="POJ28" s="40"/>
      <c r="POK28" s="40"/>
      <c r="POL28" s="40"/>
      <c r="POM28" s="40"/>
      <c r="PON28" s="40"/>
      <c r="POO28" s="40"/>
      <c r="POP28" s="40"/>
      <c r="POQ28" s="40"/>
      <c r="POR28" s="40"/>
      <c r="POS28" s="40"/>
      <c r="POT28" s="40"/>
      <c r="POU28" s="40"/>
      <c r="POV28" s="40"/>
      <c r="POW28" s="40"/>
      <c r="POX28" s="40"/>
      <c r="POY28" s="40"/>
      <c r="POZ28" s="40"/>
      <c r="PPA28" s="40"/>
      <c r="PPB28" s="40"/>
      <c r="PPC28" s="40"/>
      <c r="PPD28" s="40"/>
      <c r="PPE28" s="40"/>
      <c r="PPF28" s="40"/>
      <c r="PPG28" s="40"/>
      <c r="PPH28" s="40"/>
      <c r="PPI28" s="40"/>
      <c r="PPJ28" s="40"/>
      <c r="PPK28" s="40"/>
      <c r="PPL28" s="40"/>
      <c r="PPM28" s="40"/>
      <c r="PPN28" s="40"/>
      <c r="PPO28" s="40"/>
      <c r="PPP28" s="40"/>
      <c r="PPQ28" s="40"/>
      <c r="PPR28" s="40"/>
      <c r="PPS28" s="40"/>
      <c r="PPT28" s="40"/>
      <c r="PPU28" s="40"/>
      <c r="PPV28" s="40"/>
      <c r="PPW28" s="40"/>
      <c r="PPX28" s="40"/>
      <c r="PPY28" s="40"/>
      <c r="PPZ28" s="40"/>
      <c r="PQA28" s="40"/>
      <c r="PQB28" s="40"/>
      <c r="PQC28" s="40"/>
      <c r="PQD28" s="40"/>
      <c r="PQE28" s="40"/>
      <c r="PQF28" s="40"/>
      <c r="PQG28" s="40"/>
      <c r="PQH28" s="40"/>
      <c r="PQI28" s="40"/>
      <c r="PQJ28" s="40"/>
      <c r="PQK28" s="40"/>
      <c r="PQL28" s="40"/>
      <c r="PQM28" s="40"/>
      <c r="PQN28" s="40"/>
      <c r="PQO28" s="40"/>
      <c r="PQP28" s="40"/>
      <c r="PQQ28" s="40"/>
      <c r="PQR28" s="40"/>
      <c r="PQS28" s="40"/>
      <c r="PQT28" s="40"/>
      <c r="PQU28" s="40"/>
      <c r="PQV28" s="40"/>
      <c r="PQW28" s="40"/>
      <c r="PQX28" s="40"/>
      <c r="PQY28" s="40"/>
      <c r="PQZ28" s="40"/>
      <c r="PRA28" s="40"/>
      <c r="PRB28" s="40"/>
      <c r="PRC28" s="40"/>
      <c r="PRD28" s="40"/>
      <c r="PRE28" s="40"/>
      <c r="PRF28" s="40"/>
      <c r="PRG28" s="40"/>
      <c r="PRH28" s="40"/>
      <c r="PRI28" s="40"/>
      <c r="PRJ28" s="40"/>
      <c r="PRK28" s="40"/>
      <c r="PRL28" s="40"/>
      <c r="PRM28" s="40"/>
      <c r="PRN28" s="40"/>
      <c r="PRO28" s="40"/>
      <c r="PRP28" s="40"/>
      <c r="PRQ28" s="40"/>
      <c r="PRR28" s="40"/>
      <c r="PRS28" s="40"/>
      <c r="PRT28" s="40"/>
      <c r="PRU28" s="40"/>
      <c r="PRV28" s="40"/>
      <c r="PRW28" s="40"/>
      <c r="PRX28" s="40"/>
      <c r="PRY28" s="40"/>
      <c r="PRZ28" s="40"/>
      <c r="PSA28" s="40"/>
      <c r="PSB28" s="40"/>
      <c r="PSC28" s="40"/>
      <c r="PSD28" s="40"/>
      <c r="PSE28" s="40"/>
      <c r="PSF28" s="40"/>
      <c r="PSG28" s="40"/>
      <c r="PSH28" s="40"/>
      <c r="PSI28" s="40"/>
      <c r="PSJ28" s="40"/>
      <c r="PSK28" s="40"/>
      <c r="PSL28" s="40"/>
      <c r="PSM28" s="40"/>
      <c r="PSN28" s="40"/>
      <c r="PSO28" s="40"/>
      <c r="PSP28" s="40"/>
      <c r="PSQ28" s="40"/>
      <c r="PSR28" s="40"/>
      <c r="PSS28" s="40"/>
      <c r="PST28" s="40"/>
      <c r="PSU28" s="40"/>
      <c r="PSV28" s="40"/>
      <c r="PSW28" s="40"/>
      <c r="PSX28" s="40"/>
      <c r="PSY28" s="40"/>
      <c r="PSZ28" s="40"/>
      <c r="PTA28" s="40"/>
      <c r="PTB28" s="40"/>
      <c r="PTC28" s="40"/>
      <c r="PTD28" s="40"/>
      <c r="PTE28" s="40"/>
      <c r="PTF28" s="40"/>
      <c r="PTG28" s="40"/>
      <c r="PTH28" s="40"/>
      <c r="PTI28" s="40"/>
      <c r="PTJ28" s="40"/>
      <c r="PTK28" s="40"/>
      <c r="PTL28" s="40"/>
      <c r="PTM28" s="40"/>
      <c r="PTN28" s="40"/>
      <c r="PTO28" s="40"/>
      <c r="PTP28" s="40"/>
      <c r="PTQ28" s="40"/>
      <c r="PTR28" s="40"/>
      <c r="PTS28" s="40"/>
      <c r="PTT28" s="40"/>
      <c r="PTU28" s="40"/>
      <c r="PTV28" s="40"/>
      <c r="PTW28" s="40"/>
      <c r="PTX28" s="40"/>
      <c r="PTY28" s="40"/>
      <c r="PTZ28" s="40"/>
      <c r="PUA28" s="40"/>
      <c r="PUB28" s="40"/>
      <c r="PUC28" s="40"/>
      <c r="PUD28" s="40"/>
      <c r="PUE28" s="40"/>
      <c r="PUF28" s="40"/>
      <c r="PUG28" s="40"/>
      <c r="PUH28" s="40"/>
      <c r="PUI28" s="40"/>
      <c r="PUJ28" s="40"/>
      <c r="PUK28" s="40"/>
      <c r="PUL28" s="40"/>
      <c r="PUM28" s="40"/>
      <c r="PUN28" s="40"/>
      <c r="PUO28" s="40"/>
      <c r="PUP28" s="40"/>
      <c r="PUQ28" s="40"/>
      <c r="PUR28" s="40"/>
      <c r="PUS28" s="40"/>
      <c r="PUT28" s="40"/>
      <c r="PUU28" s="40"/>
      <c r="PUV28" s="40"/>
      <c r="PUW28" s="40"/>
      <c r="PUX28" s="40"/>
      <c r="PUY28" s="40"/>
      <c r="PUZ28" s="40"/>
      <c r="PVA28" s="40"/>
      <c r="PVB28" s="40"/>
      <c r="PVC28" s="40"/>
      <c r="PVD28" s="40"/>
      <c r="PVE28" s="40"/>
      <c r="PVF28" s="40"/>
      <c r="PVG28" s="40"/>
      <c r="PVH28" s="40"/>
      <c r="PVI28" s="40"/>
      <c r="PVJ28" s="40"/>
      <c r="PVK28" s="40"/>
      <c r="PVL28" s="40"/>
      <c r="PVM28" s="40"/>
      <c r="PVN28" s="40"/>
      <c r="PVO28" s="40"/>
      <c r="PVP28" s="40"/>
      <c r="PVQ28" s="40"/>
      <c r="PVR28" s="40"/>
      <c r="PVS28" s="40"/>
      <c r="PVT28" s="40"/>
      <c r="PVU28" s="40"/>
      <c r="PVV28" s="40"/>
      <c r="PVW28" s="40"/>
      <c r="PVX28" s="40"/>
      <c r="PVY28" s="40"/>
      <c r="PVZ28" s="40"/>
      <c r="PWA28" s="40"/>
      <c r="PWB28" s="40"/>
      <c r="PWC28" s="40"/>
      <c r="PWD28" s="40"/>
      <c r="PWE28" s="40"/>
      <c r="PWF28" s="40"/>
      <c r="PWG28" s="40"/>
      <c r="PWH28" s="40"/>
      <c r="PWI28" s="40"/>
      <c r="PWJ28" s="40"/>
      <c r="PWK28" s="40"/>
      <c r="PWL28" s="40"/>
      <c r="PWM28" s="40"/>
      <c r="PWN28" s="40"/>
      <c r="PWO28" s="40"/>
      <c r="PWP28" s="40"/>
      <c r="PWQ28" s="40"/>
      <c r="PWR28" s="40"/>
      <c r="PWS28" s="40"/>
      <c r="PWT28" s="40"/>
      <c r="PWU28" s="40"/>
      <c r="PWV28" s="40"/>
      <c r="PWW28" s="40"/>
      <c r="PWX28" s="40"/>
      <c r="PWY28" s="40"/>
      <c r="PWZ28" s="40"/>
      <c r="PXA28" s="40"/>
      <c r="PXB28" s="40"/>
      <c r="PXC28" s="40"/>
      <c r="PXD28" s="40"/>
      <c r="PXE28" s="40"/>
      <c r="PXF28" s="40"/>
      <c r="PXG28" s="40"/>
      <c r="PXH28" s="40"/>
      <c r="PXI28" s="40"/>
      <c r="PXJ28" s="40"/>
      <c r="PXK28" s="40"/>
      <c r="PXL28" s="40"/>
      <c r="PXM28" s="40"/>
      <c r="PXN28" s="40"/>
      <c r="PXO28" s="40"/>
      <c r="PXP28" s="40"/>
      <c r="PXQ28" s="40"/>
      <c r="PXR28" s="40"/>
      <c r="PXS28" s="40"/>
      <c r="PXT28" s="40"/>
      <c r="PXU28" s="40"/>
      <c r="PXV28" s="40"/>
      <c r="PXW28" s="40"/>
      <c r="PXX28" s="40"/>
      <c r="PXY28" s="40"/>
      <c r="PXZ28" s="40"/>
      <c r="PYA28" s="40"/>
      <c r="PYB28" s="40"/>
      <c r="PYC28" s="40"/>
      <c r="PYD28" s="40"/>
      <c r="PYE28" s="40"/>
      <c r="PYF28" s="40"/>
      <c r="PYG28" s="40"/>
      <c r="PYH28" s="40"/>
      <c r="PYI28" s="40"/>
      <c r="PYJ28" s="40"/>
      <c r="PYK28" s="40"/>
      <c r="PYL28" s="40"/>
      <c r="PYM28" s="40"/>
      <c r="PYN28" s="40"/>
      <c r="PYO28" s="40"/>
      <c r="PYP28" s="40"/>
      <c r="PYQ28" s="40"/>
      <c r="PYR28" s="40"/>
      <c r="PYS28" s="40"/>
      <c r="PYT28" s="40"/>
      <c r="PYU28" s="40"/>
      <c r="PYV28" s="40"/>
      <c r="PYW28" s="40"/>
      <c r="PYX28" s="40"/>
      <c r="PYY28" s="40"/>
      <c r="PYZ28" s="40"/>
      <c r="PZA28" s="40"/>
      <c r="PZB28" s="40"/>
      <c r="PZC28" s="40"/>
      <c r="PZD28" s="40"/>
      <c r="PZE28" s="40"/>
      <c r="PZF28" s="40"/>
      <c r="PZG28" s="40"/>
      <c r="PZH28" s="40"/>
      <c r="PZI28" s="40"/>
      <c r="PZJ28" s="40"/>
      <c r="PZK28" s="40"/>
      <c r="PZL28" s="40"/>
      <c r="PZM28" s="40"/>
      <c r="PZN28" s="40"/>
      <c r="PZO28" s="40"/>
      <c r="PZP28" s="40"/>
      <c r="PZQ28" s="40"/>
      <c r="PZR28" s="40"/>
      <c r="PZS28" s="40"/>
      <c r="PZT28" s="40"/>
      <c r="PZU28" s="40"/>
      <c r="PZV28" s="40"/>
      <c r="PZW28" s="40"/>
      <c r="PZX28" s="40"/>
      <c r="PZY28" s="40"/>
      <c r="PZZ28" s="40"/>
      <c r="QAA28" s="40"/>
      <c r="QAB28" s="40"/>
      <c r="QAC28" s="40"/>
      <c r="QAD28" s="40"/>
      <c r="QAE28" s="40"/>
      <c r="QAF28" s="40"/>
      <c r="QAG28" s="40"/>
      <c r="QAH28" s="40"/>
      <c r="QAI28" s="40"/>
      <c r="QAJ28" s="40"/>
      <c r="QAK28" s="40"/>
      <c r="QAL28" s="40"/>
      <c r="QAM28" s="40"/>
      <c r="QAN28" s="40"/>
      <c r="QAO28" s="40"/>
      <c r="QAP28" s="40"/>
      <c r="QAQ28" s="40"/>
      <c r="QAR28" s="40"/>
      <c r="QAS28" s="40"/>
      <c r="QAT28" s="40"/>
      <c r="QAU28" s="40"/>
      <c r="QAV28" s="40"/>
      <c r="QAW28" s="40"/>
      <c r="QAX28" s="40"/>
      <c r="QAY28" s="40"/>
      <c r="QAZ28" s="40"/>
      <c r="QBA28" s="40"/>
      <c r="QBB28" s="40"/>
      <c r="QBC28" s="40"/>
      <c r="QBD28" s="40"/>
      <c r="QBE28" s="40"/>
      <c r="QBF28" s="40"/>
      <c r="QBG28" s="40"/>
      <c r="QBH28" s="40"/>
      <c r="QBI28" s="40"/>
      <c r="QBJ28" s="40"/>
      <c r="QBK28" s="40"/>
      <c r="QBL28" s="40"/>
      <c r="QBM28" s="40"/>
      <c r="QBN28" s="40"/>
      <c r="QBO28" s="40"/>
      <c r="QBP28" s="40"/>
      <c r="QBQ28" s="40"/>
      <c r="QBR28" s="40"/>
      <c r="QBS28" s="40"/>
      <c r="QBT28" s="40"/>
      <c r="QBU28" s="40"/>
      <c r="QBV28" s="40"/>
      <c r="QBW28" s="40"/>
      <c r="QBX28" s="40"/>
      <c r="QBY28" s="40"/>
      <c r="QBZ28" s="40"/>
      <c r="QCA28" s="40"/>
      <c r="QCB28" s="40"/>
      <c r="QCC28" s="40"/>
      <c r="QCD28" s="40"/>
      <c r="QCE28" s="40"/>
      <c r="QCF28" s="40"/>
      <c r="QCG28" s="40"/>
      <c r="QCH28" s="40"/>
      <c r="QCI28" s="40"/>
      <c r="QCJ28" s="40"/>
      <c r="QCK28" s="40"/>
      <c r="QCL28" s="40"/>
      <c r="QCM28" s="40"/>
      <c r="QCN28" s="40"/>
      <c r="QCO28" s="40"/>
      <c r="QCP28" s="40"/>
      <c r="QCQ28" s="40"/>
      <c r="QCR28" s="40"/>
      <c r="QCS28" s="40"/>
      <c r="QCT28" s="40"/>
      <c r="QCU28" s="40"/>
      <c r="QCV28" s="40"/>
      <c r="QCW28" s="40"/>
      <c r="QCX28" s="40"/>
      <c r="QCY28" s="40"/>
      <c r="QCZ28" s="40"/>
      <c r="QDA28" s="40"/>
      <c r="QDB28" s="40"/>
      <c r="QDC28" s="40"/>
      <c r="QDD28" s="40"/>
      <c r="QDE28" s="40"/>
      <c r="QDF28" s="40"/>
      <c r="QDG28" s="40"/>
      <c r="QDH28" s="40"/>
      <c r="QDI28" s="40"/>
      <c r="QDJ28" s="40"/>
      <c r="QDK28" s="40"/>
      <c r="QDL28" s="40"/>
      <c r="QDM28" s="40"/>
      <c r="QDN28" s="40"/>
      <c r="QDO28" s="40"/>
      <c r="QDP28" s="40"/>
      <c r="QDQ28" s="40"/>
      <c r="QDR28" s="40"/>
      <c r="QDS28" s="40"/>
      <c r="QDT28" s="40"/>
      <c r="QDU28" s="40"/>
      <c r="QDV28" s="40"/>
      <c r="QDW28" s="40"/>
      <c r="QDX28" s="40"/>
      <c r="QDY28" s="40"/>
      <c r="QDZ28" s="40"/>
      <c r="QEA28" s="40"/>
      <c r="QEB28" s="40"/>
      <c r="QEC28" s="40"/>
      <c r="QED28" s="40"/>
      <c r="QEE28" s="40"/>
      <c r="QEF28" s="40"/>
      <c r="QEG28" s="40"/>
      <c r="QEH28" s="40"/>
      <c r="QEI28" s="40"/>
      <c r="QEJ28" s="40"/>
      <c r="QEK28" s="40"/>
      <c r="QEL28" s="40"/>
      <c r="QEM28" s="40"/>
      <c r="QEN28" s="40"/>
      <c r="QEO28" s="40"/>
      <c r="QEP28" s="40"/>
      <c r="QEQ28" s="40"/>
      <c r="QER28" s="40"/>
      <c r="QES28" s="40"/>
      <c r="QET28" s="40"/>
      <c r="QEU28" s="40"/>
      <c r="QEV28" s="40"/>
      <c r="QEW28" s="40"/>
      <c r="QEX28" s="40"/>
      <c r="QEY28" s="40"/>
      <c r="QEZ28" s="40"/>
      <c r="QFA28" s="40"/>
      <c r="QFB28" s="40"/>
      <c r="QFC28" s="40"/>
      <c r="QFD28" s="40"/>
      <c r="QFE28" s="40"/>
      <c r="QFF28" s="40"/>
      <c r="QFG28" s="40"/>
      <c r="QFH28" s="40"/>
      <c r="QFI28" s="40"/>
      <c r="QFJ28" s="40"/>
      <c r="QFK28" s="40"/>
      <c r="QFL28" s="40"/>
      <c r="QFM28" s="40"/>
      <c r="QFN28" s="40"/>
      <c r="QFO28" s="40"/>
      <c r="QFP28" s="40"/>
      <c r="QFQ28" s="40"/>
      <c r="QFR28" s="40"/>
      <c r="QFS28" s="40"/>
      <c r="QFT28" s="40"/>
      <c r="QFU28" s="40"/>
      <c r="QFV28" s="40"/>
      <c r="QFW28" s="40"/>
      <c r="QFX28" s="40"/>
      <c r="QFY28" s="40"/>
      <c r="QFZ28" s="40"/>
      <c r="QGA28" s="40"/>
      <c r="QGB28" s="40"/>
      <c r="QGC28" s="40"/>
      <c r="QGD28" s="40"/>
      <c r="QGE28" s="40"/>
      <c r="QGF28" s="40"/>
      <c r="QGG28" s="40"/>
      <c r="QGH28" s="40"/>
      <c r="QGI28" s="40"/>
      <c r="QGJ28" s="40"/>
      <c r="QGK28" s="40"/>
      <c r="QGL28" s="40"/>
      <c r="QGM28" s="40"/>
      <c r="QGN28" s="40"/>
      <c r="QGO28" s="40"/>
      <c r="QGP28" s="40"/>
      <c r="QGQ28" s="40"/>
      <c r="QGR28" s="40"/>
      <c r="QGS28" s="40"/>
      <c r="QGT28" s="40"/>
      <c r="QGU28" s="40"/>
      <c r="QGV28" s="40"/>
      <c r="QGW28" s="40"/>
      <c r="QGX28" s="40"/>
      <c r="QGY28" s="40"/>
      <c r="QGZ28" s="40"/>
      <c r="QHA28" s="40"/>
      <c r="QHB28" s="40"/>
      <c r="QHC28" s="40"/>
      <c r="QHD28" s="40"/>
      <c r="QHE28" s="40"/>
      <c r="QHF28" s="40"/>
      <c r="QHG28" s="40"/>
      <c r="QHH28" s="40"/>
      <c r="QHI28" s="40"/>
      <c r="QHJ28" s="40"/>
      <c r="QHK28" s="40"/>
      <c r="QHL28" s="40"/>
      <c r="QHM28" s="40"/>
      <c r="QHN28" s="40"/>
      <c r="QHO28" s="40"/>
      <c r="QHP28" s="40"/>
      <c r="QHQ28" s="40"/>
      <c r="QHR28" s="40"/>
      <c r="QHS28" s="40"/>
      <c r="QHT28" s="40"/>
      <c r="QHU28" s="40"/>
      <c r="QHV28" s="40"/>
      <c r="QHW28" s="40"/>
      <c r="QHX28" s="40"/>
      <c r="QHY28" s="40"/>
      <c r="QHZ28" s="40"/>
      <c r="QIA28" s="40"/>
      <c r="QIB28" s="40"/>
      <c r="QIC28" s="40"/>
      <c r="QID28" s="40"/>
      <c r="QIE28" s="40"/>
      <c r="QIF28" s="40"/>
      <c r="QIG28" s="40"/>
      <c r="QIH28" s="40"/>
      <c r="QII28" s="40"/>
      <c r="QIJ28" s="40"/>
      <c r="QIK28" s="40"/>
      <c r="QIL28" s="40"/>
      <c r="QIM28" s="40"/>
      <c r="QIN28" s="40"/>
      <c r="QIO28" s="40"/>
      <c r="QIP28" s="40"/>
      <c r="QIQ28" s="40"/>
      <c r="QIR28" s="40"/>
      <c r="QIS28" s="40"/>
      <c r="QIT28" s="40"/>
      <c r="QIU28" s="40"/>
      <c r="QIV28" s="40"/>
      <c r="QIW28" s="40"/>
      <c r="QIX28" s="40"/>
      <c r="QIY28" s="40"/>
      <c r="QIZ28" s="40"/>
      <c r="QJA28" s="40"/>
      <c r="QJB28" s="40"/>
      <c r="QJC28" s="40"/>
      <c r="QJD28" s="40"/>
      <c r="QJE28" s="40"/>
      <c r="QJF28" s="40"/>
      <c r="QJG28" s="40"/>
      <c r="QJH28" s="40"/>
      <c r="QJI28" s="40"/>
      <c r="QJJ28" s="40"/>
      <c r="QJK28" s="40"/>
      <c r="QJL28" s="40"/>
      <c r="QJM28" s="40"/>
      <c r="QJN28" s="40"/>
      <c r="QJO28" s="40"/>
      <c r="QJP28" s="40"/>
      <c r="QJQ28" s="40"/>
      <c r="QJR28" s="40"/>
      <c r="QJS28" s="40"/>
      <c r="QJT28" s="40"/>
      <c r="QJU28" s="40"/>
      <c r="QJV28" s="40"/>
      <c r="QJW28" s="40"/>
      <c r="QJX28" s="40"/>
      <c r="QJY28" s="40"/>
      <c r="QJZ28" s="40"/>
      <c r="QKA28" s="40"/>
      <c r="QKB28" s="40"/>
      <c r="QKC28" s="40"/>
      <c r="QKD28" s="40"/>
      <c r="QKE28" s="40"/>
      <c r="QKF28" s="40"/>
      <c r="QKG28" s="40"/>
      <c r="QKH28" s="40"/>
      <c r="QKI28" s="40"/>
      <c r="QKJ28" s="40"/>
      <c r="QKK28" s="40"/>
      <c r="QKL28" s="40"/>
      <c r="QKM28" s="40"/>
      <c r="QKN28" s="40"/>
      <c r="QKO28" s="40"/>
      <c r="QKP28" s="40"/>
      <c r="QKQ28" s="40"/>
      <c r="QKR28" s="40"/>
      <c r="QKS28" s="40"/>
      <c r="QKT28" s="40"/>
      <c r="QKU28" s="40"/>
      <c r="QKV28" s="40"/>
      <c r="QKW28" s="40"/>
      <c r="QKX28" s="40"/>
      <c r="QKY28" s="40"/>
      <c r="QKZ28" s="40"/>
      <c r="QLA28" s="40"/>
      <c r="QLB28" s="40"/>
      <c r="QLC28" s="40"/>
      <c r="QLD28" s="40"/>
      <c r="QLE28" s="40"/>
      <c r="QLF28" s="40"/>
      <c r="QLG28" s="40"/>
      <c r="QLH28" s="40"/>
      <c r="QLI28" s="40"/>
      <c r="QLJ28" s="40"/>
      <c r="QLK28" s="40"/>
      <c r="QLL28" s="40"/>
      <c r="QLM28" s="40"/>
      <c r="QLN28" s="40"/>
      <c r="QLO28" s="40"/>
      <c r="QLP28" s="40"/>
      <c r="QLQ28" s="40"/>
      <c r="QLR28" s="40"/>
      <c r="QLS28" s="40"/>
      <c r="QLT28" s="40"/>
      <c r="QLU28" s="40"/>
      <c r="QLV28" s="40"/>
      <c r="QLW28" s="40"/>
      <c r="QLX28" s="40"/>
      <c r="QLY28" s="40"/>
      <c r="QLZ28" s="40"/>
      <c r="QMA28" s="40"/>
      <c r="QMB28" s="40"/>
      <c r="QMC28" s="40"/>
      <c r="QMD28" s="40"/>
      <c r="QME28" s="40"/>
      <c r="QMF28" s="40"/>
      <c r="QMG28" s="40"/>
      <c r="QMH28" s="40"/>
      <c r="QMI28" s="40"/>
      <c r="QMJ28" s="40"/>
      <c r="QMK28" s="40"/>
      <c r="QML28" s="40"/>
      <c r="QMM28" s="40"/>
      <c r="QMN28" s="40"/>
      <c r="QMO28" s="40"/>
      <c r="QMP28" s="40"/>
      <c r="QMQ28" s="40"/>
      <c r="QMR28" s="40"/>
      <c r="QMS28" s="40"/>
      <c r="QMT28" s="40"/>
      <c r="QMU28" s="40"/>
      <c r="QMV28" s="40"/>
      <c r="QMW28" s="40"/>
      <c r="QMX28" s="40"/>
      <c r="QMY28" s="40"/>
      <c r="QMZ28" s="40"/>
      <c r="QNA28" s="40"/>
      <c r="QNB28" s="40"/>
      <c r="QNC28" s="40"/>
      <c r="QND28" s="40"/>
      <c r="QNE28" s="40"/>
      <c r="QNF28" s="40"/>
      <c r="QNG28" s="40"/>
      <c r="QNH28" s="40"/>
      <c r="QNI28" s="40"/>
      <c r="QNJ28" s="40"/>
      <c r="QNK28" s="40"/>
      <c r="QNL28" s="40"/>
      <c r="QNM28" s="40"/>
      <c r="QNN28" s="40"/>
      <c r="QNO28" s="40"/>
      <c r="QNP28" s="40"/>
      <c r="QNQ28" s="40"/>
      <c r="QNR28" s="40"/>
      <c r="QNS28" s="40"/>
      <c r="QNT28" s="40"/>
      <c r="QNU28" s="40"/>
      <c r="QNV28" s="40"/>
      <c r="QNW28" s="40"/>
      <c r="QNX28" s="40"/>
      <c r="QNY28" s="40"/>
      <c r="QNZ28" s="40"/>
      <c r="QOA28" s="40"/>
      <c r="QOB28" s="40"/>
      <c r="QOC28" s="40"/>
      <c r="QOD28" s="40"/>
      <c r="QOE28" s="40"/>
      <c r="QOF28" s="40"/>
      <c r="QOG28" s="40"/>
      <c r="QOH28" s="40"/>
      <c r="QOI28" s="40"/>
      <c r="QOJ28" s="40"/>
      <c r="QOK28" s="40"/>
      <c r="QOL28" s="40"/>
      <c r="QOM28" s="40"/>
      <c r="QON28" s="40"/>
      <c r="QOO28" s="40"/>
      <c r="QOP28" s="40"/>
      <c r="QOQ28" s="40"/>
      <c r="QOR28" s="40"/>
      <c r="QOS28" s="40"/>
      <c r="QOT28" s="40"/>
      <c r="QOU28" s="40"/>
      <c r="QOV28" s="40"/>
      <c r="QOW28" s="40"/>
      <c r="QOX28" s="40"/>
      <c r="QOY28" s="40"/>
      <c r="QOZ28" s="40"/>
      <c r="QPA28" s="40"/>
      <c r="QPB28" s="40"/>
      <c r="QPC28" s="40"/>
      <c r="QPD28" s="40"/>
      <c r="QPE28" s="40"/>
      <c r="QPF28" s="40"/>
      <c r="QPG28" s="40"/>
      <c r="QPH28" s="40"/>
      <c r="QPI28" s="40"/>
      <c r="QPJ28" s="40"/>
      <c r="QPK28" s="40"/>
      <c r="QPL28" s="40"/>
      <c r="QPM28" s="40"/>
      <c r="QPN28" s="40"/>
      <c r="QPO28" s="40"/>
      <c r="QPP28" s="40"/>
      <c r="QPQ28" s="40"/>
      <c r="QPR28" s="40"/>
      <c r="QPS28" s="40"/>
      <c r="QPT28" s="40"/>
      <c r="QPU28" s="40"/>
      <c r="QPV28" s="40"/>
      <c r="QPW28" s="40"/>
      <c r="QPX28" s="40"/>
      <c r="QPY28" s="40"/>
      <c r="QPZ28" s="40"/>
      <c r="QQA28" s="40"/>
      <c r="QQB28" s="40"/>
      <c r="QQC28" s="40"/>
      <c r="QQD28" s="40"/>
      <c r="QQE28" s="40"/>
      <c r="QQF28" s="40"/>
      <c r="QQG28" s="40"/>
      <c r="QQH28" s="40"/>
      <c r="QQI28" s="40"/>
      <c r="QQJ28" s="40"/>
      <c r="QQK28" s="40"/>
      <c r="QQL28" s="40"/>
      <c r="QQM28" s="40"/>
      <c r="QQN28" s="40"/>
      <c r="QQO28" s="40"/>
      <c r="QQP28" s="40"/>
      <c r="QQQ28" s="40"/>
      <c r="QQR28" s="40"/>
      <c r="QQS28" s="40"/>
      <c r="QQT28" s="40"/>
      <c r="QQU28" s="40"/>
      <c r="QQV28" s="40"/>
      <c r="QQW28" s="40"/>
      <c r="QQX28" s="40"/>
      <c r="QQY28" s="40"/>
      <c r="QQZ28" s="40"/>
      <c r="QRA28" s="40"/>
      <c r="QRB28" s="40"/>
      <c r="QRC28" s="40"/>
      <c r="QRD28" s="40"/>
      <c r="QRE28" s="40"/>
      <c r="QRF28" s="40"/>
      <c r="QRG28" s="40"/>
      <c r="QRH28" s="40"/>
      <c r="QRI28" s="40"/>
      <c r="QRJ28" s="40"/>
      <c r="QRK28" s="40"/>
      <c r="QRL28" s="40"/>
      <c r="QRM28" s="40"/>
      <c r="QRN28" s="40"/>
      <c r="QRO28" s="40"/>
      <c r="QRP28" s="40"/>
      <c r="QRQ28" s="40"/>
      <c r="QRR28" s="40"/>
      <c r="QRS28" s="40"/>
      <c r="QRT28" s="40"/>
      <c r="QRU28" s="40"/>
      <c r="QRV28" s="40"/>
      <c r="QRW28" s="40"/>
      <c r="QRX28" s="40"/>
      <c r="QRY28" s="40"/>
      <c r="QRZ28" s="40"/>
      <c r="QSA28" s="40"/>
      <c r="QSB28" s="40"/>
      <c r="QSC28" s="40"/>
      <c r="QSD28" s="40"/>
      <c r="QSE28" s="40"/>
      <c r="QSF28" s="40"/>
      <c r="QSG28" s="40"/>
      <c r="QSH28" s="40"/>
      <c r="QSI28" s="40"/>
      <c r="QSJ28" s="40"/>
      <c r="QSK28" s="40"/>
      <c r="QSL28" s="40"/>
      <c r="QSM28" s="40"/>
      <c r="QSN28" s="40"/>
      <c r="QSO28" s="40"/>
      <c r="QSP28" s="40"/>
      <c r="QSQ28" s="40"/>
      <c r="QSR28" s="40"/>
      <c r="QSS28" s="40"/>
      <c r="QST28" s="40"/>
      <c r="QSU28" s="40"/>
      <c r="QSV28" s="40"/>
      <c r="QSW28" s="40"/>
      <c r="QSX28" s="40"/>
      <c r="QSY28" s="40"/>
      <c r="QSZ28" s="40"/>
      <c r="QTA28" s="40"/>
      <c r="QTB28" s="40"/>
      <c r="QTC28" s="40"/>
      <c r="QTD28" s="40"/>
      <c r="QTE28" s="40"/>
      <c r="QTF28" s="40"/>
      <c r="QTG28" s="40"/>
      <c r="QTH28" s="40"/>
      <c r="QTI28" s="40"/>
      <c r="QTJ28" s="40"/>
      <c r="QTK28" s="40"/>
      <c r="QTL28" s="40"/>
      <c r="QTM28" s="40"/>
      <c r="QTN28" s="40"/>
      <c r="QTO28" s="40"/>
      <c r="QTP28" s="40"/>
      <c r="QTQ28" s="40"/>
      <c r="QTR28" s="40"/>
      <c r="QTS28" s="40"/>
      <c r="QTT28" s="40"/>
      <c r="QTU28" s="40"/>
      <c r="QTV28" s="40"/>
      <c r="QTW28" s="40"/>
      <c r="QTX28" s="40"/>
      <c r="QTY28" s="40"/>
      <c r="QTZ28" s="40"/>
      <c r="QUA28" s="40"/>
      <c r="QUB28" s="40"/>
      <c r="QUC28" s="40"/>
      <c r="QUD28" s="40"/>
      <c r="QUE28" s="40"/>
      <c r="QUF28" s="40"/>
      <c r="QUG28" s="40"/>
      <c r="QUH28" s="40"/>
      <c r="QUI28" s="40"/>
      <c r="QUJ28" s="40"/>
      <c r="QUK28" s="40"/>
      <c r="QUL28" s="40"/>
      <c r="QUM28" s="40"/>
      <c r="QUN28" s="40"/>
      <c r="QUO28" s="40"/>
      <c r="QUP28" s="40"/>
      <c r="QUQ28" s="40"/>
      <c r="QUR28" s="40"/>
      <c r="QUS28" s="40"/>
      <c r="QUT28" s="40"/>
      <c r="QUU28" s="40"/>
      <c r="QUV28" s="40"/>
      <c r="QUW28" s="40"/>
      <c r="QUX28" s="40"/>
      <c r="QUY28" s="40"/>
      <c r="QUZ28" s="40"/>
      <c r="QVA28" s="40"/>
      <c r="QVB28" s="40"/>
      <c r="QVC28" s="40"/>
      <c r="QVD28" s="40"/>
      <c r="QVE28" s="40"/>
      <c r="QVF28" s="40"/>
      <c r="QVG28" s="40"/>
      <c r="QVH28" s="40"/>
      <c r="QVI28" s="40"/>
      <c r="QVJ28" s="40"/>
      <c r="QVK28" s="40"/>
      <c r="QVL28" s="40"/>
      <c r="QVM28" s="40"/>
      <c r="QVN28" s="40"/>
      <c r="QVO28" s="40"/>
      <c r="QVP28" s="40"/>
      <c r="QVQ28" s="40"/>
      <c r="QVR28" s="40"/>
      <c r="QVS28" s="40"/>
      <c r="QVT28" s="40"/>
      <c r="QVU28" s="40"/>
      <c r="QVV28" s="40"/>
      <c r="QVW28" s="40"/>
      <c r="QVX28" s="40"/>
      <c r="QVY28" s="40"/>
      <c r="QVZ28" s="40"/>
      <c r="QWA28" s="40"/>
      <c r="QWB28" s="40"/>
      <c r="QWC28" s="40"/>
      <c r="QWD28" s="40"/>
      <c r="QWE28" s="40"/>
      <c r="QWF28" s="40"/>
      <c r="QWG28" s="40"/>
      <c r="QWH28" s="40"/>
      <c r="QWI28" s="40"/>
      <c r="QWJ28" s="40"/>
      <c r="QWK28" s="40"/>
      <c r="QWL28" s="40"/>
      <c r="QWM28" s="40"/>
      <c r="QWN28" s="40"/>
      <c r="QWO28" s="40"/>
      <c r="QWP28" s="40"/>
      <c r="QWQ28" s="40"/>
      <c r="QWR28" s="40"/>
      <c r="QWS28" s="40"/>
      <c r="QWT28" s="40"/>
      <c r="QWU28" s="40"/>
      <c r="QWV28" s="40"/>
      <c r="QWW28" s="40"/>
      <c r="QWX28" s="40"/>
      <c r="QWY28" s="40"/>
      <c r="QWZ28" s="40"/>
      <c r="QXA28" s="40"/>
      <c r="QXB28" s="40"/>
      <c r="QXC28" s="40"/>
      <c r="QXD28" s="40"/>
      <c r="QXE28" s="40"/>
      <c r="QXF28" s="40"/>
      <c r="QXG28" s="40"/>
      <c r="QXH28" s="40"/>
      <c r="QXI28" s="40"/>
      <c r="QXJ28" s="40"/>
      <c r="QXK28" s="40"/>
      <c r="QXL28" s="40"/>
      <c r="QXM28" s="40"/>
      <c r="QXN28" s="40"/>
      <c r="QXO28" s="40"/>
      <c r="QXP28" s="40"/>
      <c r="QXQ28" s="40"/>
      <c r="QXR28" s="40"/>
      <c r="QXS28" s="40"/>
      <c r="QXT28" s="40"/>
      <c r="QXU28" s="40"/>
      <c r="QXV28" s="40"/>
      <c r="QXW28" s="40"/>
      <c r="QXX28" s="40"/>
      <c r="QXY28" s="40"/>
      <c r="QXZ28" s="40"/>
      <c r="QYA28" s="40"/>
      <c r="QYB28" s="40"/>
      <c r="QYC28" s="40"/>
      <c r="QYD28" s="40"/>
      <c r="QYE28" s="40"/>
      <c r="QYF28" s="40"/>
      <c r="QYG28" s="40"/>
      <c r="QYH28" s="40"/>
      <c r="QYI28" s="40"/>
      <c r="QYJ28" s="40"/>
      <c r="QYK28" s="40"/>
      <c r="QYL28" s="40"/>
      <c r="QYM28" s="40"/>
      <c r="QYN28" s="40"/>
      <c r="QYO28" s="40"/>
      <c r="QYP28" s="40"/>
      <c r="QYQ28" s="40"/>
      <c r="QYR28" s="40"/>
      <c r="QYS28" s="40"/>
      <c r="QYT28" s="40"/>
      <c r="QYU28" s="40"/>
      <c r="QYV28" s="40"/>
      <c r="QYW28" s="40"/>
      <c r="QYX28" s="40"/>
      <c r="QYY28" s="40"/>
      <c r="QYZ28" s="40"/>
      <c r="QZA28" s="40"/>
      <c r="QZB28" s="40"/>
      <c r="QZC28" s="40"/>
      <c r="QZD28" s="40"/>
      <c r="QZE28" s="40"/>
      <c r="QZF28" s="40"/>
      <c r="QZG28" s="40"/>
      <c r="QZH28" s="40"/>
      <c r="QZI28" s="40"/>
      <c r="QZJ28" s="40"/>
      <c r="QZK28" s="40"/>
      <c r="QZL28" s="40"/>
      <c r="QZM28" s="40"/>
      <c r="QZN28" s="40"/>
      <c r="QZO28" s="40"/>
      <c r="QZP28" s="40"/>
      <c r="QZQ28" s="40"/>
      <c r="QZR28" s="40"/>
      <c r="QZS28" s="40"/>
      <c r="QZT28" s="40"/>
      <c r="QZU28" s="40"/>
      <c r="QZV28" s="40"/>
      <c r="QZW28" s="40"/>
      <c r="QZX28" s="40"/>
      <c r="QZY28" s="40"/>
      <c r="QZZ28" s="40"/>
      <c r="RAA28" s="40"/>
      <c r="RAB28" s="40"/>
      <c r="RAC28" s="40"/>
      <c r="RAD28" s="40"/>
      <c r="RAE28" s="40"/>
      <c r="RAF28" s="40"/>
      <c r="RAG28" s="40"/>
      <c r="RAH28" s="40"/>
      <c r="RAI28" s="40"/>
      <c r="RAJ28" s="40"/>
      <c r="RAK28" s="40"/>
      <c r="RAL28" s="40"/>
      <c r="RAM28" s="40"/>
      <c r="RAN28" s="40"/>
      <c r="RAO28" s="40"/>
      <c r="RAP28" s="40"/>
      <c r="RAQ28" s="40"/>
      <c r="RAR28" s="40"/>
      <c r="RAS28" s="40"/>
      <c r="RAT28" s="40"/>
      <c r="RAU28" s="40"/>
      <c r="RAV28" s="40"/>
      <c r="RAW28" s="40"/>
      <c r="RAX28" s="40"/>
      <c r="RAY28" s="40"/>
      <c r="RAZ28" s="40"/>
      <c r="RBA28" s="40"/>
      <c r="RBB28" s="40"/>
      <c r="RBC28" s="40"/>
      <c r="RBD28" s="40"/>
      <c r="RBE28" s="40"/>
      <c r="RBF28" s="40"/>
      <c r="RBG28" s="40"/>
      <c r="RBH28" s="40"/>
      <c r="RBI28" s="40"/>
      <c r="RBJ28" s="40"/>
      <c r="RBK28" s="40"/>
      <c r="RBL28" s="40"/>
      <c r="RBM28" s="40"/>
      <c r="RBN28" s="40"/>
      <c r="RBO28" s="40"/>
      <c r="RBP28" s="40"/>
      <c r="RBQ28" s="40"/>
      <c r="RBR28" s="40"/>
      <c r="RBS28" s="40"/>
      <c r="RBT28" s="40"/>
      <c r="RBU28" s="40"/>
      <c r="RBV28" s="40"/>
      <c r="RBW28" s="40"/>
      <c r="RBX28" s="40"/>
      <c r="RBY28" s="40"/>
      <c r="RBZ28" s="40"/>
      <c r="RCA28" s="40"/>
      <c r="RCB28" s="40"/>
      <c r="RCC28" s="40"/>
      <c r="RCD28" s="40"/>
      <c r="RCE28" s="40"/>
      <c r="RCF28" s="40"/>
      <c r="RCG28" s="40"/>
      <c r="RCH28" s="40"/>
      <c r="RCI28" s="40"/>
      <c r="RCJ28" s="40"/>
      <c r="RCK28" s="40"/>
      <c r="RCL28" s="40"/>
      <c r="RCM28" s="40"/>
      <c r="RCN28" s="40"/>
      <c r="RCO28" s="40"/>
      <c r="RCP28" s="40"/>
      <c r="RCQ28" s="40"/>
      <c r="RCR28" s="40"/>
      <c r="RCS28" s="40"/>
      <c r="RCT28" s="40"/>
      <c r="RCU28" s="40"/>
      <c r="RCV28" s="40"/>
      <c r="RCW28" s="40"/>
      <c r="RCX28" s="40"/>
      <c r="RCY28" s="40"/>
      <c r="RCZ28" s="40"/>
      <c r="RDA28" s="40"/>
      <c r="RDB28" s="40"/>
      <c r="RDC28" s="40"/>
      <c r="RDD28" s="40"/>
      <c r="RDE28" s="40"/>
      <c r="RDF28" s="40"/>
      <c r="RDG28" s="40"/>
      <c r="RDH28" s="40"/>
      <c r="RDI28" s="40"/>
      <c r="RDJ28" s="40"/>
      <c r="RDK28" s="40"/>
      <c r="RDL28" s="40"/>
      <c r="RDM28" s="40"/>
      <c r="RDN28" s="40"/>
      <c r="RDO28" s="40"/>
      <c r="RDP28" s="40"/>
      <c r="RDQ28" s="40"/>
      <c r="RDR28" s="40"/>
      <c r="RDS28" s="40"/>
      <c r="RDT28" s="40"/>
      <c r="RDU28" s="40"/>
      <c r="RDV28" s="40"/>
      <c r="RDW28" s="40"/>
      <c r="RDX28" s="40"/>
      <c r="RDY28" s="40"/>
      <c r="RDZ28" s="40"/>
      <c r="REA28" s="40"/>
      <c r="REB28" s="40"/>
      <c r="REC28" s="40"/>
      <c r="RED28" s="40"/>
      <c r="REE28" s="40"/>
      <c r="REF28" s="40"/>
      <c r="REG28" s="40"/>
      <c r="REH28" s="40"/>
      <c r="REI28" s="40"/>
      <c r="REJ28" s="40"/>
      <c r="REK28" s="40"/>
      <c r="REL28" s="40"/>
      <c r="REM28" s="40"/>
      <c r="REN28" s="40"/>
      <c r="REO28" s="40"/>
      <c r="REP28" s="40"/>
      <c r="REQ28" s="40"/>
      <c r="RER28" s="40"/>
      <c r="RES28" s="40"/>
      <c r="RET28" s="40"/>
      <c r="REU28" s="40"/>
      <c r="REV28" s="40"/>
      <c r="REW28" s="40"/>
      <c r="REX28" s="40"/>
      <c r="REY28" s="40"/>
      <c r="REZ28" s="40"/>
      <c r="RFA28" s="40"/>
      <c r="RFB28" s="40"/>
      <c r="RFC28" s="40"/>
      <c r="RFD28" s="40"/>
      <c r="RFE28" s="40"/>
      <c r="RFF28" s="40"/>
      <c r="RFG28" s="40"/>
      <c r="RFH28" s="40"/>
      <c r="RFI28" s="40"/>
      <c r="RFJ28" s="40"/>
      <c r="RFK28" s="40"/>
      <c r="RFL28" s="40"/>
      <c r="RFM28" s="40"/>
      <c r="RFN28" s="40"/>
      <c r="RFO28" s="40"/>
      <c r="RFP28" s="40"/>
      <c r="RFQ28" s="40"/>
      <c r="RFR28" s="40"/>
      <c r="RFS28" s="40"/>
      <c r="RFT28" s="40"/>
      <c r="RFU28" s="40"/>
      <c r="RFV28" s="40"/>
      <c r="RFW28" s="40"/>
      <c r="RFX28" s="40"/>
      <c r="RFY28" s="40"/>
      <c r="RFZ28" s="40"/>
      <c r="RGA28" s="40"/>
      <c r="RGB28" s="40"/>
      <c r="RGC28" s="40"/>
      <c r="RGD28" s="40"/>
      <c r="RGE28" s="40"/>
      <c r="RGF28" s="40"/>
      <c r="RGG28" s="40"/>
      <c r="RGH28" s="40"/>
      <c r="RGI28" s="40"/>
      <c r="RGJ28" s="40"/>
      <c r="RGK28" s="40"/>
      <c r="RGL28" s="40"/>
      <c r="RGM28" s="40"/>
      <c r="RGN28" s="40"/>
      <c r="RGO28" s="40"/>
      <c r="RGP28" s="40"/>
      <c r="RGQ28" s="40"/>
      <c r="RGR28" s="40"/>
      <c r="RGS28" s="40"/>
      <c r="RGT28" s="40"/>
      <c r="RGU28" s="40"/>
      <c r="RGV28" s="40"/>
      <c r="RGW28" s="40"/>
      <c r="RGX28" s="40"/>
      <c r="RGY28" s="40"/>
      <c r="RGZ28" s="40"/>
      <c r="RHA28" s="40"/>
      <c r="RHB28" s="40"/>
      <c r="RHC28" s="40"/>
      <c r="RHD28" s="40"/>
      <c r="RHE28" s="40"/>
      <c r="RHF28" s="40"/>
      <c r="RHG28" s="40"/>
      <c r="RHH28" s="40"/>
      <c r="RHI28" s="40"/>
      <c r="RHJ28" s="40"/>
      <c r="RHK28" s="40"/>
      <c r="RHL28" s="40"/>
      <c r="RHM28" s="40"/>
      <c r="RHN28" s="40"/>
      <c r="RHO28" s="40"/>
      <c r="RHP28" s="40"/>
      <c r="RHQ28" s="40"/>
      <c r="RHR28" s="40"/>
      <c r="RHS28" s="40"/>
      <c r="RHT28" s="40"/>
      <c r="RHU28" s="40"/>
      <c r="RHV28" s="40"/>
      <c r="RHW28" s="40"/>
      <c r="RHX28" s="40"/>
      <c r="RHY28" s="40"/>
      <c r="RHZ28" s="40"/>
      <c r="RIA28" s="40"/>
      <c r="RIB28" s="40"/>
      <c r="RIC28" s="40"/>
      <c r="RID28" s="40"/>
      <c r="RIE28" s="40"/>
      <c r="RIF28" s="40"/>
      <c r="RIG28" s="40"/>
      <c r="RIH28" s="40"/>
      <c r="RII28" s="40"/>
      <c r="RIJ28" s="40"/>
      <c r="RIK28" s="40"/>
      <c r="RIL28" s="40"/>
      <c r="RIM28" s="40"/>
      <c r="RIN28" s="40"/>
      <c r="RIO28" s="40"/>
      <c r="RIP28" s="40"/>
      <c r="RIQ28" s="40"/>
      <c r="RIR28" s="40"/>
      <c r="RIS28" s="40"/>
      <c r="RIT28" s="40"/>
      <c r="RIU28" s="40"/>
      <c r="RIV28" s="40"/>
      <c r="RIW28" s="40"/>
      <c r="RIX28" s="40"/>
      <c r="RIY28" s="40"/>
      <c r="RIZ28" s="40"/>
      <c r="RJA28" s="40"/>
      <c r="RJB28" s="40"/>
      <c r="RJC28" s="40"/>
      <c r="RJD28" s="40"/>
      <c r="RJE28" s="40"/>
      <c r="RJF28" s="40"/>
      <c r="RJG28" s="40"/>
      <c r="RJH28" s="40"/>
      <c r="RJI28" s="40"/>
      <c r="RJJ28" s="40"/>
      <c r="RJK28" s="40"/>
      <c r="RJL28" s="40"/>
      <c r="RJM28" s="40"/>
      <c r="RJN28" s="40"/>
      <c r="RJO28" s="40"/>
      <c r="RJP28" s="40"/>
      <c r="RJQ28" s="40"/>
      <c r="RJR28" s="40"/>
      <c r="RJS28" s="40"/>
      <c r="RJT28" s="40"/>
      <c r="RJU28" s="40"/>
      <c r="RJV28" s="40"/>
      <c r="RJW28" s="40"/>
      <c r="RJX28" s="40"/>
      <c r="RJY28" s="40"/>
      <c r="RJZ28" s="40"/>
      <c r="RKA28" s="40"/>
      <c r="RKB28" s="40"/>
      <c r="RKC28" s="40"/>
      <c r="RKD28" s="40"/>
      <c r="RKE28" s="40"/>
      <c r="RKF28" s="40"/>
      <c r="RKG28" s="40"/>
      <c r="RKH28" s="40"/>
      <c r="RKI28" s="40"/>
      <c r="RKJ28" s="40"/>
      <c r="RKK28" s="40"/>
      <c r="RKL28" s="40"/>
      <c r="RKM28" s="40"/>
      <c r="RKN28" s="40"/>
      <c r="RKO28" s="40"/>
      <c r="RKP28" s="40"/>
      <c r="RKQ28" s="40"/>
      <c r="RKR28" s="40"/>
      <c r="RKS28" s="40"/>
      <c r="RKT28" s="40"/>
      <c r="RKU28" s="40"/>
      <c r="RKV28" s="40"/>
      <c r="RKW28" s="40"/>
      <c r="RKX28" s="40"/>
      <c r="RKY28" s="40"/>
      <c r="RKZ28" s="40"/>
      <c r="RLA28" s="40"/>
      <c r="RLB28" s="40"/>
      <c r="RLC28" s="40"/>
      <c r="RLD28" s="40"/>
      <c r="RLE28" s="40"/>
      <c r="RLF28" s="40"/>
      <c r="RLG28" s="40"/>
      <c r="RLH28" s="40"/>
      <c r="RLI28" s="40"/>
      <c r="RLJ28" s="40"/>
      <c r="RLK28" s="40"/>
      <c r="RLL28" s="40"/>
      <c r="RLM28" s="40"/>
      <c r="RLN28" s="40"/>
      <c r="RLO28" s="40"/>
      <c r="RLP28" s="40"/>
      <c r="RLQ28" s="40"/>
      <c r="RLR28" s="40"/>
      <c r="RLS28" s="40"/>
      <c r="RLT28" s="40"/>
      <c r="RLU28" s="40"/>
      <c r="RLV28" s="40"/>
      <c r="RLW28" s="40"/>
      <c r="RLX28" s="40"/>
      <c r="RLY28" s="40"/>
      <c r="RLZ28" s="40"/>
      <c r="RMA28" s="40"/>
      <c r="RMB28" s="40"/>
      <c r="RMC28" s="40"/>
      <c r="RMD28" s="40"/>
      <c r="RME28" s="40"/>
      <c r="RMF28" s="40"/>
      <c r="RMG28" s="40"/>
      <c r="RMH28" s="40"/>
      <c r="RMI28" s="40"/>
      <c r="RMJ28" s="40"/>
      <c r="RMK28" s="40"/>
      <c r="RML28" s="40"/>
      <c r="RMM28" s="40"/>
      <c r="RMN28" s="40"/>
      <c r="RMO28" s="40"/>
      <c r="RMP28" s="40"/>
      <c r="RMQ28" s="40"/>
      <c r="RMR28" s="40"/>
      <c r="RMS28" s="40"/>
      <c r="RMT28" s="40"/>
      <c r="RMU28" s="40"/>
      <c r="RMV28" s="40"/>
      <c r="RMW28" s="40"/>
      <c r="RMX28" s="40"/>
      <c r="RMY28" s="40"/>
      <c r="RMZ28" s="40"/>
      <c r="RNA28" s="40"/>
      <c r="RNB28" s="40"/>
      <c r="RNC28" s="40"/>
      <c r="RND28" s="40"/>
      <c r="RNE28" s="40"/>
      <c r="RNF28" s="40"/>
      <c r="RNG28" s="40"/>
      <c r="RNH28" s="40"/>
      <c r="RNI28" s="40"/>
      <c r="RNJ28" s="40"/>
      <c r="RNK28" s="40"/>
      <c r="RNL28" s="40"/>
      <c r="RNM28" s="40"/>
      <c r="RNN28" s="40"/>
      <c r="RNO28" s="40"/>
      <c r="RNP28" s="40"/>
      <c r="RNQ28" s="40"/>
      <c r="RNR28" s="40"/>
      <c r="RNS28" s="40"/>
      <c r="RNT28" s="40"/>
      <c r="RNU28" s="40"/>
      <c r="RNV28" s="40"/>
      <c r="RNW28" s="40"/>
      <c r="RNX28" s="40"/>
      <c r="RNY28" s="40"/>
      <c r="RNZ28" s="40"/>
      <c r="ROA28" s="40"/>
      <c r="ROB28" s="40"/>
      <c r="ROC28" s="40"/>
      <c r="ROD28" s="40"/>
      <c r="ROE28" s="40"/>
      <c r="ROF28" s="40"/>
      <c r="ROG28" s="40"/>
      <c r="ROH28" s="40"/>
      <c r="ROI28" s="40"/>
      <c r="ROJ28" s="40"/>
      <c r="ROK28" s="40"/>
      <c r="ROL28" s="40"/>
      <c r="ROM28" s="40"/>
      <c r="RON28" s="40"/>
      <c r="ROO28" s="40"/>
      <c r="ROP28" s="40"/>
      <c r="ROQ28" s="40"/>
      <c r="ROR28" s="40"/>
      <c r="ROS28" s="40"/>
      <c r="ROT28" s="40"/>
      <c r="ROU28" s="40"/>
      <c r="ROV28" s="40"/>
      <c r="ROW28" s="40"/>
      <c r="ROX28" s="40"/>
      <c r="ROY28" s="40"/>
      <c r="ROZ28" s="40"/>
      <c r="RPA28" s="40"/>
      <c r="RPB28" s="40"/>
      <c r="RPC28" s="40"/>
      <c r="RPD28" s="40"/>
      <c r="RPE28" s="40"/>
      <c r="RPF28" s="40"/>
      <c r="RPG28" s="40"/>
      <c r="RPH28" s="40"/>
      <c r="RPI28" s="40"/>
      <c r="RPJ28" s="40"/>
      <c r="RPK28" s="40"/>
      <c r="RPL28" s="40"/>
      <c r="RPM28" s="40"/>
      <c r="RPN28" s="40"/>
      <c r="RPO28" s="40"/>
      <c r="RPP28" s="40"/>
      <c r="RPQ28" s="40"/>
      <c r="RPR28" s="40"/>
      <c r="RPS28" s="40"/>
      <c r="RPT28" s="40"/>
      <c r="RPU28" s="40"/>
      <c r="RPV28" s="40"/>
      <c r="RPW28" s="40"/>
      <c r="RPX28" s="40"/>
      <c r="RPY28" s="40"/>
      <c r="RPZ28" s="40"/>
      <c r="RQA28" s="40"/>
      <c r="RQB28" s="40"/>
      <c r="RQC28" s="40"/>
      <c r="RQD28" s="40"/>
      <c r="RQE28" s="40"/>
      <c r="RQF28" s="40"/>
      <c r="RQG28" s="40"/>
      <c r="RQH28" s="40"/>
      <c r="RQI28" s="40"/>
      <c r="RQJ28" s="40"/>
      <c r="RQK28" s="40"/>
      <c r="RQL28" s="40"/>
      <c r="RQM28" s="40"/>
      <c r="RQN28" s="40"/>
      <c r="RQO28" s="40"/>
      <c r="RQP28" s="40"/>
      <c r="RQQ28" s="40"/>
      <c r="RQR28" s="40"/>
      <c r="RQS28" s="40"/>
      <c r="RQT28" s="40"/>
      <c r="RQU28" s="40"/>
      <c r="RQV28" s="40"/>
      <c r="RQW28" s="40"/>
      <c r="RQX28" s="40"/>
      <c r="RQY28" s="40"/>
      <c r="RQZ28" s="40"/>
      <c r="RRA28" s="40"/>
      <c r="RRB28" s="40"/>
      <c r="RRC28" s="40"/>
      <c r="RRD28" s="40"/>
      <c r="RRE28" s="40"/>
      <c r="RRF28" s="40"/>
      <c r="RRG28" s="40"/>
      <c r="RRH28" s="40"/>
      <c r="RRI28" s="40"/>
      <c r="RRJ28" s="40"/>
      <c r="RRK28" s="40"/>
      <c r="RRL28" s="40"/>
      <c r="RRM28" s="40"/>
      <c r="RRN28" s="40"/>
      <c r="RRO28" s="40"/>
      <c r="RRP28" s="40"/>
      <c r="RRQ28" s="40"/>
      <c r="RRR28" s="40"/>
      <c r="RRS28" s="40"/>
      <c r="RRT28" s="40"/>
      <c r="RRU28" s="40"/>
      <c r="RRV28" s="40"/>
      <c r="RRW28" s="40"/>
      <c r="RRX28" s="40"/>
      <c r="RRY28" s="40"/>
      <c r="RRZ28" s="40"/>
      <c r="RSA28" s="40"/>
      <c r="RSB28" s="40"/>
      <c r="RSC28" s="40"/>
      <c r="RSD28" s="40"/>
      <c r="RSE28" s="40"/>
      <c r="RSF28" s="40"/>
      <c r="RSG28" s="40"/>
      <c r="RSH28" s="40"/>
      <c r="RSI28" s="40"/>
      <c r="RSJ28" s="40"/>
      <c r="RSK28" s="40"/>
      <c r="RSL28" s="40"/>
      <c r="RSM28" s="40"/>
      <c r="RSN28" s="40"/>
      <c r="RSO28" s="40"/>
      <c r="RSP28" s="40"/>
      <c r="RSQ28" s="40"/>
      <c r="RSR28" s="40"/>
      <c r="RSS28" s="40"/>
      <c r="RST28" s="40"/>
      <c r="RSU28" s="40"/>
      <c r="RSV28" s="40"/>
      <c r="RSW28" s="40"/>
      <c r="RSX28" s="40"/>
      <c r="RSY28" s="40"/>
      <c r="RSZ28" s="40"/>
      <c r="RTA28" s="40"/>
      <c r="RTB28" s="40"/>
      <c r="RTC28" s="40"/>
      <c r="RTD28" s="40"/>
      <c r="RTE28" s="40"/>
      <c r="RTF28" s="40"/>
      <c r="RTG28" s="40"/>
      <c r="RTH28" s="40"/>
      <c r="RTI28" s="40"/>
      <c r="RTJ28" s="40"/>
      <c r="RTK28" s="40"/>
      <c r="RTL28" s="40"/>
      <c r="RTM28" s="40"/>
      <c r="RTN28" s="40"/>
      <c r="RTO28" s="40"/>
      <c r="RTP28" s="40"/>
      <c r="RTQ28" s="40"/>
      <c r="RTR28" s="40"/>
      <c r="RTS28" s="40"/>
      <c r="RTT28" s="40"/>
      <c r="RTU28" s="40"/>
      <c r="RTV28" s="40"/>
      <c r="RTW28" s="40"/>
      <c r="RTX28" s="40"/>
      <c r="RTY28" s="40"/>
      <c r="RTZ28" s="40"/>
      <c r="RUA28" s="40"/>
      <c r="RUB28" s="40"/>
      <c r="RUC28" s="40"/>
      <c r="RUD28" s="40"/>
      <c r="RUE28" s="40"/>
      <c r="RUF28" s="40"/>
      <c r="RUG28" s="40"/>
      <c r="RUH28" s="40"/>
      <c r="RUI28" s="40"/>
      <c r="RUJ28" s="40"/>
      <c r="RUK28" s="40"/>
      <c r="RUL28" s="40"/>
      <c r="RUM28" s="40"/>
      <c r="RUN28" s="40"/>
      <c r="RUO28" s="40"/>
      <c r="RUP28" s="40"/>
      <c r="RUQ28" s="40"/>
      <c r="RUR28" s="40"/>
      <c r="RUS28" s="40"/>
      <c r="RUT28" s="40"/>
      <c r="RUU28" s="40"/>
      <c r="RUV28" s="40"/>
      <c r="RUW28" s="40"/>
      <c r="RUX28" s="40"/>
      <c r="RUY28" s="40"/>
      <c r="RUZ28" s="40"/>
      <c r="RVA28" s="40"/>
      <c r="RVB28" s="40"/>
      <c r="RVC28" s="40"/>
      <c r="RVD28" s="40"/>
      <c r="RVE28" s="40"/>
      <c r="RVF28" s="40"/>
      <c r="RVG28" s="40"/>
      <c r="RVH28" s="40"/>
      <c r="RVI28" s="40"/>
      <c r="RVJ28" s="40"/>
      <c r="RVK28" s="40"/>
      <c r="RVL28" s="40"/>
      <c r="RVM28" s="40"/>
      <c r="RVN28" s="40"/>
      <c r="RVO28" s="40"/>
      <c r="RVP28" s="40"/>
      <c r="RVQ28" s="40"/>
      <c r="RVR28" s="40"/>
      <c r="RVS28" s="40"/>
      <c r="RVT28" s="40"/>
      <c r="RVU28" s="40"/>
      <c r="RVV28" s="40"/>
      <c r="RVW28" s="40"/>
      <c r="RVX28" s="40"/>
      <c r="RVY28" s="40"/>
      <c r="RVZ28" s="40"/>
      <c r="RWA28" s="40"/>
      <c r="RWB28" s="40"/>
      <c r="RWC28" s="40"/>
      <c r="RWD28" s="40"/>
      <c r="RWE28" s="40"/>
      <c r="RWF28" s="40"/>
      <c r="RWG28" s="40"/>
      <c r="RWH28" s="40"/>
      <c r="RWI28" s="40"/>
      <c r="RWJ28" s="40"/>
      <c r="RWK28" s="40"/>
      <c r="RWL28" s="40"/>
      <c r="RWM28" s="40"/>
      <c r="RWN28" s="40"/>
      <c r="RWO28" s="40"/>
      <c r="RWP28" s="40"/>
      <c r="RWQ28" s="40"/>
      <c r="RWR28" s="40"/>
      <c r="RWS28" s="40"/>
      <c r="RWT28" s="40"/>
      <c r="RWU28" s="40"/>
      <c r="RWV28" s="40"/>
      <c r="RWW28" s="40"/>
      <c r="RWX28" s="40"/>
      <c r="RWY28" s="40"/>
      <c r="RWZ28" s="40"/>
      <c r="RXA28" s="40"/>
      <c r="RXB28" s="40"/>
      <c r="RXC28" s="40"/>
      <c r="RXD28" s="40"/>
      <c r="RXE28" s="40"/>
      <c r="RXF28" s="40"/>
      <c r="RXG28" s="40"/>
      <c r="RXH28" s="40"/>
      <c r="RXI28" s="40"/>
      <c r="RXJ28" s="40"/>
      <c r="RXK28" s="40"/>
      <c r="RXL28" s="40"/>
      <c r="RXM28" s="40"/>
      <c r="RXN28" s="40"/>
      <c r="RXO28" s="40"/>
      <c r="RXP28" s="40"/>
      <c r="RXQ28" s="40"/>
      <c r="RXR28" s="40"/>
      <c r="RXS28" s="40"/>
      <c r="RXT28" s="40"/>
      <c r="RXU28" s="40"/>
      <c r="RXV28" s="40"/>
      <c r="RXW28" s="40"/>
      <c r="RXX28" s="40"/>
      <c r="RXY28" s="40"/>
      <c r="RXZ28" s="40"/>
      <c r="RYA28" s="40"/>
      <c r="RYB28" s="40"/>
      <c r="RYC28" s="40"/>
      <c r="RYD28" s="40"/>
      <c r="RYE28" s="40"/>
      <c r="RYF28" s="40"/>
      <c r="RYG28" s="40"/>
      <c r="RYH28" s="40"/>
      <c r="RYI28" s="40"/>
      <c r="RYJ28" s="40"/>
      <c r="RYK28" s="40"/>
      <c r="RYL28" s="40"/>
      <c r="RYM28" s="40"/>
      <c r="RYN28" s="40"/>
      <c r="RYO28" s="40"/>
      <c r="RYP28" s="40"/>
      <c r="RYQ28" s="40"/>
      <c r="RYR28" s="40"/>
      <c r="RYS28" s="40"/>
      <c r="RYT28" s="40"/>
      <c r="RYU28" s="40"/>
      <c r="RYV28" s="40"/>
      <c r="RYW28" s="40"/>
      <c r="RYX28" s="40"/>
      <c r="RYY28" s="40"/>
      <c r="RYZ28" s="40"/>
      <c r="RZA28" s="40"/>
      <c r="RZB28" s="40"/>
      <c r="RZC28" s="40"/>
      <c r="RZD28" s="40"/>
      <c r="RZE28" s="40"/>
      <c r="RZF28" s="40"/>
      <c r="RZG28" s="40"/>
      <c r="RZH28" s="40"/>
      <c r="RZI28" s="40"/>
      <c r="RZJ28" s="40"/>
      <c r="RZK28" s="40"/>
      <c r="RZL28" s="40"/>
      <c r="RZM28" s="40"/>
      <c r="RZN28" s="40"/>
      <c r="RZO28" s="40"/>
      <c r="RZP28" s="40"/>
      <c r="RZQ28" s="40"/>
      <c r="RZR28" s="40"/>
      <c r="RZS28" s="40"/>
      <c r="RZT28" s="40"/>
      <c r="RZU28" s="40"/>
      <c r="RZV28" s="40"/>
      <c r="RZW28" s="40"/>
      <c r="RZX28" s="40"/>
      <c r="RZY28" s="40"/>
      <c r="RZZ28" s="40"/>
      <c r="SAA28" s="40"/>
      <c r="SAB28" s="40"/>
      <c r="SAC28" s="40"/>
      <c r="SAD28" s="40"/>
      <c r="SAE28" s="40"/>
      <c r="SAF28" s="40"/>
      <c r="SAG28" s="40"/>
      <c r="SAH28" s="40"/>
      <c r="SAI28" s="40"/>
      <c r="SAJ28" s="40"/>
      <c r="SAK28" s="40"/>
      <c r="SAL28" s="40"/>
      <c r="SAM28" s="40"/>
      <c r="SAN28" s="40"/>
      <c r="SAO28" s="40"/>
      <c r="SAP28" s="40"/>
      <c r="SAQ28" s="40"/>
      <c r="SAR28" s="40"/>
      <c r="SAS28" s="40"/>
      <c r="SAT28" s="40"/>
      <c r="SAU28" s="40"/>
      <c r="SAV28" s="40"/>
      <c r="SAW28" s="40"/>
      <c r="SAX28" s="40"/>
      <c r="SAY28" s="40"/>
      <c r="SAZ28" s="40"/>
      <c r="SBA28" s="40"/>
      <c r="SBB28" s="40"/>
      <c r="SBC28" s="40"/>
      <c r="SBD28" s="40"/>
      <c r="SBE28" s="40"/>
      <c r="SBF28" s="40"/>
      <c r="SBG28" s="40"/>
      <c r="SBH28" s="40"/>
      <c r="SBI28" s="40"/>
      <c r="SBJ28" s="40"/>
      <c r="SBK28" s="40"/>
      <c r="SBL28" s="40"/>
      <c r="SBM28" s="40"/>
      <c r="SBN28" s="40"/>
      <c r="SBO28" s="40"/>
      <c r="SBP28" s="40"/>
      <c r="SBQ28" s="40"/>
      <c r="SBR28" s="40"/>
      <c r="SBS28" s="40"/>
      <c r="SBT28" s="40"/>
      <c r="SBU28" s="40"/>
      <c r="SBV28" s="40"/>
      <c r="SBW28" s="40"/>
      <c r="SBX28" s="40"/>
      <c r="SBY28" s="40"/>
      <c r="SBZ28" s="40"/>
      <c r="SCA28" s="40"/>
      <c r="SCB28" s="40"/>
      <c r="SCC28" s="40"/>
      <c r="SCD28" s="40"/>
      <c r="SCE28" s="40"/>
      <c r="SCF28" s="40"/>
      <c r="SCG28" s="40"/>
      <c r="SCH28" s="40"/>
      <c r="SCI28" s="40"/>
      <c r="SCJ28" s="40"/>
      <c r="SCK28" s="40"/>
      <c r="SCL28" s="40"/>
      <c r="SCM28" s="40"/>
      <c r="SCN28" s="40"/>
      <c r="SCO28" s="40"/>
      <c r="SCP28" s="40"/>
      <c r="SCQ28" s="40"/>
      <c r="SCR28" s="40"/>
      <c r="SCS28" s="40"/>
      <c r="SCT28" s="40"/>
      <c r="SCU28" s="40"/>
      <c r="SCV28" s="40"/>
      <c r="SCW28" s="40"/>
      <c r="SCX28" s="40"/>
      <c r="SCY28" s="40"/>
      <c r="SCZ28" s="40"/>
      <c r="SDA28" s="40"/>
      <c r="SDB28" s="40"/>
      <c r="SDC28" s="40"/>
      <c r="SDD28" s="40"/>
      <c r="SDE28" s="40"/>
      <c r="SDF28" s="40"/>
      <c r="SDG28" s="40"/>
      <c r="SDH28" s="40"/>
      <c r="SDI28" s="40"/>
      <c r="SDJ28" s="40"/>
      <c r="SDK28" s="40"/>
      <c r="SDL28" s="40"/>
      <c r="SDM28" s="40"/>
      <c r="SDN28" s="40"/>
      <c r="SDO28" s="40"/>
      <c r="SDP28" s="40"/>
      <c r="SDQ28" s="40"/>
      <c r="SDR28" s="40"/>
      <c r="SDS28" s="40"/>
      <c r="SDT28" s="40"/>
      <c r="SDU28" s="40"/>
      <c r="SDV28" s="40"/>
      <c r="SDW28" s="40"/>
      <c r="SDX28" s="40"/>
      <c r="SDY28" s="40"/>
      <c r="SDZ28" s="40"/>
      <c r="SEA28" s="40"/>
      <c r="SEB28" s="40"/>
      <c r="SEC28" s="40"/>
      <c r="SED28" s="40"/>
      <c r="SEE28" s="40"/>
      <c r="SEF28" s="40"/>
      <c r="SEG28" s="40"/>
      <c r="SEH28" s="40"/>
      <c r="SEI28" s="40"/>
      <c r="SEJ28" s="40"/>
      <c r="SEK28" s="40"/>
      <c r="SEL28" s="40"/>
      <c r="SEM28" s="40"/>
      <c r="SEN28" s="40"/>
      <c r="SEO28" s="40"/>
      <c r="SEP28" s="40"/>
      <c r="SEQ28" s="40"/>
      <c r="SER28" s="40"/>
      <c r="SES28" s="40"/>
      <c r="SET28" s="40"/>
      <c r="SEU28" s="40"/>
      <c r="SEV28" s="40"/>
      <c r="SEW28" s="40"/>
      <c r="SEX28" s="40"/>
      <c r="SEY28" s="40"/>
      <c r="SEZ28" s="40"/>
      <c r="SFA28" s="40"/>
      <c r="SFB28" s="40"/>
      <c r="SFC28" s="40"/>
      <c r="SFD28" s="40"/>
      <c r="SFE28" s="40"/>
      <c r="SFF28" s="40"/>
      <c r="SFG28" s="40"/>
      <c r="SFH28" s="40"/>
      <c r="SFI28" s="40"/>
      <c r="SFJ28" s="40"/>
      <c r="SFK28" s="40"/>
      <c r="SFL28" s="40"/>
      <c r="SFM28" s="40"/>
      <c r="SFN28" s="40"/>
      <c r="SFO28" s="40"/>
      <c r="SFP28" s="40"/>
      <c r="SFQ28" s="40"/>
      <c r="SFR28" s="40"/>
      <c r="SFS28" s="40"/>
      <c r="SFT28" s="40"/>
      <c r="SFU28" s="40"/>
      <c r="SFV28" s="40"/>
      <c r="SFW28" s="40"/>
      <c r="SFX28" s="40"/>
      <c r="SFY28" s="40"/>
      <c r="SFZ28" s="40"/>
      <c r="SGA28" s="40"/>
      <c r="SGB28" s="40"/>
      <c r="SGC28" s="40"/>
      <c r="SGD28" s="40"/>
      <c r="SGE28" s="40"/>
      <c r="SGF28" s="40"/>
      <c r="SGG28" s="40"/>
      <c r="SGH28" s="40"/>
      <c r="SGI28" s="40"/>
      <c r="SGJ28" s="40"/>
      <c r="SGK28" s="40"/>
      <c r="SGL28" s="40"/>
      <c r="SGM28" s="40"/>
      <c r="SGN28" s="40"/>
      <c r="SGO28" s="40"/>
      <c r="SGP28" s="40"/>
      <c r="SGQ28" s="40"/>
      <c r="SGR28" s="40"/>
      <c r="SGS28" s="40"/>
      <c r="SGT28" s="40"/>
      <c r="SGU28" s="40"/>
      <c r="SGV28" s="40"/>
      <c r="SGW28" s="40"/>
      <c r="SGX28" s="40"/>
      <c r="SGY28" s="40"/>
      <c r="SGZ28" s="40"/>
      <c r="SHA28" s="40"/>
      <c r="SHB28" s="40"/>
      <c r="SHC28" s="40"/>
      <c r="SHD28" s="40"/>
      <c r="SHE28" s="40"/>
      <c r="SHF28" s="40"/>
      <c r="SHG28" s="40"/>
      <c r="SHH28" s="40"/>
      <c r="SHI28" s="40"/>
      <c r="SHJ28" s="40"/>
      <c r="SHK28" s="40"/>
      <c r="SHL28" s="40"/>
      <c r="SHM28" s="40"/>
      <c r="SHN28" s="40"/>
      <c r="SHO28" s="40"/>
      <c r="SHP28" s="40"/>
      <c r="SHQ28" s="40"/>
      <c r="SHR28" s="40"/>
      <c r="SHS28" s="40"/>
      <c r="SHT28" s="40"/>
      <c r="SHU28" s="40"/>
      <c r="SHV28" s="40"/>
      <c r="SHW28" s="40"/>
      <c r="SHX28" s="40"/>
      <c r="SHY28" s="40"/>
      <c r="SHZ28" s="40"/>
      <c r="SIA28" s="40"/>
      <c r="SIB28" s="40"/>
      <c r="SIC28" s="40"/>
      <c r="SID28" s="40"/>
      <c r="SIE28" s="40"/>
      <c r="SIF28" s="40"/>
      <c r="SIG28" s="40"/>
      <c r="SIH28" s="40"/>
      <c r="SII28" s="40"/>
      <c r="SIJ28" s="40"/>
      <c r="SIK28" s="40"/>
      <c r="SIL28" s="40"/>
      <c r="SIM28" s="40"/>
      <c r="SIN28" s="40"/>
      <c r="SIO28" s="40"/>
      <c r="SIP28" s="40"/>
      <c r="SIQ28" s="40"/>
      <c r="SIR28" s="40"/>
      <c r="SIS28" s="40"/>
      <c r="SIT28" s="40"/>
      <c r="SIU28" s="40"/>
      <c r="SIV28" s="40"/>
      <c r="SIW28" s="40"/>
      <c r="SIX28" s="40"/>
      <c r="SIY28" s="40"/>
      <c r="SIZ28" s="40"/>
      <c r="SJA28" s="40"/>
      <c r="SJB28" s="40"/>
      <c r="SJC28" s="40"/>
      <c r="SJD28" s="40"/>
      <c r="SJE28" s="40"/>
      <c r="SJF28" s="40"/>
      <c r="SJG28" s="40"/>
      <c r="SJH28" s="40"/>
      <c r="SJI28" s="40"/>
      <c r="SJJ28" s="40"/>
      <c r="SJK28" s="40"/>
      <c r="SJL28" s="40"/>
      <c r="SJM28" s="40"/>
      <c r="SJN28" s="40"/>
      <c r="SJO28" s="40"/>
      <c r="SJP28" s="40"/>
      <c r="SJQ28" s="40"/>
      <c r="SJR28" s="40"/>
      <c r="SJS28" s="40"/>
      <c r="SJT28" s="40"/>
      <c r="SJU28" s="40"/>
      <c r="SJV28" s="40"/>
      <c r="SJW28" s="40"/>
      <c r="SJX28" s="40"/>
      <c r="SJY28" s="40"/>
      <c r="SJZ28" s="40"/>
      <c r="SKA28" s="40"/>
      <c r="SKB28" s="40"/>
      <c r="SKC28" s="40"/>
      <c r="SKD28" s="40"/>
      <c r="SKE28" s="40"/>
      <c r="SKF28" s="40"/>
      <c r="SKG28" s="40"/>
      <c r="SKH28" s="40"/>
      <c r="SKI28" s="40"/>
      <c r="SKJ28" s="40"/>
      <c r="SKK28" s="40"/>
      <c r="SKL28" s="40"/>
      <c r="SKM28" s="40"/>
      <c r="SKN28" s="40"/>
      <c r="SKO28" s="40"/>
      <c r="SKP28" s="40"/>
      <c r="SKQ28" s="40"/>
      <c r="SKR28" s="40"/>
      <c r="SKS28" s="40"/>
      <c r="SKT28" s="40"/>
      <c r="SKU28" s="40"/>
      <c r="SKV28" s="40"/>
      <c r="SKW28" s="40"/>
      <c r="SKX28" s="40"/>
      <c r="SKY28" s="40"/>
      <c r="SKZ28" s="40"/>
      <c r="SLA28" s="40"/>
      <c r="SLB28" s="40"/>
      <c r="SLC28" s="40"/>
      <c r="SLD28" s="40"/>
      <c r="SLE28" s="40"/>
      <c r="SLF28" s="40"/>
      <c r="SLG28" s="40"/>
      <c r="SLH28" s="40"/>
      <c r="SLI28" s="40"/>
      <c r="SLJ28" s="40"/>
      <c r="SLK28" s="40"/>
      <c r="SLL28" s="40"/>
      <c r="SLM28" s="40"/>
      <c r="SLN28" s="40"/>
      <c r="SLO28" s="40"/>
      <c r="SLP28" s="40"/>
      <c r="SLQ28" s="40"/>
      <c r="SLR28" s="40"/>
      <c r="SLS28" s="40"/>
      <c r="SLT28" s="40"/>
      <c r="SLU28" s="40"/>
      <c r="SLV28" s="40"/>
      <c r="SLW28" s="40"/>
      <c r="SLX28" s="40"/>
      <c r="SLY28" s="40"/>
      <c r="SLZ28" s="40"/>
      <c r="SMA28" s="40"/>
      <c r="SMB28" s="40"/>
      <c r="SMC28" s="40"/>
      <c r="SMD28" s="40"/>
      <c r="SME28" s="40"/>
      <c r="SMF28" s="40"/>
      <c r="SMG28" s="40"/>
      <c r="SMH28" s="40"/>
      <c r="SMI28" s="40"/>
      <c r="SMJ28" s="40"/>
      <c r="SMK28" s="40"/>
      <c r="SML28" s="40"/>
      <c r="SMM28" s="40"/>
      <c r="SMN28" s="40"/>
      <c r="SMO28" s="40"/>
      <c r="SMP28" s="40"/>
      <c r="SMQ28" s="40"/>
      <c r="SMR28" s="40"/>
      <c r="SMS28" s="40"/>
      <c r="SMT28" s="40"/>
      <c r="SMU28" s="40"/>
      <c r="SMV28" s="40"/>
      <c r="SMW28" s="40"/>
      <c r="SMX28" s="40"/>
      <c r="SMY28" s="40"/>
      <c r="SMZ28" s="40"/>
      <c r="SNA28" s="40"/>
      <c r="SNB28" s="40"/>
      <c r="SNC28" s="40"/>
      <c r="SND28" s="40"/>
      <c r="SNE28" s="40"/>
      <c r="SNF28" s="40"/>
      <c r="SNG28" s="40"/>
      <c r="SNH28" s="40"/>
      <c r="SNI28" s="40"/>
      <c r="SNJ28" s="40"/>
      <c r="SNK28" s="40"/>
      <c r="SNL28" s="40"/>
      <c r="SNM28" s="40"/>
      <c r="SNN28" s="40"/>
      <c r="SNO28" s="40"/>
      <c r="SNP28" s="40"/>
      <c r="SNQ28" s="40"/>
      <c r="SNR28" s="40"/>
      <c r="SNS28" s="40"/>
      <c r="SNT28" s="40"/>
      <c r="SNU28" s="40"/>
      <c r="SNV28" s="40"/>
      <c r="SNW28" s="40"/>
      <c r="SNX28" s="40"/>
      <c r="SNY28" s="40"/>
      <c r="SNZ28" s="40"/>
      <c r="SOA28" s="40"/>
      <c r="SOB28" s="40"/>
      <c r="SOC28" s="40"/>
      <c r="SOD28" s="40"/>
      <c r="SOE28" s="40"/>
      <c r="SOF28" s="40"/>
      <c r="SOG28" s="40"/>
      <c r="SOH28" s="40"/>
      <c r="SOI28" s="40"/>
      <c r="SOJ28" s="40"/>
      <c r="SOK28" s="40"/>
      <c r="SOL28" s="40"/>
      <c r="SOM28" s="40"/>
      <c r="SON28" s="40"/>
      <c r="SOO28" s="40"/>
      <c r="SOP28" s="40"/>
      <c r="SOQ28" s="40"/>
      <c r="SOR28" s="40"/>
      <c r="SOS28" s="40"/>
      <c r="SOT28" s="40"/>
      <c r="SOU28" s="40"/>
      <c r="SOV28" s="40"/>
      <c r="SOW28" s="40"/>
      <c r="SOX28" s="40"/>
      <c r="SOY28" s="40"/>
      <c r="SOZ28" s="40"/>
      <c r="SPA28" s="40"/>
      <c r="SPB28" s="40"/>
      <c r="SPC28" s="40"/>
      <c r="SPD28" s="40"/>
      <c r="SPE28" s="40"/>
      <c r="SPF28" s="40"/>
      <c r="SPG28" s="40"/>
      <c r="SPH28" s="40"/>
      <c r="SPI28" s="40"/>
      <c r="SPJ28" s="40"/>
      <c r="SPK28" s="40"/>
      <c r="SPL28" s="40"/>
      <c r="SPM28" s="40"/>
      <c r="SPN28" s="40"/>
      <c r="SPO28" s="40"/>
      <c r="SPP28" s="40"/>
      <c r="SPQ28" s="40"/>
      <c r="SPR28" s="40"/>
      <c r="SPS28" s="40"/>
      <c r="SPT28" s="40"/>
      <c r="SPU28" s="40"/>
      <c r="SPV28" s="40"/>
      <c r="SPW28" s="40"/>
      <c r="SPX28" s="40"/>
      <c r="SPY28" s="40"/>
      <c r="SPZ28" s="40"/>
      <c r="SQA28" s="40"/>
      <c r="SQB28" s="40"/>
      <c r="SQC28" s="40"/>
      <c r="SQD28" s="40"/>
      <c r="SQE28" s="40"/>
      <c r="SQF28" s="40"/>
      <c r="SQG28" s="40"/>
      <c r="SQH28" s="40"/>
      <c r="SQI28" s="40"/>
      <c r="SQJ28" s="40"/>
      <c r="SQK28" s="40"/>
      <c r="SQL28" s="40"/>
      <c r="SQM28" s="40"/>
      <c r="SQN28" s="40"/>
      <c r="SQO28" s="40"/>
      <c r="SQP28" s="40"/>
      <c r="SQQ28" s="40"/>
      <c r="SQR28" s="40"/>
      <c r="SQS28" s="40"/>
      <c r="SQT28" s="40"/>
      <c r="SQU28" s="40"/>
      <c r="SQV28" s="40"/>
      <c r="SQW28" s="40"/>
      <c r="SQX28" s="40"/>
      <c r="SQY28" s="40"/>
      <c r="SQZ28" s="40"/>
      <c r="SRA28" s="40"/>
      <c r="SRB28" s="40"/>
      <c r="SRC28" s="40"/>
      <c r="SRD28" s="40"/>
      <c r="SRE28" s="40"/>
      <c r="SRF28" s="40"/>
      <c r="SRG28" s="40"/>
      <c r="SRH28" s="40"/>
      <c r="SRI28" s="40"/>
      <c r="SRJ28" s="40"/>
      <c r="SRK28" s="40"/>
      <c r="SRL28" s="40"/>
      <c r="SRM28" s="40"/>
      <c r="SRN28" s="40"/>
      <c r="SRO28" s="40"/>
      <c r="SRP28" s="40"/>
      <c r="SRQ28" s="40"/>
      <c r="SRR28" s="40"/>
      <c r="SRS28" s="40"/>
      <c r="SRT28" s="40"/>
      <c r="SRU28" s="40"/>
      <c r="SRV28" s="40"/>
      <c r="SRW28" s="40"/>
      <c r="SRX28" s="40"/>
      <c r="SRY28" s="40"/>
      <c r="SRZ28" s="40"/>
      <c r="SSA28" s="40"/>
      <c r="SSB28" s="40"/>
      <c r="SSC28" s="40"/>
      <c r="SSD28" s="40"/>
      <c r="SSE28" s="40"/>
      <c r="SSF28" s="40"/>
      <c r="SSG28" s="40"/>
      <c r="SSH28" s="40"/>
      <c r="SSI28" s="40"/>
      <c r="SSJ28" s="40"/>
      <c r="SSK28" s="40"/>
      <c r="SSL28" s="40"/>
      <c r="SSM28" s="40"/>
      <c r="SSN28" s="40"/>
      <c r="SSO28" s="40"/>
      <c r="SSP28" s="40"/>
      <c r="SSQ28" s="40"/>
      <c r="SSR28" s="40"/>
      <c r="SSS28" s="40"/>
      <c r="SST28" s="40"/>
      <c r="SSU28" s="40"/>
      <c r="SSV28" s="40"/>
      <c r="SSW28" s="40"/>
      <c r="SSX28" s="40"/>
      <c r="SSY28" s="40"/>
      <c r="SSZ28" s="40"/>
      <c r="STA28" s="40"/>
      <c r="STB28" s="40"/>
      <c r="STC28" s="40"/>
      <c r="STD28" s="40"/>
      <c r="STE28" s="40"/>
      <c r="STF28" s="40"/>
      <c r="STG28" s="40"/>
      <c r="STH28" s="40"/>
      <c r="STI28" s="40"/>
      <c r="STJ28" s="40"/>
      <c r="STK28" s="40"/>
      <c r="STL28" s="40"/>
      <c r="STM28" s="40"/>
      <c r="STN28" s="40"/>
      <c r="STO28" s="40"/>
      <c r="STP28" s="40"/>
      <c r="STQ28" s="40"/>
      <c r="STR28" s="40"/>
      <c r="STS28" s="40"/>
      <c r="STT28" s="40"/>
      <c r="STU28" s="40"/>
      <c r="STV28" s="40"/>
      <c r="STW28" s="40"/>
      <c r="STX28" s="40"/>
      <c r="STY28" s="40"/>
      <c r="STZ28" s="40"/>
      <c r="SUA28" s="40"/>
      <c r="SUB28" s="40"/>
      <c r="SUC28" s="40"/>
      <c r="SUD28" s="40"/>
      <c r="SUE28" s="40"/>
      <c r="SUF28" s="40"/>
      <c r="SUG28" s="40"/>
      <c r="SUH28" s="40"/>
      <c r="SUI28" s="40"/>
      <c r="SUJ28" s="40"/>
      <c r="SUK28" s="40"/>
      <c r="SUL28" s="40"/>
      <c r="SUM28" s="40"/>
      <c r="SUN28" s="40"/>
      <c r="SUO28" s="40"/>
      <c r="SUP28" s="40"/>
      <c r="SUQ28" s="40"/>
      <c r="SUR28" s="40"/>
      <c r="SUS28" s="40"/>
      <c r="SUT28" s="40"/>
      <c r="SUU28" s="40"/>
      <c r="SUV28" s="40"/>
      <c r="SUW28" s="40"/>
      <c r="SUX28" s="40"/>
      <c r="SUY28" s="40"/>
      <c r="SUZ28" s="40"/>
      <c r="SVA28" s="40"/>
      <c r="SVB28" s="40"/>
      <c r="SVC28" s="40"/>
      <c r="SVD28" s="40"/>
      <c r="SVE28" s="40"/>
      <c r="SVF28" s="40"/>
      <c r="SVG28" s="40"/>
      <c r="SVH28" s="40"/>
      <c r="SVI28" s="40"/>
      <c r="SVJ28" s="40"/>
      <c r="SVK28" s="40"/>
      <c r="SVL28" s="40"/>
      <c r="SVM28" s="40"/>
      <c r="SVN28" s="40"/>
      <c r="SVO28" s="40"/>
      <c r="SVP28" s="40"/>
      <c r="SVQ28" s="40"/>
      <c r="SVR28" s="40"/>
      <c r="SVS28" s="40"/>
      <c r="SVT28" s="40"/>
      <c r="SVU28" s="40"/>
      <c r="SVV28" s="40"/>
      <c r="SVW28" s="40"/>
      <c r="SVX28" s="40"/>
      <c r="SVY28" s="40"/>
      <c r="SVZ28" s="40"/>
      <c r="SWA28" s="40"/>
      <c r="SWB28" s="40"/>
      <c r="SWC28" s="40"/>
      <c r="SWD28" s="40"/>
      <c r="SWE28" s="40"/>
      <c r="SWF28" s="40"/>
      <c r="SWG28" s="40"/>
      <c r="SWH28" s="40"/>
      <c r="SWI28" s="40"/>
      <c r="SWJ28" s="40"/>
      <c r="SWK28" s="40"/>
      <c r="SWL28" s="40"/>
      <c r="SWM28" s="40"/>
      <c r="SWN28" s="40"/>
      <c r="SWO28" s="40"/>
      <c r="SWP28" s="40"/>
      <c r="SWQ28" s="40"/>
      <c r="SWR28" s="40"/>
      <c r="SWS28" s="40"/>
      <c r="SWT28" s="40"/>
      <c r="SWU28" s="40"/>
      <c r="SWV28" s="40"/>
      <c r="SWW28" s="40"/>
      <c r="SWX28" s="40"/>
      <c r="SWY28" s="40"/>
      <c r="SWZ28" s="40"/>
      <c r="SXA28" s="40"/>
      <c r="SXB28" s="40"/>
      <c r="SXC28" s="40"/>
      <c r="SXD28" s="40"/>
      <c r="SXE28" s="40"/>
      <c r="SXF28" s="40"/>
      <c r="SXG28" s="40"/>
      <c r="SXH28" s="40"/>
      <c r="SXI28" s="40"/>
      <c r="SXJ28" s="40"/>
      <c r="SXK28" s="40"/>
      <c r="SXL28" s="40"/>
      <c r="SXM28" s="40"/>
      <c r="SXN28" s="40"/>
      <c r="SXO28" s="40"/>
      <c r="SXP28" s="40"/>
      <c r="SXQ28" s="40"/>
      <c r="SXR28" s="40"/>
      <c r="SXS28" s="40"/>
      <c r="SXT28" s="40"/>
      <c r="SXU28" s="40"/>
      <c r="SXV28" s="40"/>
      <c r="SXW28" s="40"/>
      <c r="SXX28" s="40"/>
      <c r="SXY28" s="40"/>
      <c r="SXZ28" s="40"/>
      <c r="SYA28" s="40"/>
      <c r="SYB28" s="40"/>
      <c r="SYC28" s="40"/>
      <c r="SYD28" s="40"/>
      <c r="SYE28" s="40"/>
      <c r="SYF28" s="40"/>
      <c r="SYG28" s="40"/>
      <c r="SYH28" s="40"/>
      <c r="SYI28" s="40"/>
      <c r="SYJ28" s="40"/>
      <c r="SYK28" s="40"/>
      <c r="SYL28" s="40"/>
      <c r="SYM28" s="40"/>
      <c r="SYN28" s="40"/>
      <c r="SYO28" s="40"/>
      <c r="SYP28" s="40"/>
      <c r="SYQ28" s="40"/>
      <c r="SYR28" s="40"/>
      <c r="SYS28" s="40"/>
      <c r="SYT28" s="40"/>
      <c r="SYU28" s="40"/>
      <c r="SYV28" s="40"/>
      <c r="SYW28" s="40"/>
      <c r="SYX28" s="40"/>
      <c r="SYY28" s="40"/>
      <c r="SYZ28" s="40"/>
      <c r="SZA28" s="40"/>
      <c r="SZB28" s="40"/>
      <c r="SZC28" s="40"/>
      <c r="SZD28" s="40"/>
      <c r="SZE28" s="40"/>
      <c r="SZF28" s="40"/>
      <c r="SZG28" s="40"/>
      <c r="SZH28" s="40"/>
      <c r="SZI28" s="40"/>
      <c r="SZJ28" s="40"/>
      <c r="SZK28" s="40"/>
      <c r="SZL28" s="40"/>
      <c r="SZM28" s="40"/>
      <c r="SZN28" s="40"/>
      <c r="SZO28" s="40"/>
      <c r="SZP28" s="40"/>
      <c r="SZQ28" s="40"/>
      <c r="SZR28" s="40"/>
      <c r="SZS28" s="40"/>
      <c r="SZT28" s="40"/>
      <c r="SZU28" s="40"/>
      <c r="SZV28" s="40"/>
      <c r="SZW28" s="40"/>
      <c r="SZX28" s="40"/>
      <c r="SZY28" s="40"/>
      <c r="SZZ28" s="40"/>
      <c r="TAA28" s="40"/>
      <c r="TAB28" s="40"/>
      <c r="TAC28" s="40"/>
      <c r="TAD28" s="40"/>
      <c r="TAE28" s="40"/>
      <c r="TAF28" s="40"/>
      <c r="TAG28" s="40"/>
      <c r="TAH28" s="40"/>
      <c r="TAI28" s="40"/>
      <c r="TAJ28" s="40"/>
      <c r="TAK28" s="40"/>
      <c r="TAL28" s="40"/>
      <c r="TAM28" s="40"/>
      <c r="TAN28" s="40"/>
      <c r="TAO28" s="40"/>
      <c r="TAP28" s="40"/>
      <c r="TAQ28" s="40"/>
      <c r="TAR28" s="40"/>
      <c r="TAS28" s="40"/>
      <c r="TAT28" s="40"/>
      <c r="TAU28" s="40"/>
      <c r="TAV28" s="40"/>
      <c r="TAW28" s="40"/>
      <c r="TAX28" s="40"/>
      <c r="TAY28" s="40"/>
      <c r="TAZ28" s="40"/>
      <c r="TBA28" s="40"/>
      <c r="TBB28" s="40"/>
      <c r="TBC28" s="40"/>
      <c r="TBD28" s="40"/>
      <c r="TBE28" s="40"/>
      <c r="TBF28" s="40"/>
      <c r="TBG28" s="40"/>
      <c r="TBH28" s="40"/>
      <c r="TBI28" s="40"/>
      <c r="TBJ28" s="40"/>
      <c r="TBK28" s="40"/>
      <c r="TBL28" s="40"/>
      <c r="TBM28" s="40"/>
      <c r="TBN28" s="40"/>
      <c r="TBO28" s="40"/>
      <c r="TBP28" s="40"/>
      <c r="TBQ28" s="40"/>
      <c r="TBR28" s="40"/>
      <c r="TBS28" s="40"/>
      <c r="TBT28" s="40"/>
      <c r="TBU28" s="40"/>
      <c r="TBV28" s="40"/>
      <c r="TBW28" s="40"/>
      <c r="TBX28" s="40"/>
      <c r="TBY28" s="40"/>
      <c r="TBZ28" s="40"/>
      <c r="TCA28" s="40"/>
      <c r="TCB28" s="40"/>
      <c r="TCC28" s="40"/>
      <c r="TCD28" s="40"/>
      <c r="TCE28" s="40"/>
      <c r="TCF28" s="40"/>
      <c r="TCG28" s="40"/>
      <c r="TCH28" s="40"/>
      <c r="TCI28" s="40"/>
      <c r="TCJ28" s="40"/>
      <c r="TCK28" s="40"/>
      <c r="TCL28" s="40"/>
      <c r="TCM28" s="40"/>
      <c r="TCN28" s="40"/>
      <c r="TCO28" s="40"/>
      <c r="TCP28" s="40"/>
      <c r="TCQ28" s="40"/>
      <c r="TCR28" s="40"/>
      <c r="TCS28" s="40"/>
      <c r="TCT28" s="40"/>
      <c r="TCU28" s="40"/>
      <c r="TCV28" s="40"/>
      <c r="TCW28" s="40"/>
      <c r="TCX28" s="40"/>
      <c r="TCY28" s="40"/>
      <c r="TCZ28" s="40"/>
      <c r="TDA28" s="40"/>
      <c r="TDB28" s="40"/>
      <c r="TDC28" s="40"/>
      <c r="TDD28" s="40"/>
      <c r="TDE28" s="40"/>
      <c r="TDF28" s="40"/>
      <c r="TDG28" s="40"/>
      <c r="TDH28" s="40"/>
      <c r="TDI28" s="40"/>
      <c r="TDJ28" s="40"/>
      <c r="TDK28" s="40"/>
      <c r="TDL28" s="40"/>
      <c r="TDM28" s="40"/>
      <c r="TDN28" s="40"/>
      <c r="TDO28" s="40"/>
      <c r="TDP28" s="40"/>
      <c r="TDQ28" s="40"/>
      <c r="TDR28" s="40"/>
      <c r="TDS28" s="40"/>
      <c r="TDT28" s="40"/>
      <c r="TDU28" s="40"/>
      <c r="TDV28" s="40"/>
      <c r="TDW28" s="40"/>
      <c r="TDX28" s="40"/>
      <c r="TDY28" s="40"/>
      <c r="TDZ28" s="40"/>
      <c r="TEA28" s="40"/>
      <c r="TEB28" s="40"/>
      <c r="TEC28" s="40"/>
      <c r="TED28" s="40"/>
      <c r="TEE28" s="40"/>
      <c r="TEF28" s="40"/>
      <c r="TEG28" s="40"/>
      <c r="TEH28" s="40"/>
      <c r="TEI28" s="40"/>
      <c r="TEJ28" s="40"/>
      <c r="TEK28" s="40"/>
      <c r="TEL28" s="40"/>
      <c r="TEM28" s="40"/>
      <c r="TEN28" s="40"/>
      <c r="TEO28" s="40"/>
      <c r="TEP28" s="40"/>
      <c r="TEQ28" s="40"/>
      <c r="TER28" s="40"/>
      <c r="TES28" s="40"/>
      <c r="TET28" s="40"/>
      <c r="TEU28" s="40"/>
      <c r="TEV28" s="40"/>
      <c r="TEW28" s="40"/>
      <c r="TEX28" s="40"/>
      <c r="TEY28" s="40"/>
      <c r="TEZ28" s="40"/>
      <c r="TFA28" s="40"/>
      <c r="TFB28" s="40"/>
      <c r="TFC28" s="40"/>
      <c r="TFD28" s="40"/>
      <c r="TFE28" s="40"/>
      <c r="TFF28" s="40"/>
      <c r="TFG28" s="40"/>
      <c r="TFH28" s="40"/>
      <c r="TFI28" s="40"/>
      <c r="TFJ28" s="40"/>
      <c r="TFK28" s="40"/>
      <c r="TFL28" s="40"/>
      <c r="TFM28" s="40"/>
      <c r="TFN28" s="40"/>
      <c r="TFO28" s="40"/>
      <c r="TFP28" s="40"/>
      <c r="TFQ28" s="40"/>
      <c r="TFR28" s="40"/>
      <c r="TFS28" s="40"/>
      <c r="TFT28" s="40"/>
      <c r="TFU28" s="40"/>
      <c r="TFV28" s="40"/>
      <c r="TFW28" s="40"/>
      <c r="TFX28" s="40"/>
      <c r="TFY28" s="40"/>
      <c r="TFZ28" s="40"/>
      <c r="TGA28" s="40"/>
      <c r="TGB28" s="40"/>
      <c r="TGC28" s="40"/>
      <c r="TGD28" s="40"/>
      <c r="TGE28" s="40"/>
      <c r="TGF28" s="40"/>
      <c r="TGG28" s="40"/>
      <c r="TGH28" s="40"/>
      <c r="TGI28" s="40"/>
      <c r="TGJ28" s="40"/>
      <c r="TGK28" s="40"/>
      <c r="TGL28" s="40"/>
      <c r="TGM28" s="40"/>
      <c r="TGN28" s="40"/>
      <c r="TGO28" s="40"/>
      <c r="TGP28" s="40"/>
      <c r="TGQ28" s="40"/>
      <c r="TGR28" s="40"/>
      <c r="TGS28" s="40"/>
      <c r="TGT28" s="40"/>
      <c r="TGU28" s="40"/>
      <c r="TGV28" s="40"/>
      <c r="TGW28" s="40"/>
      <c r="TGX28" s="40"/>
      <c r="TGY28" s="40"/>
      <c r="TGZ28" s="40"/>
      <c r="THA28" s="40"/>
      <c r="THB28" s="40"/>
      <c r="THC28" s="40"/>
      <c r="THD28" s="40"/>
      <c r="THE28" s="40"/>
      <c r="THF28" s="40"/>
      <c r="THG28" s="40"/>
      <c r="THH28" s="40"/>
      <c r="THI28" s="40"/>
      <c r="THJ28" s="40"/>
      <c r="THK28" s="40"/>
      <c r="THL28" s="40"/>
      <c r="THM28" s="40"/>
      <c r="THN28" s="40"/>
      <c r="THO28" s="40"/>
      <c r="THP28" s="40"/>
      <c r="THQ28" s="40"/>
      <c r="THR28" s="40"/>
      <c r="THS28" s="40"/>
      <c r="THT28" s="40"/>
      <c r="THU28" s="40"/>
      <c r="THV28" s="40"/>
      <c r="THW28" s="40"/>
      <c r="THX28" s="40"/>
      <c r="THY28" s="40"/>
      <c r="THZ28" s="40"/>
      <c r="TIA28" s="40"/>
      <c r="TIB28" s="40"/>
      <c r="TIC28" s="40"/>
      <c r="TID28" s="40"/>
      <c r="TIE28" s="40"/>
      <c r="TIF28" s="40"/>
      <c r="TIG28" s="40"/>
      <c r="TIH28" s="40"/>
      <c r="TII28" s="40"/>
      <c r="TIJ28" s="40"/>
      <c r="TIK28" s="40"/>
      <c r="TIL28" s="40"/>
      <c r="TIM28" s="40"/>
      <c r="TIN28" s="40"/>
      <c r="TIO28" s="40"/>
      <c r="TIP28" s="40"/>
      <c r="TIQ28" s="40"/>
      <c r="TIR28" s="40"/>
      <c r="TIS28" s="40"/>
      <c r="TIT28" s="40"/>
      <c r="TIU28" s="40"/>
      <c r="TIV28" s="40"/>
      <c r="TIW28" s="40"/>
      <c r="TIX28" s="40"/>
      <c r="TIY28" s="40"/>
      <c r="TIZ28" s="40"/>
      <c r="TJA28" s="40"/>
      <c r="TJB28" s="40"/>
      <c r="TJC28" s="40"/>
      <c r="TJD28" s="40"/>
      <c r="TJE28" s="40"/>
      <c r="TJF28" s="40"/>
      <c r="TJG28" s="40"/>
      <c r="TJH28" s="40"/>
      <c r="TJI28" s="40"/>
      <c r="TJJ28" s="40"/>
      <c r="TJK28" s="40"/>
      <c r="TJL28" s="40"/>
      <c r="TJM28" s="40"/>
      <c r="TJN28" s="40"/>
      <c r="TJO28" s="40"/>
      <c r="TJP28" s="40"/>
      <c r="TJQ28" s="40"/>
      <c r="TJR28" s="40"/>
      <c r="TJS28" s="40"/>
      <c r="TJT28" s="40"/>
      <c r="TJU28" s="40"/>
      <c r="TJV28" s="40"/>
      <c r="TJW28" s="40"/>
      <c r="TJX28" s="40"/>
      <c r="TJY28" s="40"/>
      <c r="TJZ28" s="40"/>
      <c r="TKA28" s="40"/>
      <c r="TKB28" s="40"/>
      <c r="TKC28" s="40"/>
      <c r="TKD28" s="40"/>
      <c r="TKE28" s="40"/>
      <c r="TKF28" s="40"/>
      <c r="TKG28" s="40"/>
      <c r="TKH28" s="40"/>
      <c r="TKI28" s="40"/>
      <c r="TKJ28" s="40"/>
      <c r="TKK28" s="40"/>
      <c r="TKL28" s="40"/>
      <c r="TKM28" s="40"/>
      <c r="TKN28" s="40"/>
      <c r="TKO28" s="40"/>
      <c r="TKP28" s="40"/>
      <c r="TKQ28" s="40"/>
      <c r="TKR28" s="40"/>
      <c r="TKS28" s="40"/>
      <c r="TKT28" s="40"/>
      <c r="TKU28" s="40"/>
      <c r="TKV28" s="40"/>
      <c r="TKW28" s="40"/>
      <c r="TKX28" s="40"/>
      <c r="TKY28" s="40"/>
      <c r="TKZ28" s="40"/>
      <c r="TLA28" s="40"/>
      <c r="TLB28" s="40"/>
      <c r="TLC28" s="40"/>
      <c r="TLD28" s="40"/>
      <c r="TLE28" s="40"/>
      <c r="TLF28" s="40"/>
      <c r="TLG28" s="40"/>
      <c r="TLH28" s="40"/>
      <c r="TLI28" s="40"/>
      <c r="TLJ28" s="40"/>
      <c r="TLK28" s="40"/>
      <c r="TLL28" s="40"/>
      <c r="TLM28" s="40"/>
      <c r="TLN28" s="40"/>
      <c r="TLO28" s="40"/>
      <c r="TLP28" s="40"/>
      <c r="TLQ28" s="40"/>
      <c r="TLR28" s="40"/>
      <c r="TLS28" s="40"/>
      <c r="TLT28" s="40"/>
      <c r="TLU28" s="40"/>
      <c r="TLV28" s="40"/>
      <c r="TLW28" s="40"/>
      <c r="TLX28" s="40"/>
      <c r="TLY28" s="40"/>
      <c r="TLZ28" s="40"/>
      <c r="TMA28" s="40"/>
      <c r="TMB28" s="40"/>
      <c r="TMC28" s="40"/>
      <c r="TMD28" s="40"/>
      <c r="TME28" s="40"/>
      <c r="TMF28" s="40"/>
      <c r="TMG28" s="40"/>
      <c r="TMH28" s="40"/>
      <c r="TMI28" s="40"/>
      <c r="TMJ28" s="40"/>
      <c r="TMK28" s="40"/>
      <c r="TML28" s="40"/>
      <c r="TMM28" s="40"/>
      <c r="TMN28" s="40"/>
      <c r="TMO28" s="40"/>
      <c r="TMP28" s="40"/>
      <c r="TMQ28" s="40"/>
      <c r="TMR28" s="40"/>
      <c r="TMS28" s="40"/>
      <c r="TMT28" s="40"/>
      <c r="TMU28" s="40"/>
      <c r="TMV28" s="40"/>
      <c r="TMW28" s="40"/>
      <c r="TMX28" s="40"/>
      <c r="TMY28" s="40"/>
      <c r="TMZ28" s="40"/>
      <c r="TNA28" s="40"/>
      <c r="TNB28" s="40"/>
      <c r="TNC28" s="40"/>
      <c r="TND28" s="40"/>
      <c r="TNE28" s="40"/>
      <c r="TNF28" s="40"/>
      <c r="TNG28" s="40"/>
      <c r="TNH28" s="40"/>
      <c r="TNI28" s="40"/>
      <c r="TNJ28" s="40"/>
      <c r="TNK28" s="40"/>
      <c r="TNL28" s="40"/>
      <c r="TNM28" s="40"/>
      <c r="TNN28" s="40"/>
      <c r="TNO28" s="40"/>
      <c r="TNP28" s="40"/>
      <c r="TNQ28" s="40"/>
      <c r="TNR28" s="40"/>
      <c r="TNS28" s="40"/>
      <c r="TNT28" s="40"/>
      <c r="TNU28" s="40"/>
      <c r="TNV28" s="40"/>
      <c r="TNW28" s="40"/>
      <c r="TNX28" s="40"/>
      <c r="TNY28" s="40"/>
      <c r="TNZ28" s="40"/>
      <c r="TOA28" s="40"/>
      <c r="TOB28" s="40"/>
      <c r="TOC28" s="40"/>
      <c r="TOD28" s="40"/>
      <c r="TOE28" s="40"/>
      <c r="TOF28" s="40"/>
      <c r="TOG28" s="40"/>
      <c r="TOH28" s="40"/>
      <c r="TOI28" s="40"/>
      <c r="TOJ28" s="40"/>
      <c r="TOK28" s="40"/>
      <c r="TOL28" s="40"/>
      <c r="TOM28" s="40"/>
      <c r="TON28" s="40"/>
      <c r="TOO28" s="40"/>
      <c r="TOP28" s="40"/>
      <c r="TOQ28" s="40"/>
      <c r="TOR28" s="40"/>
      <c r="TOS28" s="40"/>
      <c r="TOT28" s="40"/>
      <c r="TOU28" s="40"/>
      <c r="TOV28" s="40"/>
      <c r="TOW28" s="40"/>
      <c r="TOX28" s="40"/>
      <c r="TOY28" s="40"/>
      <c r="TOZ28" s="40"/>
      <c r="TPA28" s="40"/>
      <c r="TPB28" s="40"/>
      <c r="TPC28" s="40"/>
      <c r="TPD28" s="40"/>
      <c r="TPE28" s="40"/>
      <c r="TPF28" s="40"/>
      <c r="TPG28" s="40"/>
      <c r="TPH28" s="40"/>
      <c r="TPI28" s="40"/>
      <c r="TPJ28" s="40"/>
      <c r="TPK28" s="40"/>
      <c r="TPL28" s="40"/>
      <c r="TPM28" s="40"/>
      <c r="TPN28" s="40"/>
      <c r="TPO28" s="40"/>
      <c r="TPP28" s="40"/>
      <c r="TPQ28" s="40"/>
      <c r="TPR28" s="40"/>
      <c r="TPS28" s="40"/>
      <c r="TPT28" s="40"/>
      <c r="TPU28" s="40"/>
      <c r="TPV28" s="40"/>
      <c r="TPW28" s="40"/>
      <c r="TPX28" s="40"/>
      <c r="TPY28" s="40"/>
      <c r="TPZ28" s="40"/>
      <c r="TQA28" s="40"/>
      <c r="TQB28" s="40"/>
      <c r="TQC28" s="40"/>
      <c r="TQD28" s="40"/>
      <c r="TQE28" s="40"/>
      <c r="TQF28" s="40"/>
      <c r="TQG28" s="40"/>
      <c r="TQH28" s="40"/>
      <c r="TQI28" s="40"/>
      <c r="TQJ28" s="40"/>
      <c r="TQK28" s="40"/>
      <c r="TQL28" s="40"/>
      <c r="TQM28" s="40"/>
      <c r="TQN28" s="40"/>
      <c r="TQO28" s="40"/>
      <c r="TQP28" s="40"/>
      <c r="TQQ28" s="40"/>
      <c r="TQR28" s="40"/>
      <c r="TQS28" s="40"/>
      <c r="TQT28" s="40"/>
      <c r="TQU28" s="40"/>
      <c r="TQV28" s="40"/>
      <c r="TQW28" s="40"/>
      <c r="TQX28" s="40"/>
      <c r="TQY28" s="40"/>
      <c r="TQZ28" s="40"/>
      <c r="TRA28" s="40"/>
      <c r="TRB28" s="40"/>
      <c r="TRC28" s="40"/>
      <c r="TRD28" s="40"/>
      <c r="TRE28" s="40"/>
      <c r="TRF28" s="40"/>
      <c r="TRG28" s="40"/>
      <c r="TRH28" s="40"/>
      <c r="TRI28" s="40"/>
      <c r="TRJ28" s="40"/>
      <c r="TRK28" s="40"/>
      <c r="TRL28" s="40"/>
      <c r="TRM28" s="40"/>
      <c r="TRN28" s="40"/>
      <c r="TRO28" s="40"/>
      <c r="TRP28" s="40"/>
      <c r="TRQ28" s="40"/>
      <c r="TRR28" s="40"/>
      <c r="TRS28" s="40"/>
      <c r="TRT28" s="40"/>
      <c r="TRU28" s="40"/>
      <c r="TRV28" s="40"/>
      <c r="TRW28" s="40"/>
      <c r="TRX28" s="40"/>
      <c r="TRY28" s="40"/>
      <c r="TRZ28" s="40"/>
      <c r="TSA28" s="40"/>
      <c r="TSB28" s="40"/>
      <c r="TSC28" s="40"/>
      <c r="TSD28" s="40"/>
      <c r="TSE28" s="40"/>
      <c r="TSF28" s="40"/>
      <c r="TSG28" s="40"/>
      <c r="TSH28" s="40"/>
      <c r="TSI28" s="40"/>
      <c r="TSJ28" s="40"/>
      <c r="TSK28" s="40"/>
      <c r="TSL28" s="40"/>
      <c r="TSM28" s="40"/>
      <c r="TSN28" s="40"/>
      <c r="TSO28" s="40"/>
      <c r="TSP28" s="40"/>
      <c r="TSQ28" s="40"/>
      <c r="TSR28" s="40"/>
      <c r="TSS28" s="40"/>
      <c r="TST28" s="40"/>
      <c r="TSU28" s="40"/>
      <c r="TSV28" s="40"/>
      <c r="TSW28" s="40"/>
      <c r="TSX28" s="40"/>
      <c r="TSY28" s="40"/>
      <c r="TSZ28" s="40"/>
      <c r="TTA28" s="40"/>
      <c r="TTB28" s="40"/>
      <c r="TTC28" s="40"/>
      <c r="TTD28" s="40"/>
      <c r="TTE28" s="40"/>
      <c r="TTF28" s="40"/>
      <c r="TTG28" s="40"/>
      <c r="TTH28" s="40"/>
      <c r="TTI28" s="40"/>
      <c r="TTJ28" s="40"/>
      <c r="TTK28" s="40"/>
      <c r="TTL28" s="40"/>
      <c r="TTM28" s="40"/>
      <c r="TTN28" s="40"/>
      <c r="TTO28" s="40"/>
      <c r="TTP28" s="40"/>
      <c r="TTQ28" s="40"/>
      <c r="TTR28" s="40"/>
      <c r="TTS28" s="40"/>
      <c r="TTT28" s="40"/>
      <c r="TTU28" s="40"/>
      <c r="TTV28" s="40"/>
      <c r="TTW28" s="40"/>
      <c r="TTX28" s="40"/>
      <c r="TTY28" s="40"/>
      <c r="TTZ28" s="40"/>
      <c r="TUA28" s="40"/>
      <c r="TUB28" s="40"/>
      <c r="TUC28" s="40"/>
      <c r="TUD28" s="40"/>
      <c r="TUE28" s="40"/>
      <c r="TUF28" s="40"/>
      <c r="TUG28" s="40"/>
      <c r="TUH28" s="40"/>
      <c r="TUI28" s="40"/>
      <c r="TUJ28" s="40"/>
      <c r="TUK28" s="40"/>
      <c r="TUL28" s="40"/>
      <c r="TUM28" s="40"/>
      <c r="TUN28" s="40"/>
      <c r="TUO28" s="40"/>
      <c r="TUP28" s="40"/>
      <c r="TUQ28" s="40"/>
      <c r="TUR28" s="40"/>
      <c r="TUS28" s="40"/>
      <c r="TUT28" s="40"/>
      <c r="TUU28" s="40"/>
      <c r="TUV28" s="40"/>
      <c r="TUW28" s="40"/>
      <c r="TUX28" s="40"/>
      <c r="TUY28" s="40"/>
      <c r="TUZ28" s="40"/>
      <c r="TVA28" s="40"/>
      <c r="TVB28" s="40"/>
      <c r="TVC28" s="40"/>
      <c r="TVD28" s="40"/>
      <c r="TVE28" s="40"/>
      <c r="TVF28" s="40"/>
      <c r="TVG28" s="40"/>
      <c r="TVH28" s="40"/>
      <c r="TVI28" s="40"/>
      <c r="TVJ28" s="40"/>
      <c r="TVK28" s="40"/>
      <c r="TVL28" s="40"/>
      <c r="TVM28" s="40"/>
      <c r="TVN28" s="40"/>
      <c r="TVO28" s="40"/>
      <c r="TVP28" s="40"/>
      <c r="TVQ28" s="40"/>
      <c r="TVR28" s="40"/>
      <c r="TVS28" s="40"/>
      <c r="TVT28" s="40"/>
      <c r="TVU28" s="40"/>
      <c r="TVV28" s="40"/>
      <c r="TVW28" s="40"/>
      <c r="TVX28" s="40"/>
      <c r="TVY28" s="40"/>
      <c r="TVZ28" s="40"/>
      <c r="TWA28" s="40"/>
      <c r="TWB28" s="40"/>
      <c r="TWC28" s="40"/>
      <c r="TWD28" s="40"/>
      <c r="TWE28" s="40"/>
      <c r="TWF28" s="40"/>
      <c r="TWG28" s="40"/>
      <c r="TWH28" s="40"/>
      <c r="TWI28" s="40"/>
      <c r="TWJ28" s="40"/>
      <c r="TWK28" s="40"/>
      <c r="TWL28" s="40"/>
      <c r="TWM28" s="40"/>
      <c r="TWN28" s="40"/>
      <c r="TWO28" s="40"/>
      <c r="TWP28" s="40"/>
      <c r="TWQ28" s="40"/>
      <c r="TWR28" s="40"/>
      <c r="TWS28" s="40"/>
      <c r="TWT28" s="40"/>
      <c r="TWU28" s="40"/>
      <c r="TWV28" s="40"/>
      <c r="TWW28" s="40"/>
      <c r="TWX28" s="40"/>
      <c r="TWY28" s="40"/>
      <c r="TWZ28" s="40"/>
      <c r="TXA28" s="40"/>
      <c r="TXB28" s="40"/>
      <c r="TXC28" s="40"/>
      <c r="TXD28" s="40"/>
      <c r="TXE28" s="40"/>
      <c r="TXF28" s="40"/>
      <c r="TXG28" s="40"/>
      <c r="TXH28" s="40"/>
      <c r="TXI28" s="40"/>
      <c r="TXJ28" s="40"/>
      <c r="TXK28" s="40"/>
      <c r="TXL28" s="40"/>
      <c r="TXM28" s="40"/>
      <c r="TXN28" s="40"/>
      <c r="TXO28" s="40"/>
      <c r="TXP28" s="40"/>
      <c r="TXQ28" s="40"/>
      <c r="TXR28" s="40"/>
      <c r="TXS28" s="40"/>
      <c r="TXT28" s="40"/>
      <c r="TXU28" s="40"/>
      <c r="TXV28" s="40"/>
      <c r="TXW28" s="40"/>
      <c r="TXX28" s="40"/>
      <c r="TXY28" s="40"/>
      <c r="TXZ28" s="40"/>
      <c r="TYA28" s="40"/>
      <c r="TYB28" s="40"/>
      <c r="TYC28" s="40"/>
      <c r="TYD28" s="40"/>
      <c r="TYE28" s="40"/>
      <c r="TYF28" s="40"/>
      <c r="TYG28" s="40"/>
      <c r="TYH28" s="40"/>
      <c r="TYI28" s="40"/>
      <c r="TYJ28" s="40"/>
      <c r="TYK28" s="40"/>
      <c r="TYL28" s="40"/>
      <c r="TYM28" s="40"/>
      <c r="TYN28" s="40"/>
      <c r="TYO28" s="40"/>
      <c r="TYP28" s="40"/>
      <c r="TYQ28" s="40"/>
      <c r="TYR28" s="40"/>
      <c r="TYS28" s="40"/>
      <c r="TYT28" s="40"/>
      <c r="TYU28" s="40"/>
      <c r="TYV28" s="40"/>
      <c r="TYW28" s="40"/>
      <c r="TYX28" s="40"/>
      <c r="TYY28" s="40"/>
      <c r="TYZ28" s="40"/>
      <c r="TZA28" s="40"/>
      <c r="TZB28" s="40"/>
      <c r="TZC28" s="40"/>
      <c r="TZD28" s="40"/>
      <c r="TZE28" s="40"/>
      <c r="TZF28" s="40"/>
      <c r="TZG28" s="40"/>
      <c r="TZH28" s="40"/>
      <c r="TZI28" s="40"/>
      <c r="TZJ28" s="40"/>
      <c r="TZK28" s="40"/>
      <c r="TZL28" s="40"/>
      <c r="TZM28" s="40"/>
      <c r="TZN28" s="40"/>
      <c r="TZO28" s="40"/>
      <c r="TZP28" s="40"/>
      <c r="TZQ28" s="40"/>
      <c r="TZR28" s="40"/>
      <c r="TZS28" s="40"/>
      <c r="TZT28" s="40"/>
      <c r="TZU28" s="40"/>
      <c r="TZV28" s="40"/>
      <c r="TZW28" s="40"/>
      <c r="TZX28" s="40"/>
      <c r="TZY28" s="40"/>
      <c r="TZZ28" s="40"/>
      <c r="UAA28" s="40"/>
      <c r="UAB28" s="40"/>
      <c r="UAC28" s="40"/>
      <c r="UAD28" s="40"/>
      <c r="UAE28" s="40"/>
      <c r="UAF28" s="40"/>
      <c r="UAG28" s="40"/>
      <c r="UAH28" s="40"/>
      <c r="UAI28" s="40"/>
      <c r="UAJ28" s="40"/>
      <c r="UAK28" s="40"/>
      <c r="UAL28" s="40"/>
      <c r="UAM28" s="40"/>
      <c r="UAN28" s="40"/>
      <c r="UAO28" s="40"/>
      <c r="UAP28" s="40"/>
      <c r="UAQ28" s="40"/>
      <c r="UAR28" s="40"/>
      <c r="UAS28" s="40"/>
      <c r="UAT28" s="40"/>
      <c r="UAU28" s="40"/>
      <c r="UAV28" s="40"/>
      <c r="UAW28" s="40"/>
      <c r="UAX28" s="40"/>
      <c r="UAY28" s="40"/>
      <c r="UAZ28" s="40"/>
      <c r="UBA28" s="40"/>
      <c r="UBB28" s="40"/>
      <c r="UBC28" s="40"/>
      <c r="UBD28" s="40"/>
      <c r="UBE28" s="40"/>
      <c r="UBF28" s="40"/>
      <c r="UBG28" s="40"/>
      <c r="UBH28" s="40"/>
      <c r="UBI28" s="40"/>
      <c r="UBJ28" s="40"/>
      <c r="UBK28" s="40"/>
      <c r="UBL28" s="40"/>
      <c r="UBM28" s="40"/>
      <c r="UBN28" s="40"/>
      <c r="UBO28" s="40"/>
      <c r="UBP28" s="40"/>
      <c r="UBQ28" s="40"/>
      <c r="UBR28" s="40"/>
      <c r="UBS28" s="40"/>
      <c r="UBT28" s="40"/>
      <c r="UBU28" s="40"/>
      <c r="UBV28" s="40"/>
      <c r="UBW28" s="40"/>
      <c r="UBX28" s="40"/>
      <c r="UBY28" s="40"/>
      <c r="UBZ28" s="40"/>
      <c r="UCA28" s="40"/>
      <c r="UCB28" s="40"/>
      <c r="UCC28" s="40"/>
      <c r="UCD28" s="40"/>
      <c r="UCE28" s="40"/>
      <c r="UCF28" s="40"/>
      <c r="UCG28" s="40"/>
      <c r="UCH28" s="40"/>
      <c r="UCI28" s="40"/>
      <c r="UCJ28" s="40"/>
      <c r="UCK28" s="40"/>
      <c r="UCL28" s="40"/>
      <c r="UCM28" s="40"/>
      <c r="UCN28" s="40"/>
      <c r="UCO28" s="40"/>
      <c r="UCP28" s="40"/>
      <c r="UCQ28" s="40"/>
      <c r="UCR28" s="40"/>
      <c r="UCS28" s="40"/>
      <c r="UCT28" s="40"/>
      <c r="UCU28" s="40"/>
      <c r="UCV28" s="40"/>
      <c r="UCW28" s="40"/>
      <c r="UCX28" s="40"/>
      <c r="UCY28" s="40"/>
      <c r="UCZ28" s="40"/>
      <c r="UDA28" s="40"/>
      <c r="UDB28" s="40"/>
      <c r="UDC28" s="40"/>
      <c r="UDD28" s="40"/>
      <c r="UDE28" s="40"/>
      <c r="UDF28" s="40"/>
      <c r="UDG28" s="40"/>
      <c r="UDH28" s="40"/>
      <c r="UDI28" s="40"/>
      <c r="UDJ28" s="40"/>
      <c r="UDK28" s="40"/>
      <c r="UDL28" s="40"/>
      <c r="UDM28" s="40"/>
      <c r="UDN28" s="40"/>
      <c r="UDO28" s="40"/>
      <c r="UDP28" s="40"/>
      <c r="UDQ28" s="40"/>
      <c r="UDR28" s="40"/>
      <c r="UDS28" s="40"/>
      <c r="UDT28" s="40"/>
      <c r="UDU28" s="40"/>
      <c r="UDV28" s="40"/>
      <c r="UDW28" s="40"/>
      <c r="UDX28" s="40"/>
      <c r="UDY28" s="40"/>
      <c r="UDZ28" s="40"/>
      <c r="UEA28" s="40"/>
      <c r="UEB28" s="40"/>
      <c r="UEC28" s="40"/>
      <c r="UED28" s="40"/>
      <c r="UEE28" s="40"/>
      <c r="UEF28" s="40"/>
      <c r="UEG28" s="40"/>
      <c r="UEH28" s="40"/>
      <c r="UEI28" s="40"/>
      <c r="UEJ28" s="40"/>
      <c r="UEK28" s="40"/>
      <c r="UEL28" s="40"/>
      <c r="UEM28" s="40"/>
      <c r="UEN28" s="40"/>
      <c r="UEO28" s="40"/>
      <c r="UEP28" s="40"/>
      <c r="UEQ28" s="40"/>
      <c r="UER28" s="40"/>
      <c r="UES28" s="40"/>
      <c r="UET28" s="40"/>
      <c r="UEU28" s="40"/>
      <c r="UEV28" s="40"/>
      <c r="UEW28" s="40"/>
      <c r="UEX28" s="40"/>
      <c r="UEY28" s="40"/>
      <c r="UEZ28" s="40"/>
      <c r="UFA28" s="40"/>
      <c r="UFB28" s="40"/>
      <c r="UFC28" s="40"/>
      <c r="UFD28" s="40"/>
      <c r="UFE28" s="40"/>
      <c r="UFF28" s="40"/>
      <c r="UFG28" s="40"/>
      <c r="UFH28" s="40"/>
      <c r="UFI28" s="40"/>
      <c r="UFJ28" s="40"/>
      <c r="UFK28" s="40"/>
      <c r="UFL28" s="40"/>
      <c r="UFM28" s="40"/>
      <c r="UFN28" s="40"/>
      <c r="UFO28" s="40"/>
      <c r="UFP28" s="40"/>
      <c r="UFQ28" s="40"/>
      <c r="UFR28" s="40"/>
      <c r="UFS28" s="40"/>
      <c r="UFT28" s="40"/>
      <c r="UFU28" s="40"/>
      <c r="UFV28" s="40"/>
      <c r="UFW28" s="40"/>
      <c r="UFX28" s="40"/>
      <c r="UFY28" s="40"/>
      <c r="UFZ28" s="40"/>
      <c r="UGA28" s="40"/>
      <c r="UGB28" s="40"/>
      <c r="UGC28" s="40"/>
      <c r="UGD28" s="40"/>
      <c r="UGE28" s="40"/>
      <c r="UGF28" s="40"/>
      <c r="UGG28" s="40"/>
      <c r="UGH28" s="40"/>
      <c r="UGI28" s="40"/>
      <c r="UGJ28" s="40"/>
      <c r="UGK28" s="40"/>
      <c r="UGL28" s="40"/>
      <c r="UGM28" s="40"/>
      <c r="UGN28" s="40"/>
      <c r="UGO28" s="40"/>
      <c r="UGP28" s="40"/>
      <c r="UGQ28" s="40"/>
      <c r="UGR28" s="40"/>
      <c r="UGS28" s="40"/>
      <c r="UGT28" s="40"/>
      <c r="UGU28" s="40"/>
      <c r="UGV28" s="40"/>
      <c r="UGW28" s="40"/>
      <c r="UGX28" s="40"/>
      <c r="UGY28" s="40"/>
      <c r="UGZ28" s="40"/>
      <c r="UHA28" s="40"/>
      <c r="UHB28" s="40"/>
      <c r="UHC28" s="40"/>
      <c r="UHD28" s="40"/>
      <c r="UHE28" s="40"/>
      <c r="UHF28" s="40"/>
      <c r="UHG28" s="40"/>
      <c r="UHH28" s="40"/>
      <c r="UHI28" s="40"/>
      <c r="UHJ28" s="40"/>
      <c r="UHK28" s="40"/>
      <c r="UHL28" s="40"/>
      <c r="UHM28" s="40"/>
      <c r="UHN28" s="40"/>
      <c r="UHO28" s="40"/>
      <c r="UHP28" s="40"/>
      <c r="UHQ28" s="40"/>
      <c r="UHR28" s="40"/>
      <c r="UHS28" s="40"/>
      <c r="UHT28" s="40"/>
      <c r="UHU28" s="40"/>
      <c r="UHV28" s="40"/>
      <c r="UHW28" s="40"/>
      <c r="UHX28" s="40"/>
      <c r="UHY28" s="40"/>
      <c r="UHZ28" s="40"/>
      <c r="UIA28" s="40"/>
      <c r="UIB28" s="40"/>
      <c r="UIC28" s="40"/>
      <c r="UID28" s="40"/>
      <c r="UIE28" s="40"/>
      <c r="UIF28" s="40"/>
      <c r="UIG28" s="40"/>
      <c r="UIH28" s="40"/>
      <c r="UII28" s="40"/>
      <c r="UIJ28" s="40"/>
      <c r="UIK28" s="40"/>
      <c r="UIL28" s="40"/>
      <c r="UIM28" s="40"/>
      <c r="UIN28" s="40"/>
      <c r="UIO28" s="40"/>
      <c r="UIP28" s="40"/>
      <c r="UIQ28" s="40"/>
      <c r="UIR28" s="40"/>
      <c r="UIS28" s="40"/>
      <c r="UIT28" s="40"/>
      <c r="UIU28" s="40"/>
      <c r="UIV28" s="40"/>
      <c r="UIW28" s="40"/>
      <c r="UIX28" s="40"/>
      <c r="UIY28" s="40"/>
      <c r="UIZ28" s="40"/>
      <c r="UJA28" s="40"/>
      <c r="UJB28" s="40"/>
      <c r="UJC28" s="40"/>
      <c r="UJD28" s="40"/>
      <c r="UJE28" s="40"/>
      <c r="UJF28" s="40"/>
      <c r="UJG28" s="40"/>
      <c r="UJH28" s="40"/>
      <c r="UJI28" s="40"/>
      <c r="UJJ28" s="40"/>
      <c r="UJK28" s="40"/>
      <c r="UJL28" s="40"/>
      <c r="UJM28" s="40"/>
      <c r="UJN28" s="40"/>
      <c r="UJO28" s="40"/>
      <c r="UJP28" s="40"/>
      <c r="UJQ28" s="40"/>
      <c r="UJR28" s="40"/>
      <c r="UJS28" s="40"/>
      <c r="UJT28" s="40"/>
      <c r="UJU28" s="40"/>
      <c r="UJV28" s="40"/>
      <c r="UJW28" s="40"/>
      <c r="UJX28" s="40"/>
      <c r="UJY28" s="40"/>
      <c r="UJZ28" s="40"/>
      <c r="UKA28" s="40"/>
      <c r="UKB28" s="40"/>
      <c r="UKC28" s="40"/>
      <c r="UKD28" s="40"/>
      <c r="UKE28" s="40"/>
      <c r="UKF28" s="40"/>
      <c r="UKG28" s="40"/>
      <c r="UKH28" s="40"/>
      <c r="UKI28" s="40"/>
      <c r="UKJ28" s="40"/>
      <c r="UKK28" s="40"/>
      <c r="UKL28" s="40"/>
      <c r="UKM28" s="40"/>
      <c r="UKN28" s="40"/>
      <c r="UKO28" s="40"/>
      <c r="UKP28" s="40"/>
      <c r="UKQ28" s="40"/>
      <c r="UKR28" s="40"/>
      <c r="UKS28" s="40"/>
      <c r="UKT28" s="40"/>
      <c r="UKU28" s="40"/>
      <c r="UKV28" s="40"/>
      <c r="UKW28" s="40"/>
      <c r="UKX28" s="40"/>
      <c r="UKY28" s="40"/>
      <c r="UKZ28" s="40"/>
      <c r="ULA28" s="40"/>
      <c r="ULB28" s="40"/>
      <c r="ULC28" s="40"/>
      <c r="ULD28" s="40"/>
      <c r="ULE28" s="40"/>
      <c r="ULF28" s="40"/>
      <c r="ULG28" s="40"/>
      <c r="ULH28" s="40"/>
      <c r="ULI28" s="40"/>
      <c r="ULJ28" s="40"/>
      <c r="ULK28" s="40"/>
      <c r="ULL28" s="40"/>
      <c r="ULM28" s="40"/>
      <c r="ULN28" s="40"/>
      <c r="ULO28" s="40"/>
      <c r="ULP28" s="40"/>
      <c r="ULQ28" s="40"/>
      <c r="ULR28" s="40"/>
      <c r="ULS28" s="40"/>
      <c r="ULT28" s="40"/>
      <c r="ULU28" s="40"/>
      <c r="ULV28" s="40"/>
      <c r="ULW28" s="40"/>
      <c r="ULX28" s="40"/>
      <c r="ULY28" s="40"/>
      <c r="ULZ28" s="40"/>
      <c r="UMA28" s="40"/>
      <c r="UMB28" s="40"/>
      <c r="UMC28" s="40"/>
      <c r="UMD28" s="40"/>
      <c r="UME28" s="40"/>
      <c r="UMF28" s="40"/>
      <c r="UMG28" s="40"/>
      <c r="UMH28" s="40"/>
      <c r="UMI28" s="40"/>
      <c r="UMJ28" s="40"/>
      <c r="UMK28" s="40"/>
      <c r="UML28" s="40"/>
      <c r="UMM28" s="40"/>
      <c r="UMN28" s="40"/>
      <c r="UMO28" s="40"/>
      <c r="UMP28" s="40"/>
      <c r="UMQ28" s="40"/>
      <c r="UMR28" s="40"/>
      <c r="UMS28" s="40"/>
      <c r="UMT28" s="40"/>
      <c r="UMU28" s="40"/>
      <c r="UMV28" s="40"/>
      <c r="UMW28" s="40"/>
      <c r="UMX28" s="40"/>
      <c r="UMY28" s="40"/>
      <c r="UMZ28" s="40"/>
      <c r="UNA28" s="40"/>
      <c r="UNB28" s="40"/>
      <c r="UNC28" s="40"/>
      <c r="UND28" s="40"/>
      <c r="UNE28" s="40"/>
      <c r="UNF28" s="40"/>
      <c r="UNG28" s="40"/>
      <c r="UNH28" s="40"/>
      <c r="UNI28" s="40"/>
      <c r="UNJ28" s="40"/>
      <c r="UNK28" s="40"/>
      <c r="UNL28" s="40"/>
      <c r="UNM28" s="40"/>
      <c r="UNN28" s="40"/>
      <c r="UNO28" s="40"/>
      <c r="UNP28" s="40"/>
      <c r="UNQ28" s="40"/>
      <c r="UNR28" s="40"/>
      <c r="UNS28" s="40"/>
      <c r="UNT28" s="40"/>
      <c r="UNU28" s="40"/>
      <c r="UNV28" s="40"/>
      <c r="UNW28" s="40"/>
      <c r="UNX28" s="40"/>
      <c r="UNY28" s="40"/>
      <c r="UNZ28" s="40"/>
      <c r="UOA28" s="40"/>
      <c r="UOB28" s="40"/>
      <c r="UOC28" s="40"/>
      <c r="UOD28" s="40"/>
      <c r="UOE28" s="40"/>
      <c r="UOF28" s="40"/>
      <c r="UOG28" s="40"/>
      <c r="UOH28" s="40"/>
      <c r="UOI28" s="40"/>
      <c r="UOJ28" s="40"/>
      <c r="UOK28" s="40"/>
      <c r="UOL28" s="40"/>
      <c r="UOM28" s="40"/>
      <c r="UON28" s="40"/>
      <c r="UOO28" s="40"/>
      <c r="UOP28" s="40"/>
      <c r="UOQ28" s="40"/>
      <c r="UOR28" s="40"/>
      <c r="UOS28" s="40"/>
      <c r="UOT28" s="40"/>
      <c r="UOU28" s="40"/>
      <c r="UOV28" s="40"/>
      <c r="UOW28" s="40"/>
      <c r="UOX28" s="40"/>
      <c r="UOY28" s="40"/>
      <c r="UOZ28" s="40"/>
      <c r="UPA28" s="40"/>
      <c r="UPB28" s="40"/>
      <c r="UPC28" s="40"/>
      <c r="UPD28" s="40"/>
      <c r="UPE28" s="40"/>
      <c r="UPF28" s="40"/>
      <c r="UPG28" s="40"/>
      <c r="UPH28" s="40"/>
      <c r="UPI28" s="40"/>
      <c r="UPJ28" s="40"/>
      <c r="UPK28" s="40"/>
      <c r="UPL28" s="40"/>
      <c r="UPM28" s="40"/>
      <c r="UPN28" s="40"/>
      <c r="UPO28" s="40"/>
      <c r="UPP28" s="40"/>
      <c r="UPQ28" s="40"/>
      <c r="UPR28" s="40"/>
      <c r="UPS28" s="40"/>
      <c r="UPT28" s="40"/>
      <c r="UPU28" s="40"/>
      <c r="UPV28" s="40"/>
      <c r="UPW28" s="40"/>
      <c r="UPX28" s="40"/>
      <c r="UPY28" s="40"/>
      <c r="UPZ28" s="40"/>
      <c r="UQA28" s="40"/>
      <c r="UQB28" s="40"/>
      <c r="UQC28" s="40"/>
      <c r="UQD28" s="40"/>
      <c r="UQE28" s="40"/>
      <c r="UQF28" s="40"/>
      <c r="UQG28" s="40"/>
      <c r="UQH28" s="40"/>
      <c r="UQI28" s="40"/>
      <c r="UQJ28" s="40"/>
      <c r="UQK28" s="40"/>
      <c r="UQL28" s="40"/>
      <c r="UQM28" s="40"/>
      <c r="UQN28" s="40"/>
      <c r="UQO28" s="40"/>
      <c r="UQP28" s="40"/>
      <c r="UQQ28" s="40"/>
      <c r="UQR28" s="40"/>
      <c r="UQS28" s="40"/>
      <c r="UQT28" s="40"/>
      <c r="UQU28" s="40"/>
      <c r="UQV28" s="40"/>
      <c r="UQW28" s="40"/>
      <c r="UQX28" s="40"/>
      <c r="UQY28" s="40"/>
      <c r="UQZ28" s="40"/>
      <c r="URA28" s="40"/>
      <c r="URB28" s="40"/>
      <c r="URC28" s="40"/>
      <c r="URD28" s="40"/>
      <c r="URE28" s="40"/>
      <c r="URF28" s="40"/>
      <c r="URG28" s="40"/>
      <c r="URH28" s="40"/>
      <c r="URI28" s="40"/>
      <c r="URJ28" s="40"/>
      <c r="URK28" s="40"/>
      <c r="URL28" s="40"/>
      <c r="URM28" s="40"/>
      <c r="URN28" s="40"/>
      <c r="URO28" s="40"/>
      <c r="URP28" s="40"/>
      <c r="URQ28" s="40"/>
      <c r="URR28" s="40"/>
      <c r="URS28" s="40"/>
      <c r="URT28" s="40"/>
      <c r="URU28" s="40"/>
      <c r="URV28" s="40"/>
      <c r="URW28" s="40"/>
      <c r="URX28" s="40"/>
      <c r="URY28" s="40"/>
      <c r="URZ28" s="40"/>
      <c r="USA28" s="40"/>
      <c r="USB28" s="40"/>
      <c r="USC28" s="40"/>
      <c r="USD28" s="40"/>
      <c r="USE28" s="40"/>
      <c r="USF28" s="40"/>
      <c r="USG28" s="40"/>
      <c r="USH28" s="40"/>
      <c r="USI28" s="40"/>
      <c r="USJ28" s="40"/>
      <c r="USK28" s="40"/>
      <c r="USL28" s="40"/>
      <c r="USM28" s="40"/>
      <c r="USN28" s="40"/>
      <c r="USO28" s="40"/>
      <c r="USP28" s="40"/>
      <c r="USQ28" s="40"/>
      <c r="USR28" s="40"/>
      <c r="USS28" s="40"/>
      <c r="UST28" s="40"/>
      <c r="USU28" s="40"/>
      <c r="USV28" s="40"/>
      <c r="USW28" s="40"/>
      <c r="USX28" s="40"/>
      <c r="USY28" s="40"/>
      <c r="USZ28" s="40"/>
      <c r="UTA28" s="40"/>
      <c r="UTB28" s="40"/>
      <c r="UTC28" s="40"/>
      <c r="UTD28" s="40"/>
      <c r="UTE28" s="40"/>
      <c r="UTF28" s="40"/>
      <c r="UTG28" s="40"/>
      <c r="UTH28" s="40"/>
      <c r="UTI28" s="40"/>
      <c r="UTJ28" s="40"/>
      <c r="UTK28" s="40"/>
      <c r="UTL28" s="40"/>
      <c r="UTM28" s="40"/>
      <c r="UTN28" s="40"/>
      <c r="UTO28" s="40"/>
      <c r="UTP28" s="40"/>
      <c r="UTQ28" s="40"/>
      <c r="UTR28" s="40"/>
      <c r="UTS28" s="40"/>
      <c r="UTT28" s="40"/>
      <c r="UTU28" s="40"/>
      <c r="UTV28" s="40"/>
      <c r="UTW28" s="40"/>
      <c r="UTX28" s="40"/>
      <c r="UTY28" s="40"/>
      <c r="UTZ28" s="40"/>
      <c r="UUA28" s="40"/>
      <c r="UUB28" s="40"/>
      <c r="UUC28" s="40"/>
      <c r="UUD28" s="40"/>
      <c r="UUE28" s="40"/>
      <c r="UUF28" s="40"/>
      <c r="UUG28" s="40"/>
      <c r="UUH28" s="40"/>
      <c r="UUI28" s="40"/>
      <c r="UUJ28" s="40"/>
      <c r="UUK28" s="40"/>
      <c r="UUL28" s="40"/>
      <c r="UUM28" s="40"/>
      <c r="UUN28" s="40"/>
      <c r="UUO28" s="40"/>
      <c r="UUP28" s="40"/>
      <c r="UUQ28" s="40"/>
      <c r="UUR28" s="40"/>
      <c r="UUS28" s="40"/>
      <c r="UUT28" s="40"/>
      <c r="UUU28" s="40"/>
      <c r="UUV28" s="40"/>
      <c r="UUW28" s="40"/>
      <c r="UUX28" s="40"/>
      <c r="UUY28" s="40"/>
      <c r="UUZ28" s="40"/>
      <c r="UVA28" s="40"/>
      <c r="UVB28" s="40"/>
      <c r="UVC28" s="40"/>
      <c r="UVD28" s="40"/>
      <c r="UVE28" s="40"/>
      <c r="UVF28" s="40"/>
      <c r="UVG28" s="40"/>
      <c r="UVH28" s="40"/>
      <c r="UVI28" s="40"/>
      <c r="UVJ28" s="40"/>
      <c r="UVK28" s="40"/>
      <c r="UVL28" s="40"/>
      <c r="UVM28" s="40"/>
      <c r="UVN28" s="40"/>
      <c r="UVO28" s="40"/>
      <c r="UVP28" s="40"/>
      <c r="UVQ28" s="40"/>
      <c r="UVR28" s="40"/>
      <c r="UVS28" s="40"/>
      <c r="UVT28" s="40"/>
      <c r="UVU28" s="40"/>
      <c r="UVV28" s="40"/>
      <c r="UVW28" s="40"/>
      <c r="UVX28" s="40"/>
      <c r="UVY28" s="40"/>
      <c r="UVZ28" s="40"/>
      <c r="UWA28" s="40"/>
      <c r="UWB28" s="40"/>
      <c r="UWC28" s="40"/>
      <c r="UWD28" s="40"/>
      <c r="UWE28" s="40"/>
      <c r="UWF28" s="40"/>
      <c r="UWG28" s="40"/>
      <c r="UWH28" s="40"/>
      <c r="UWI28" s="40"/>
      <c r="UWJ28" s="40"/>
      <c r="UWK28" s="40"/>
      <c r="UWL28" s="40"/>
      <c r="UWM28" s="40"/>
      <c r="UWN28" s="40"/>
      <c r="UWO28" s="40"/>
      <c r="UWP28" s="40"/>
      <c r="UWQ28" s="40"/>
      <c r="UWR28" s="40"/>
      <c r="UWS28" s="40"/>
      <c r="UWT28" s="40"/>
      <c r="UWU28" s="40"/>
      <c r="UWV28" s="40"/>
      <c r="UWW28" s="40"/>
      <c r="UWX28" s="40"/>
      <c r="UWY28" s="40"/>
      <c r="UWZ28" s="40"/>
      <c r="UXA28" s="40"/>
      <c r="UXB28" s="40"/>
      <c r="UXC28" s="40"/>
      <c r="UXD28" s="40"/>
      <c r="UXE28" s="40"/>
      <c r="UXF28" s="40"/>
      <c r="UXG28" s="40"/>
      <c r="UXH28" s="40"/>
      <c r="UXI28" s="40"/>
      <c r="UXJ28" s="40"/>
      <c r="UXK28" s="40"/>
      <c r="UXL28" s="40"/>
      <c r="UXM28" s="40"/>
      <c r="UXN28" s="40"/>
      <c r="UXO28" s="40"/>
      <c r="UXP28" s="40"/>
      <c r="UXQ28" s="40"/>
      <c r="UXR28" s="40"/>
      <c r="UXS28" s="40"/>
      <c r="UXT28" s="40"/>
      <c r="UXU28" s="40"/>
      <c r="UXV28" s="40"/>
      <c r="UXW28" s="40"/>
      <c r="UXX28" s="40"/>
      <c r="UXY28" s="40"/>
      <c r="UXZ28" s="40"/>
      <c r="UYA28" s="40"/>
      <c r="UYB28" s="40"/>
      <c r="UYC28" s="40"/>
      <c r="UYD28" s="40"/>
      <c r="UYE28" s="40"/>
      <c r="UYF28" s="40"/>
      <c r="UYG28" s="40"/>
      <c r="UYH28" s="40"/>
      <c r="UYI28" s="40"/>
      <c r="UYJ28" s="40"/>
      <c r="UYK28" s="40"/>
      <c r="UYL28" s="40"/>
      <c r="UYM28" s="40"/>
      <c r="UYN28" s="40"/>
      <c r="UYO28" s="40"/>
      <c r="UYP28" s="40"/>
      <c r="UYQ28" s="40"/>
      <c r="UYR28" s="40"/>
      <c r="UYS28" s="40"/>
      <c r="UYT28" s="40"/>
      <c r="UYU28" s="40"/>
      <c r="UYV28" s="40"/>
      <c r="UYW28" s="40"/>
      <c r="UYX28" s="40"/>
      <c r="UYY28" s="40"/>
      <c r="UYZ28" s="40"/>
      <c r="UZA28" s="40"/>
      <c r="UZB28" s="40"/>
      <c r="UZC28" s="40"/>
      <c r="UZD28" s="40"/>
      <c r="UZE28" s="40"/>
      <c r="UZF28" s="40"/>
      <c r="UZG28" s="40"/>
      <c r="UZH28" s="40"/>
      <c r="UZI28" s="40"/>
      <c r="UZJ28" s="40"/>
      <c r="UZK28" s="40"/>
      <c r="UZL28" s="40"/>
      <c r="UZM28" s="40"/>
      <c r="UZN28" s="40"/>
      <c r="UZO28" s="40"/>
      <c r="UZP28" s="40"/>
      <c r="UZQ28" s="40"/>
      <c r="UZR28" s="40"/>
      <c r="UZS28" s="40"/>
      <c r="UZT28" s="40"/>
      <c r="UZU28" s="40"/>
      <c r="UZV28" s="40"/>
      <c r="UZW28" s="40"/>
      <c r="UZX28" s="40"/>
      <c r="UZY28" s="40"/>
      <c r="UZZ28" s="40"/>
      <c r="VAA28" s="40"/>
      <c r="VAB28" s="40"/>
      <c r="VAC28" s="40"/>
      <c r="VAD28" s="40"/>
      <c r="VAE28" s="40"/>
      <c r="VAF28" s="40"/>
      <c r="VAG28" s="40"/>
      <c r="VAH28" s="40"/>
      <c r="VAI28" s="40"/>
      <c r="VAJ28" s="40"/>
      <c r="VAK28" s="40"/>
      <c r="VAL28" s="40"/>
      <c r="VAM28" s="40"/>
      <c r="VAN28" s="40"/>
      <c r="VAO28" s="40"/>
      <c r="VAP28" s="40"/>
      <c r="VAQ28" s="40"/>
      <c r="VAR28" s="40"/>
      <c r="VAS28" s="40"/>
      <c r="VAT28" s="40"/>
      <c r="VAU28" s="40"/>
      <c r="VAV28" s="40"/>
      <c r="VAW28" s="40"/>
      <c r="VAX28" s="40"/>
      <c r="VAY28" s="40"/>
      <c r="VAZ28" s="40"/>
      <c r="VBA28" s="40"/>
      <c r="VBB28" s="40"/>
      <c r="VBC28" s="40"/>
      <c r="VBD28" s="40"/>
      <c r="VBE28" s="40"/>
      <c r="VBF28" s="40"/>
      <c r="VBG28" s="40"/>
      <c r="VBH28" s="40"/>
      <c r="VBI28" s="40"/>
      <c r="VBJ28" s="40"/>
      <c r="VBK28" s="40"/>
      <c r="VBL28" s="40"/>
      <c r="VBM28" s="40"/>
      <c r="VBN28" s="40"/>
      <c r="VBO28" s="40"/>
      <c r="VBP28" s="40"/>
      <c r="VBQ28" s="40"/>
      <c r="VBR28" s="40"/>
      <c r="VBS28" s="40"/>
      <c r="VBT28" s="40"/>
      <c r="VBU28" s="40"/>
      <c r="VBV28" s="40"/>
      <c r="VBW28" s="40"/>
      <c r="VBX28" s="40"/>
      <c r="VBY28" s="40"/>
      <c r="VBZ28" s="40"/>
      <c r="VCA28" s="40"/>
      <c r="VCB28" s="40"/>
      <c r="VCC28" s="40"/>
      <c r="VCD28" s="40"/>
      <c r="VCE28" s="40"/>
      <c r="VCF28" s="40"/>
      <c r="VCG28" s="40"/>
      <c r="VCH28" s="40"/>
      <c r="VCI28" s="40"/>
      <c r="VCJ28" s="40"/>
      <c r="VCK28" s="40"/>
      <c r="VCL28" s="40"/>
      <c r="VCM28" s="40"/>
      <c r="VCN28" s="40"/>
      <c r="VCO28" s="40"/>
      <c r="VCP28" s="40"/>
      <c r="VCQ28" s="40"/>
      <c r="VCR28" s="40"/>
      <c r="VCS28" s="40"/>
      <c r="VCT28" s="40"/>
      <c r="VCU28" s="40"/>
      <c r="VCV28" s="40"/>
      <c r="VCW28" s="40"/>
      <c r="VCX28" s="40"/>
      <c r="VCY28" s="40"/>
      <c r="VCZ28" s="40"/>
      <c r="VDA28" s="40"/>
      <c r="VDB28" s="40"/>
      <c r="VDC28" s="40"/>
      <c r="VDD28" s="40"/>
      <c r="VDE28" s="40"/>
      <c r="VDF28" s="40"/>
      <c r="VDG28" s="40"/>
      <c r="VDH28" s="40"/>
      <c r="VDI28" s="40"/>
      <c r="VDJ28" s="40"/>
      <c r="VDK28" s="40"/>
      <c r="VDL28" s="40"/>
      <c r="VDM28" s="40"/>
      <c r="VDN28" s="40"/>
      <c r="VDO28" s="40"/>
      <c r="VDP28" s="40"/>
      <c r="VDQ28" s="40"/>
      <c r="VDR28" s="40"/>
      <c r="VDS28" s="40"/>
      <c r="VDT28" s="40"/>
      <c r="VDU28" s="40"/>
      <c r="VDV28" s="40"/>
      <c r="VDW28" s="40"/>
      <c r="VDX28" s="40"/>
      <c r="VDY28" s="40"/>
      <c r="VDZ28" s="40"/>
      <c r="VEA28" s="40"/>
      <c r="VEB28" s="40"/>
      <c r="VEC28" s="40"/>
      <c r="VED28" s="40"/>
      <c r="VEE28" s="40"/>
      <c r="VEF28" s="40"/>
      <c r="VEG28" s="40"/>
      <c r="VEH28" s="40"/>
      <c r="VEI28" s="40"/>
      <c r="VEJ28" s="40"/>
      <c r="VEK28" s="40"/>
      <c r="VEL28" s="40"/>
      <c r="VEM28" s="40"/>
      <c r="VEN28" s="40"/>
      <c r="VEO28" s="40"/>
      <c r="VEP28" s="40"/>
      <c r="VEQ28" s="40"/>
      <c r="VER28" s="40"/>
      <c r="VES28" s="40"/>
      <c r="VET28" s="40"/>
      <c r="VEU28" s="40"/>
      <c r="VEV28" s="40"/>
      <c r="VEW28" s="40"/>
      <c r="VEX28" s="40"/>
      <c r="VEY28" s="40"/>
      <c r="VEZ28" s="40"/>
      <c r="VFA28" s="40"/>
      <c r="VFB28" s="40"/>
      <c r="VFC28" s="40"/>
      <c r="VFD28" s="40"/>
      <c r="VFE28" s="40"/>
      <c r="VFF28" s="40"/>
      <c r="VFG28" s="40"/>
      <c r="VFH28" s="40"/>
      <c r="VFI28" s="40"/>
      <c r="VFJ28" s="40"/>
      <c r="VFK28" s="40"/>
      <c r="VFL28" s="40"/>
      <c r="VFM28" s="40"/>
      <c r="VFN28" s="40"/>
      <c r="VFO28" s="40"/>
      <c r="VFP28" s="40"/>
      <c r="VFQ28" s="40"/>
      <c r="VFR28" s="40"/>
      <c r="VFS28" s="40"/>
      <c r="VFT28" s="40"/>
      <c r="VFU28" s="40"/>
      <c r="VFV28" s="40"/>
      <c r="VFW28" s="40"/>
      <c r="VFX28" s="40"/>
      <c r="VFY28" s="40"/>
      <c r="VFZ28" s="40"/>
      <c r="VGA28" s="40"/>
      <c r="VGB28" s="40"/>
      <c r="VGC28" s="40"/>
      <c r="VGD28" s="40"/>
      <c r="VGE28" s="40"/>
      <c r="VGF28" s="40"/>
      <c r="VGG28" s="40"/>
      <c r="VGH28" s="40"/>
      <c r="VGI28" s="40"/>
      <c r="VGJ28" s="40"/>
      <c r="VGK28" s="40"/>
      <c r="VGL28" s="40"/>
      <c r="VGM28" s="40"/>
      <c r="VGN28" s="40"/>
      <c r="VGO28" s="40"/>
      <c r="VGP28" s="40"/>
      <c r="VGQ28" s="40"/>
      <c r="VGR28" s="40"/>
      <c r="VGS28" s="40"/>
      <c r="VGT28" s="40"/>
      <c r="VGU28" s="40"/>
      <c r="VGV28" s="40"/>
      <c r="VGW28" s="40"/>
      <c r="VGX28" s="40"/>
      <c r="VGY28" s="40"/>
      <c r="VGZ28" s="40"/>
      <c r="VHA28" s="40"/>
      <c r="VHB28" s="40"/>
      <c r="VHC28" s="40"/>
      <c r="VHD28" s="40"/>
      <c r="VHE28" s="40"/>
      <c r="VHF28" s="40"/>
      <c r="VHG28" s="40"/>
      <c r="VHH28" s="40"/>
      <c r="VHI28" s="40"/>
      <c r="VHJ28" s="40"/>
      <c r="VHK28" s="40"/>
      <c r="VHL28" s="40"/>
      <c r="VHM28" s="40"/>
      <c r="VHN28" s="40"/>
      <c r="VHO28" s="40"/>
      <c r="VHP28" s="40"/>
      <c r="VHQ28" s="40"/>
      <c r="VHR28" s="40"/>
      <c r="VHS28" s="40"/>
      <c r="VHT28" s="40"/>
      <c r="VHU28" s="40"/>
      <c r="VHV28" s="40"/>
      <c r="VHW28" s="40"/>
      <c r="VHX28" s="40"/>
      <c r="VHY28" s="40"/>
      <c r="VHZ28" s="40"/>
      <c r="VIA28" s="40"/>
      <c r="VIB28" s="40"/>
      <c r="VIC28" s="40"/>
      <c r="VID28" s="40"/>
      <c r="VIE28" s="40"/>
      <c r="VIF28" s="40"/>
      <c r="VIG28" s="40"/>
      <c r="VIH28" s="40"/>
      <c r="VII28" s="40"/>
      <c r="VIJ28" s="40"/>
      <c r="VIK28" s="40"/>
      <c r="VIL28" s="40"/>
      <c r="VIM28" s="40"/>
      <c r="VIN28" s="40"/>
      <c r="VIO28" s="40"/>
      <c r="VIP28" s="40"/>
      <c r="VIQ28" s="40"/>
      <c r="VIR28" s="40"/>
      <c r="VIS28" s="40"/>
      <c r="VIT28" s="40"/>
      <c r="VIU28" s="40"/>
      <c r="VIV28" s="40"/>
      <c r="VIW28" s="40"/>
      <c r="VIX28" s="40"/>
      <c r="VIY28" s="40"/>
      <c r="VIZ28" s="40"/>
      <c r="VJA28" s="40"/>
      <c r="VJB28" s="40"/>
      <c r="VJC28" s="40"/>
      <c r="VJD28" s="40"/>
      <c r="VJE28" s="40"/>
      <c r="VJF28" s="40"/>
      <c r="VJG28" s="40"/>
      <c r="VJH28" s="40"/>
      <c r="VJI28" s="40"/>
      <c r="VJJ28" s="40"/>
      <c r="VJK28" s="40"/>
      <c r="VJL28" s="40"/>
      <c r="VJM28" s="40"/>
      <c r="VJN28" s="40"/>
      <c r="VJO28" s="40"/>
      <c r="VJP28" s="40"/>
      <c r="VJQ28" s="40"/>
      <c r="VJR28" s="40"/>
      <c r="VJS28" s="40"/>
      <c r="VJT28" s="40"/>
      <c r="VJU28" s="40"/>
      <c r="VJV28" s="40"/>
      <c r="VJW28" s="40"/>
      <c r="VJX28" s="40"/>
      <c r="VJY28" s="40"/>
      <c r="VJZ28" s="40"/>
      <c r="VKA28" s="40"/>
      <c r="VKB28" s="40"/>
      <c r="VKC28" s="40"/>
      <c r="VKD28" s="40"/>
      <c r="VKE28" s="40"/>
      <c r="VKF28" s="40"/>
      <c r="VKG28" s="40"/>
      <c r="VKH28" s="40"/>
      <c r="VKI28" s="40"/>
      <c r="VKJ28" s="40"/>
      <c r="VKK28" s="40"/>
      <c r="VKL28" s="40"/>
      <c r="VKM28" s="40"/>
      <c r="VKN28" s="40"/>
      <c r="VKO28" s="40"/>
      <c r="VKP28" s="40"/>
      <c r="VKQ28" s="40"/>
      <c r="VKR28" s="40"/>
      <c r="VKS28" s="40"/>
      <c r="VKT28" s="40"/>
      <c r="VKU28" s="40"/>
      <c r="VKV28" s="40"/>
      <c r="VKW28" s="40"/>
      <c r="VKX28" s="40"/>
      <c r="VKY28" s="40"/>
      <c r="VKZ28" s="40"/>
      <c r="VLA28" s="40"/>
      <c r="VLB28" s="40"/>
      <c r="VLC28" s="40"/>
      <c r="VLD28" s="40"/>
      <c r="VLE28" s="40"/>
      <c r="VLF28" s="40"/>
      <c r="VLG28" s="40"/>
      <c r="VLH28" s="40"/>
      <c r="VLI28" s="40"/>
      <c r="VLJ28" s="40"/>
      <c r="VLK28" s="40"/>
      <c r="VLL28" s="40"/>
      <c r="VLM28" s="40"/>
      <c r="VLN28" s="40"/>
      <c r="VLO28" s="40"/>
      <c r="VLP28" s="40"/>
      <c r="VLQ28" s="40"/>
      <c r="VLR28" s="40"/>
      <c r="VLS28" s="40"/>
      <c r="VLT28" s="40"/>
      <c r="VLU28" s="40"/>
      <c r="VLV28" s="40"/>
      <c r="VLW28" s="40"/>
      <c r="VLX28" s="40"/>
      <c r="VLY28" s="40"/>
      <c r="VLZ28" s="40"/>
      <c r="VMA28" s="40"/>
      <c r="VMB28" s="40"/>
      <c r="VMC28" s="40"/>
      <c r="VMD28" s="40"/>
      <c r="VME28" s="40"/>
      <c r="VMF28" s="40"/>
      <c r="VMG28" s="40"/>
      <c r="VMH28" s="40"/>
      <c r="VMI28" s="40"/>
      <c r="VMJ28" s="40"/>
      <c r="VMK28" s="40"/>
      <c r="VML28" s="40"/>
      <c r="VMM28" s="40"/>
      <c r="VMN28" s="40"/>
      <c r="VMO28" s="40"/>
      <c r="VMP28" s="40"/>
      <c r="VMQ28" s="40"/>
      <c r="VMR28" s="40"/>
      <c r="VMS28" s="40"/>
      <c r="VMT28" s="40"/>
      <c r="VMU28" s="40"/>
      <c r="VMV28" s="40"/>
      <c r="VMW28" s="40"/>
      <c r="VMX28" s="40"/>
      <c r="VMY28" s="40"/>
      <c r="VMZ28" s="40"/>
      <c r="VNA28" s="40"/>
      <c r="VNB28" s="40"/>
      <c r="VNC28" s="40"/>
      <c r="VND28" s="40"/>
      <c r="VNE28" s="40"/>
      <c r="VNF28" s="40"/>
      <c r="VNG28" s="40"/>
      <c r="VNH28" s="40"/>
      <c r="VNI28" s="40"/>
      <c r="VNJ28" s="40"/>
      <c r="VNK28" s="40"/>
      <c r="VNL28" s="40"/>
      <c r="VNM28" s="40"/>
      <c r="VNN28" s="40"/>
      <c r="VNO28" s="40"/>
      <c r="VNP28" s="40"/>
      <c r="VNQ28" s="40"/>
      <c r="VNR28" s="40"/>
      <c r="VNS28" s="40"/>
      <c r="VNT28" s="40"/>
      <c r="VNU28" s="40"/>
      <c r="VNV28" s="40"/>
      <c r="VNW28" s="40"/>
      <c r="VNX28" s="40"/>
      <c r="VNY28" s="40"/>
      <c r="VNZ28" s="40"/>
      <c r="VOA28" s="40"/>
      <c r="VOB28" s="40"/>
      <c r="VOC28" s="40"/>
      <c r="VOD28" s="40"/>
      <c r="VOE28" s="40"/>
      <c r="VOF28" s="40"/>
      <c r="VOG28" s="40"/>
      <c r="VOH28" s="40"/>
      <c r="VOI28" s="40"/>
      <c r="VOJ28" s="40"/>
      <c r="VOK28" s="40"/>
      <c r="VOL28" s="40"/>
      <c r="VOM28" s="40"/>
      <c r="VON28" s="40"/>
      <c r="VOO28" s="40"/>
      <c r="VOP28" s="40"/>
      <c r="VOQ28" s="40"/>
      <c r="VOR28" s="40"/>
      <c r="VOS28" s="40"/>
      <c r="VOT28" s="40"/>
      <c r="VOU28" s="40"/>
      <c r="VOV28" s="40"/>
      <c r="VOW28" s="40"/>
      <c r="VOX28" s="40"/>
      <c r="VOY28" s="40"/>
      <c r="VOZ28" s="40"/>
      <c r="VPA28" s="40"/>
      <c r="VPB28" s="40"/>
      <c r="VPC28" s="40"/>
      <c r="VPD28" s="40"/>
      <c r="VPE28" s="40"/>
      <c r="VPF28" s="40"/>
      <c r="VPG28" s="40"/>
      <c r="VPH28" s="40"/>
      <c r="VPI28" s="40"/>
      <c r="VPJ28" s="40"/>
      <c r="VPK28" s="40"/>
      <c r="VPL28" s="40"/>
      <c r="VPM28" s="40"/>
      <c r="VPN28" s="40"/>
      <c r="VPO28" s="40"/>
      <c r="VPP28" s="40"/>
      <c r="VPQ28" s="40"/>
      <c r="VPR28" s="40"/>
      <c r="VPS28" s="40"/>
      <c r="VPT28" s="40"/>
      <c r="VPU28" s="40"/>
      <c r="VPV28" s="40"/>
      <c r="VPW28" s="40"/>
      <c r="VPX28" s="40"/>
      <c r="VPY28" s="40"/>
      <c r="VPZ28" s="40"/>
      <c r="VQA28" s="40"/>
      <c r="VQB28" s="40"/>
      <c r="VQC28" s="40"/>
      <c r="VQD28" s="40"/>
      <c r="VQE28" s="40"/>
      <c r="VQF28" s="40"/>
      <c r="VQG28" s="40"/>
      <c r="VQH28" s="40"/>
      <c r="VQI28" s="40"/>
      <c r="VQJ28" s="40"/>
      <c r="VQK28" s="40"/>
      <c r="VQL28" s="40"/>
      <c r="VQM28" s="40"/>
      <c r="VQN28" s="40"/>
      <c r="VQO28" s="40"/>
      <c r="VQP28" s="40"/>
      <c r="VQQ28" s="40"/>
      <c r="VQR28" s="40"/>
      <c r="VQS28" s="40"/>
      <c r="VQT28" s="40"/>
      <c r="VQU28" s="40"/>
      <c r="VQV28" s="40"/>
      <c r="VQW28" s="40"/>
      <c r="VQX28" s="40"/>
      <c r="VQY28" s="40"/>
      <c r="VQZ28" s="40"/>
      <c r="VRA28" s="40"/>
      <c r="VRB28" s="40"/>
      <c r="VRC28" s="40"/>
      <c r="VRD28" s="40"/>
      <c r="VRE28" s="40"/>
      <c r="VRF28" s="40"/>
      <c r="VRG28" s="40"/>
      <c r="VRH28" s="40"/>
      <c r="VRI28" s="40"/>
      <c r="VRJ28" s="40"/>
      <c r="VRK28" s="40"/>
      <c r="VRL28" s="40"/>
      <c r="VRM28" s="40"/>
      <c r="VRN28" s="40"/>
      <c r="VRO28" s="40"/>
      <c r="VRP28" s="40"/>
      <c r="VRQ28" s="40"/>
      <c r="VRR28" s="40"/>
      <c r="VRS28" s="40"/>
      <c r="VRT28" s="40"/>
      <c r="VRU28" s="40"/>
      <c r="VRV28" s="40"/>
      <c r="VRW28" s="40"/>
      <c r="VRX28" s="40"/>
      <c r="VRY28" s="40"/>
      <c r="VRZ28" s="40"/>
      <c r="VSA28" s="40"/>
      <c r="VSB28" s="40"/>
      <c r="VSC28" s="40"/>
      <c r="VSD28" s="40"/>
      <c r="VSE28" s="40"/>
      <c r="VSF28" s="40"/>
      <c r="VSG28" s="40"/>
      <c r="VSH28" s="40"/>
      <c r="VSI28" s="40"/>
      <c r="VSJ28" s="40"/>
      <c r="VSK28" s="40"/>
      <c r="VSL28" s="40"/>
      <c r="VSM28" s="40"/>
      <c r="VSN28" s="40"/>
      <c r="VSO28" s="40"/>
      <c r="VSP28" s="40"/>
      <c r="VSQ28" s="40"/>
      <c r="VSR28" s="40"/>
      <c r="VSS28" s="40"/>
      <c r="VST28" s="40"/>
      <c r="VSU28" s="40"/>
      <c r="VSV28" s="40"/>
      <c r="VSW28" s="40"/>
      <c r="VSX28" s="40"/>
      <c r="VSY28" s="40"/>
      <c r="VSZ28" s="40"/>
      <c r="VTA28" s="40"/>
      <c r="VTB28" s="40"/>
      <c r="VTC28" s="40"/>
      <c r="VTD28" s="40"/>
      <c r="VTE28" s="40"/>
      <c r="VTF28" s="40"/>
      <c r="VTG28" s="40"/>
      <c r="VTH28" s="40"/>
      <c r="VTI28" s="40"/>
      <c r="VTJ28" s="40"/>
      <c r="VTK28" s="40"/>
      <c r="VTL28" s="40"/>
      <c r="VTM28" s="40"/>
      <c r="VTN28" s="40"/>
      <c r="VTO28" s="40"/>
      <c r="VTP28" s="40"/>
      <c r="VTQ28" s="40"/>
      <c r="VTR28" s="40"/>
      <c r="VTS28" s="40"/>
      <c r="VTT28" s="40"/>
      <c r="VTU28" s="40"/>
      <c r="VTV28" s="40"/>
      <c r="VTW28" s="40"/>
      <c r="VTX28" s="40"/>
      <c r="VTY28" s="40"/>
      <c r="VTZ28" s="40"/>
      <c r="VUA28" s="40"/>
      <c r="VUB28" s="40"/>
      <c r="VUC28" s="40"/>
      <c r="VUD28" s="40"/>
      <c r="VUE28" s="40"/>
      <c r="VUF28" s="40"/>
      <c r="VUG28" s="40"/>
      <c r="VUH28" s="40"/>
      <c r="VUI28" s="40"/>
      <c r="VUJ28" s="40"/>
      <c r="VUK28" s="40"/>
      <c r="VUL28" s="40"/>
      <c r="VUM28" s="40"/>
      <c r="VUN28" s="40"/>
      <c r="VUO28" s="40"/>
      <c r="VUP28" s="40"/>
      <c r="VUQ28" s="40"/>
      <c r="VUR28" s="40"/>
      <c r="VUS28" s="40"/>
      <c r="VUT28" s="40"/>
      <c r="VUU28" s="40"/>
      <c r="VUV28" s="40"/>
      <c r="VUW28" s="40"/>
      <c r="VUX28" s="40"/>
      <c r="VUY28" s="40"/>
      <c r="VUZ28" s="40"/>
      <c r="VVA28" s="40"/>
      <c r="VVB28" s="40"/>
      <c r="VVC28" s="40"/>
      <c r="VVD28" s="40"/>
      <c r="VVE28" s="40"/>
      <c r="VVF28" s="40"/>
      <c r="VVG28" s="40"/>
      <c r="VVH28" s="40"/>
      <c r="VVI28" s="40"/>
      <c r="VVJ28" s="40"/>
      <c r="VVK28" s="40"/>
      <c r="VVL28" s="40"/>
      <c r="VVM28" s="40"/>
      <c r="VVN28" s="40"/>
      <c r="VVO28" s="40"/>
      <c r="VVP28" s="40"/>
      <c r="VVQ28" s="40"/>
      <c r="VVR28" s="40"/>
      <c r="VVS28" s="40"/>
      <c r="VVT28" s="40"/>
      <c r="VVU28" s="40"/>
      <c r="VVV28" s="40"/>
      <c r="VVW28" s="40"/>
      <c r="VVX28" s="40"/>
      <c r="VVY28" s="40"/>
      <c r="VVZ28" s="40"/>
      <c r="VWA28" s="40"/>
      <c r="VWB28" s="40"/>
      <c r="VWC28" s="40"/>
      <c r="VWD28" s="40"/>
      <c r="VWE28" s="40"/>
      <c r="VWF28" s="40"/>
      <c r="VWG28" s="40"/>
      <c r="VWH28" s="40"/>
      <c r="VWI28" s="40"/>
      <c r="VWJ28" s="40"/>
      <c r="VWK28" s="40"/>
      <c r="VWL28" s="40"/>
      <c r="VWM28" s="40"/>
      <c r="VWN28" s="40"/>
      <c r="VWO28" s="40"/>
      <c r="VWP28" s="40"/>
      <c r="VWQ28" s="40"/>
      <c r="VWR28" s="40"/>
      <c r="VWS28" s="40"/>
      <c r="VWT28" s="40"/>
      <c r="VWU28" s="40"/>
      <c r="VWV28" s="40"/>
      <c r="VWW28" s="40"/>
      <c r="VWX28" s="40"/>
      <c r="VWY28" s="40"/>
      <c r="VWZ28" s="40"/>
      <c r="VXA28" s="40"/>
      <c r="VXB28" s="40"/>
      <c r="VXC28" s="40"/>
      <c r="VXD28" s="40"/>
      <c r="VXE28" s="40"/>
      <c r="VXF28" s="40"/>
      <c r="VXG28" s="40"/>
      <c r="VXH28" s="40"/>
      <c r="VXI28" s="40"/>
      <c r="VXJ28" s="40"/>
      <c r="VXK28" s="40"/>
      <c r="VXL28" s="40"/>
      <c r="VXM28" s="40"/>
      <c r="VXN28" s="40"/>
      <c r="VXO28" s="40"/>
      <c r="VXP28" s="40"/>
      <c r="VXQ28" s="40"/>
      <c r="VXR28" s="40"/>
      <c r="VXS28" s="40"/>
      <c r="VXT28" s="40"/>
      <c r="VXU28" s="40"/>
      <c r="VXV28" s="40"/>
      <c r="VXW28" s="40"/>
      <c r="VXX28" s="40"/>
      <c r="VXY28" s="40"/>
      <c r="VXZ28" s="40"/>
      <c r="VYA28" s="40"/>
      <c r="VYB28" s="40"/>
      <c r="VYC28" s="40"/>
      <c r="VYD28" s="40"/>
      <c r="VYE28" s="40"/>
      <c r="VYF28" s="40"/>
      <c r="VYG28" s="40"/>
      <c r="VYH28" s="40"/>
      <c r="VYI28" s="40"/>
      <c r="VYJ28" s="40"/>
      <c r="VYK28" s="40"/>
      <c r="VYL28" s="40"/>
      <c r="VYM28" s="40"/>
      <c r="VYN28" s="40"/>
      <c r="VYO28" s="40"/>
      <c r="VYP28" s="40"/>
      <c r="VYQ28" s="40"/>
      <c r="VYR28" s="40"/>
      <c r="VYS28" s="40"/>
      <c r="VYT28" s="40"/>
      <c r="VYU28" s="40"/>
      <c r="VYV28" s="40"/>
      <c r="VYW28" s="40"/>
      <c r="VYX28" s="40"/>
      <c r="VYY28" s="40"/>
      <c r="VYZ28" s="40"/>
      <c r="VZA28" s="40"/>
      <c r="VZB28" s="40"/>
      <c r="VZC28" s="40"/>
      <c r="VZD28" s="40"/>
      <c r="VZE28" s="40"/>
      <c r="VZF28" s="40"/>
      <c r="VZG28" s="40"/>
      <c r="VZH28" s="40"/>
      <c r="VZI28" s="40"/>
      <c r="VZJ28" s="40"/>
      <c r="VZK28" s="40"/>
      <c r="VZL28" s="40"/>
      <c r="VZM28" s="40"/>
      <c r="VZN28" s="40"/>
      <c r="VZO28" s="40"/>
      <c r="VZP28" s="40"/>
      <c r="VZQ28" s="40"/>
      <c r="VZR28" s="40"/>
      <c r="VZS28" s="40"/>
      <c r="VZT28" s="40"/>
      <c r="VZU28" s="40"/>
      <c r="VZV28" s="40"/>
      <c r="VZW28" s="40"/>
      <c r="VZX28" s="40"/>
      <c r="VZY28" s="40"/>
      <c r="VZZ28" s="40"/>
      <c r="WAA28" s="40"/>
      <c r="WAB28" s="40"/>
      <c r="WAC28" s="40"/>
      <c r="WAD28" s="40"/>
      <c r="WAE28" s="40"/>
      <c r="WAF28" s="40"/>
      <c r="WAG28" s="40"/>
      <c r="WAH28" s="40"/>
      <c r="WAI28" s="40"/>
      <c r="WAJ28" s="40"/>
      <c r="WAK28" s="40"/>
      <c r="WAL28" s="40"/>
      <c r="WAM28" s="40"/>
      <c r="WAN28" s="40"/>
      <c r="WAO28" s="40"/>
      <c r="WAP28" s="40"/>
      <c r="WAQ28" s="40"/>
      <c r="WAR28" s="40"/>
      <c r="WAS28" s="40"/>
      <c r="WAT28" s="40"/>
      <c r="WAU28" s="40"/>
      <c r="WAV28" s="40"/>
      <c r="WAW28" s="40"/>
      <c r="WAX28" s="40"/>
      <c r="WAY28" s="40"/>
      <c r="WAZ28" s="40"/>
      <c r="WBA28" s="40"/>
      <c r="WBB28" s="40"/>
      <c r="WBC28" s="40"/>
      <c r="WBD28" s="40"/>
      <c r="WBE28" s="40"/>
      <c r="WBF28" s="40"/>
      <c r="WBG28" s="40"/>
      <c r="WBH28" s="40"/>
      <c r="WBI28" s="40"/>
      <c r="WBJ28" s="40"/>
      <c r="WBK28" s="40"/>
      <c r="WBL28" s="40"/>
      <c r="WBM28" s="40"/>
      <c r="WBN28" s="40"/>
      <c r="WBO28" s="40"/>
      <c r="WBP28" s="40"/>
      <c r="WBQ28" s="40"/>
      <c r="WBR28" s="40"/>
      <c r="WBS28" s="40"/>
      <c r="WBT28" s="40"/>
      <c r="WBU28" s="40"/>
      <c r="WBV28" s="40"/>
      <c r="WBW28" s="40"/>
      <c r="WBX28" s="40"/>
      <c r="WBY28" s="40"/>
      <c r="WBZ28" s="40"/>
      <c r="WCA28" s="40"/>
      <c r="WCB28" s="40"/>
      <c r="WCC28" s="40"/>
      <c r="WCD28" s="40"/>
      <c r="WCE28" s="40"/>
      <c r="WCF28" s="40"/>
      <c r="WCG28" s="40"/>
      <c r="WCH28" s="40"/>
      <c r="WCI28" s="40"/>
      <c r="WCJ28" s="40"/>
      <c r="WCK28" s="40"/>
      <c r="WCL28" s="40"/>
      <c r="WCM28" s="40"/>
      <c r="WCN28" s="40"/>
      <c r="WCO28" s="40"/>
      <c r="WCP28" s="40"/>
      <c r="WCQ28" s="40"/>
      <c r="WCR28" s="40"/>
      <c r="WCS28" s="40"/>
      <c r="WCT28" s="40"/>
      <c r="WCU28" s="40"/>
      <c r="WCV28" s="40"/>
      <c r="WCW28" s="40"/>
      <c r="WCX28" s="40"/>
      <c r="WCY28" s="40"/>
      <c r="WCZ28" s="40"/>
      <c r="WDA28" s="40"/>
      <c r="WDB28" s="40"/>
      <c r="WDC28" s="40"/>
      <c r="WDD28" s="40"/>
      <c r="WDE28" s="40"/>
      <c r="WDF28" s="40"/>
      <c r="WDG28" s="40"/>
      <c r="WDH28" s="40"/>
      <c r="WDI28" s="40"/>
      <c r="WDJ28" s="40"/>
      <c r="WDK28" s="40"/>
      <c r="WDL28" s="40"/>
      <c r="WDM28" s="40"/>
      <c r="WDN28" s="40"/>
      <c r="WDO28" s="40"/>
      <c r="WDP28" s="40"/>
      <c r="WDQ28" s="40"/>
      <c r="WDR28" s="40"/>
      <c r="WDS28" s="40"/>
      <c r="WDT28" s="40"/>
      <c r="WDU28" s="40"/>
      <c r="WDV28" s="40"/>
      <c r="WDW28" s="40"/>
      <c r="WDX28" s="40"/>
      <c r="WDY28" s="40"/>
      <c r="WDZ28" s="40"/>
      <c r="WEA28" s="40"/>
      <c r="WEB28" s="40"/>
      <c r="WEC28" s="40"/>
      <c r="WED28" s="40"/>
      <c r="WEE28" s="40"/>
      <c r="WEF28" s="40"/>
      <c r="WEG28" s="40"/>
      <c r="WEH28" s="40"/>
      <c r="WEI28" s="40"/>
      <c r="WEJ28" s="40"/>
      <c r="WEK28" s="40"/>
      <c r="WEL28" s="40"/>
      <c r="WEM28" s="40"/>
      <c r="WEN28" s="40"/>
      <c r="WEO28" s="40"/>
      <c r="WEP28" s="40"/>
      <c r="WEQ28" s="40"/>
      <c r="WER28" s="40"/>
      <c r="WES28" s="40"/>
      <c r="WET28" s="40"/>
      <c r="WEU28" s="40"/>
      <c r="WEV28" s="40"/>
      <c r="WEW28" s="40"/>
      <c r="WEX28" s="40"/>
      <c r="WEY28" s="40"/>
      <c r="WEZ28" s="40"/>
      <c r="WFA28" s="40"/>
      <c r="WFB28" s="40"/>
      <c r="WFC28" s="40"/>
      <c r="WFD28" s="40"/>
      <c r="WFE28" s="40"/>
      <c r="WFF28" s="40"/>
      <c r="WFG28" s="40"/>
      <c r="WFH28" s="40"/>
      <c r="WFI28" s="40"/>
      <c r="WFJ28" s="40"/>
      <c r="WFK28" s="40"/>
      <c r="WFL28" s="40"/>
      <c r="WFM28" s="40"/>
      <c r="WFN28" s="40"/>
      <c r="WFO28" s="40"/>
      <c r="WFP28" s="40"/>
      <c r="WFQ28" s="40"/>
      <c r="WFR28" s="40"/>
      <c r="WFS28" s="40"/>
      <c r="WFT28" s="40"/>
      <c r="WFU28" s="40"/>
      <c r="WFV28" s="40"/>
      <c r="WFW28" s="40"/>
      <c r="WFX28" s="40"/>
      <c r="WFY28" s="40"/>
      <c r="WFZ28" s="40"/>
      <c r="WGA28" s="40"/>
      <c r="WGB28" s="40"/>
      <c r="WGC28" s="40"/>
      <c r="WGD28" s="40"/>
      <c r="WGE28" s="40"/>
      <c r="WGF28" s="40"/>
      <c r="WGG28" s="40"/>
      <c r="WGH28" s="40"/>
      <c r="WGI28" s="40"/>
      <c r="WGJ28" s="40"/>
      <c r="WGK28" s="40"/>
      <c r="WGL28" s="40"/>
      <c r="WGM28" s="40"/>
      <c r="WGN28" s="40"/>
      <c r="WGO28" s="40"/>
      <c r="WGP28" s="40"/>
      <c r="WGQ28" s="40"/>
      <c r="WGR28" s="40"/>
      <c r="WGS28" s="40"/>
      <c r="WGT28" s="40"/>
      <c r="WGU28" s="40"/>
      <c r="WGV28" s="40"/>
      <c r="WGW28" s="40"/>
      <c r="WGX28" s="40"/>
      <c r="WGY28" s="40"/>
      <c r="WGZ28" s="40"/>
      <c r="WHA28" s="40"/>
      <c r="WHB28" s="40"/>
      <c r="WHC28" s="40"/>
      <c r="WHD28" s="40"/>
      <c r="WHE28" s="40"/>
      <c r="WHF28" s="40"/>
      <c r="WHG28" s="40"/>
      <c r="WHH28" s="40"/>
      <c r="WHI28" s="40"/>
      <c r="WHJ28" s="40"/>
      <c r="WHK28" s="40"/>
      <c r="WHL28" s="40"/>
      <c r="WHM28" s="40"/>
      <c r="WHN28" s="40"/>
      <c r="WHO28" s="40"/>
      <c r="WHP28" s="40"/>
      <c r="WHQ28" s="40"/>
      <c r="WHR28" s="40"/>
      <c r="WHS28" s="40"/>
      <c r="WHT28" s="40"/>
      <c r="WHU28" s="40"/>
      <c r="WHV28" s="40"/>
      <c r="WHW28" s="40"/>
      <c r="WHX28" s="40"/>
      <c r="WHY28" s="40"/>
      <c r="WHZ28" s="40"/>
      <c r="WIA28" s="40"/>
      <c r="WIB28" s="40"/>
      <c r="WIC28" s="40"/>
      <c r="WID28" s="40"/>
      <c r="WIE28" s="40"/>
      <c r="WIF28" s="40"/>
      <c r="WIG28" s="40"/>
      <c r="WIH28" s="40"/>
      <c r="WII28" s="40"/>
      <c r="WIJ28" s="40"/>
      <c r="WIK28" s="40"/>
      <c r="WIL28" s="40"/>
      <c r="WIM28" s="40"/>
      <c r="WIN28" s="40"/>
      <c r="WIO28" s="40"/>
      <c r="WIP28" s="40"/>
      <c r="WIQ28" s="40"/>
      <c r="WIR28" s="40"/>
      <c r="WIS28" s="40"/>
      <c r="WIT28" s="40"/>
      <c r="WIU28" s="40"/>
      <c r="WIV28" s="40"/>
      <c r="WIW28" s="40"/>
      <c r="WIX28" s="40"/>
      <c r="WIY28" s="40"/>
      <c r="WIZ28" s="40"/>
      <c r="WJA28" s="40"/>
      <c r="WJB28" s="40"/>
      <c r="WJC28" s="40"/>
      <c r="WJD28" s="40"/>
      <c r="WJE28" s="40"/>
      <c r="WJF28" s="40"/>
      <c r="WJG28" s="40"/>
      <c r="WJH28" s="40"/>
      <c r="WJI28" s="40"/>
      <c r="WJJ28" s="40"/>
      <c r="WJK28" s="40"/>
      <c r="WJL28" s="40"/>
      <c r="WJM28" s="40"/>
      <c r="WJN28" s="40"/>
      <c r="WJO28" s="40"/>
      <c r="WJP28" s="40"/>
      <c r="WJQ28" s="40"/>
      <c r="WJR28" s="40"/>
      <c r="WJS28" s="40"/>
      <c r="WJT28" s="40"/>
      <c r="WJU28" s="40"/>
      <c r="WJV28" s="40"/>
      <c r="WJW28" s="40"/>
      <c r="WJX28" s="40"/>
      <c r="WJY28" s="40"/>
      <c r="WJZ28" s="40"/>
      <c r="WKA28" s="40"/>
      <c r="WKB28" s="40"/>
      <c r="WKC28" s="40"/>
      <c r="WKD28" s="40"/>
      <c r="WKE28" s="40"/>
      <c r="WKF28" s="40"/>
      <c r="WKG28" s="40"/>
      <c r="WKH28" s="40"/>
      <c r="WKI28" s="40"/>
      <c r="WKJ28" s="40"/>
      <c r="WKK28" s="40"/>
      <c r="WKL28" s="40"/>
      <c r="WKM28" s="40"/>
      <c r="WKN28" s="40"/>
      <c r="WKO28" s="40"/>
      <c r="WKP28" s="40"/>
      <c r="WKQ28" s="40"/>
      <c r="WKR28" s="40"/>
      <c r="WKS28" s="40"/>
      <c r="WKT28" s="40"/>
      <c r="WKU28" s="40"/>
      <c r="WKV28" s="40"/>
      <c r="WKW28" s="40"/>
      <c r="WKX28" s="40"/>
      <c r="WKY28" s="40"/>
      <c r="WKZ28" s="40"/>
      <c r="WLA28" s="40"/>
      <c r="WLB28" s="40"/>
      <c r="WLC28" s="40"/>
      <c r="WLD28" s="40"/>
      <c r="WLE28" s="40"/>
      <c r="WLF28" s="40"/>
      <c r="WLG28" s="40"/>
      <c r="WLH28" s="40"/>
      <c r="WLI28" s="40"/>
      <c r="WLJ28" s="40"/>
      <c r="WLK28" s="40"/>
      <c r="WLL28" s="40"/>
      <c r="WLM28" s="40"/>
      <c r="WLN28" s="40"/>
      <c r="WLO28" s="40"/>
      <c r="WLP28" s="40"/>
      <c r="WLQ28" s="40"/>
      <c r="WLR28" s="40"/>
      <c r="WLS28" s="40"/>
      <c r="WLT28" s="40"/>
      <c r="WLU28" s="40"/>
      <c r="WLV28" s="40"/>
      <c r="WLW28" s="40"/>
      <c r="WLX28" s="40"/>
      <c r="WLY28" s="40"/>
      <c r="WLZ28" s="40"/>
      <c r="WMA28" s="40"/>
      <c r="WMB28" s="40"/>
      <c r="WMC28" s="40"/>
      <c r="WMD28" s="40"/>
      <c r="WME28" s="40"/>
      <c r="WMF28" s="40"/>
      <c r="WMG28" s="40"/>
      <c r="WMH28" s="40"/>
      <c r="WMI28" s="40"/>
      <c r="WMJ28" s="40"/>
      <c r="WMK28" s="40"/>
      <c r="WML28" s="40"/>
      <c r="WMM28" s="40"/>
      <c r="WMN28" s="40"/>
      <c r="WMO28" s="40"/>
      <c r="WMP28" s="40"/>
      <c r="WMQ28" s="40"/>
      <c r="WMR28" s="40"/>
      <c r="WMS28" s="40"/>
      <c r="WMT28" s="40"/>
      <c r="WMU28" s="40"/>
      <c r="WMV28" s="40"/>
      <c r="WMW28" s="40"/>
      <c r="WMX28" s="40"/>
      <c r="WMY28" s="40"/>
      <c r="WMZ28" s="40"/>
      <c r="WNA28" s="40"/>
      <c r="WNB28" s="40"/>
      <c r="WNC28" s="40"/>
      <c r="WND28" s="40"/>
      <c r="WNE28" s="40"/>
      <c r="WNF28" s="40"/>
      <c r="WNG28" s="40"/>
      <c r="WNH28" s="40"/>
      <c r="WNI28" s="40"/>
      <c r="WNJ28" s="40"/>
      <c r="WNK28" s="40"/>
      <c r="WNL28" s="40"/>
      <c r="WNM28" s="40"/>
      <c r="WNN28" s="40"/>
      <c r="WNO28" s="40"/>
      <c r="WNP28" s="40"/>
      <c r="WNQ28" s="40"/>
      <c r="WNR28" s="40"/>
      <c r="WNS28" s="40"/>
      <c r="WNT28" s="40"/>
      <c r="WNU28" s="40"/>
      <c r="WNV28" s="40"/>
      <c r="WNW28" s="40"/>
      <c r="WNX28" s="40"/>
      <c r="WNY28" s="40"/>
      <c r="WNZ28" s="40"/>
      <c r="WOA28" s="40"/>
      <c r="WOB28" s="40"/>
      <c r="WOC28" s="40"/>
      <c r="WOD28" s="40"/>
      <c r="WOE28" s="40"/>
      <c r="WOF28" s="40"/>
      <c r="WOG28" s="40"/>
      <c r="WOH28" s="40"/>
      <c r="WOI28" s="40"/>
      <c r="WOJ28" s="40"/>
      <c r="WOK28" s="40"/>
      <c r="WOL28" s="40"/>
      <c r="WOM28" s="40"/>
      <c r="WON28" s="40"/>
      <c r="WOO28" s="40"/>
      <c r="WOP28" s="40"/>
      <c r="WOQ28" s="40"/>
      <c r="WOR28" s="40"/>
      <c r="WOS28" s="40"/>
      <c r="WOT28" s="40"/>
      <c r="WOU28" s="40"/>
      <c r="WOV28" s="40"/>
      <c r="WOW28" s="40"/>
      <c r="WOX28" s="40"/>
      <c r="WOY28" s="40"/>
      <c r="WOZ28" s="40"/>
      <c r="WPA28" s="40"/>
      <c r="WPB28" s="40"/>
      <c r="WPC28" s="40"/>
      <c r="WPD28" s="40"/>
      <c r="WPE28" s="40"/>
      <c r="WPF28" s="40"/>
      <c r="WPG28" s="40"/>
      <c r="WPH28" s="40"/>
      <c r="WPI28" s="40"/>
      <c r="WPJ28" s="40"/>
      <c r="WPK28" s="40"/>
      <c r="WPL28" s="40"/>
      <c r="WPM28" s="40"/>
      <c r="WPN28" s="40"/>
      <c r="WPO28" s="40"/>
      <c r="WPP28" s="40"/>
      <c r="WPQ28" s="40"/>
      <c r="WPR28" s="40"/>
      <c r="WPS28" s="40"/>
      <c r="WPT28" s="40"/>
      <c r="WPU28" s="40"/>
      <c r="WPV28" s="40"/>
      <c r="WPW28" s="40"/>
      <c r="WPX28" s="40"/>
      <c r="WPY28" s="40"/>
      <c r="WPZ28" s="40"/>
      <c r="WQA28" s="40"/>
      <c r="WQB28" s="40"/>
      <c r="WQC28" s="40"/>
      <c r="WQD28" s="40"/>
      <c r="WQE28" s="40"/>
      <c r="WQF28" s="40"/>
      <c r="WQG28" s="40"/>
      <c r="WQH28" s="40"/>
      <c r="WQI28" s="40"/>
      <c r="WQJ28" s="40"/>
      <c r="WQK28" s="40"/>
      <c r="WQL28" s="40"/>
      <c r="WQM28" s="40"/>
      <c r="WQN28" s="40"/>
      <c r="WQO28" s="40"/>
      <c r="WQP28" s="40"/>
      <c r="WQQ28" s="40"/>
      <c r="WQR28" s="40"/>
      <c r="WQS28" s="40"/>
      <c r="WQT28" s="40"/>
      <c r="WQU28" s="40"/>
      <c r="WQV28" s="40"/>
      <c r="WQW28" s="40"/>
      <c r="WQX28" s="40"/>
      <c r="WQY28" s="40"/>
      <c r="WQZ28" s="40"/>
      <c r="WRA28" s="40"/>
      <c r="WRB28" s="40"/>
      <c r="WRC28" s="40"/>
      <c r="WRD28" s="40"/>
      <c r="WRE28" s="40"/>
      <c r="WRF28" s="40"/>
      <c r="WRG28" s="40"/>
      <c r="WRH28" s="40"/>
      <c r="WRI28" s="40"/>
      <c r="WRJ28" s="40"/>
      <c r="WRK28" s="40"/>
      <c r="WRL28" s="40"/>
      <c r="WRM28" s="40"/>
      <c r="WRN28" s="40"/>
      <c r="WRO28" s="40"/>
      <c r="WRP28" s="40"/>
      <c r="WRQ28" s="40"/>
      <c r="WRR28" s="40"/>
      <c r="WRS28" s="40"/>
      <c r="WRT28" s="40"/>
      <c r="WRU28" s="40"/>
      <c r="WRV28" s="40"/>
      <c r="WRW28" s="40"/>
      <c r="WRX28" s="40"/>
      <c r="WRY28" s="40"/>
      <c r="WRZ28" s="40"/>
      <c r="WSA28" s="40"/>
      <c r="WSB28" s="40"/>
      <c r="WSC28" s="40"/>
      <c r="WSD28" s="40"/>
      <c r="WSE28" s="40"/>
      <c r="WSF28" s="40"/>
      <c r="WSG28" s="40"/>
      <c r="WSH28" s="40"/>
      <c r="WSI28" s="40"/>
      <c r="WSJ28" s="40"/>
      <c r="WSK28" s="40"/>
      <c r="WSL28" s="40"/>
      <c r="WSM28" s="40"/>
      <c r="WSN28" s="40"/>
      <c r="WSO28" s="40"/>
      <c r="WSP28" s="40"/>
      <c r="WSQ28" s="40"/>
      <c r="WSR28" s="40"/>
      <c r="WSS28" s="40"/>
      <c r="WST28" s="40"/>
      <c r="WSU28" s="40"/>
      <c r="WSV28" s="40"/>
      <c r="WSW28" s="40"/>
      <c r="WSX28" s="40"/>
      <c r="WSY28" s="40"/>
      <c r="WSZ28" s="40"/>
      <c r="WTA28" s="40"/>
      <c r="WTB28" s="40"/>
      <c r="WTC28" s="40"/>
      <c r="WTD28" s="40"/>
      <c r="WTE28" s="40"/>
      <c r="WTF28" s="40"/>
      <c r="WTG28" s="40"/>
      <c r="WTH28" s="40"/>
      <c r="WTI28" s="40"/>
      <c r="WTJ28" s="40"/>
      <c r="WTK28" s="40"/>
      <c r="WTL28" s="40"/>
      <c r="WTM28" s="40"/>
      <c r="WTN28" s="40"/>
      <c r="WTO28" s="40"/>
      <c r="WTP28" s="40"/>
      <c r="WTQ28" s="40"/>
      <c r="WTR28" s="40"/>
      <c r="WTS28" s="40"/>
      <c r="WTT28" s="40"/>
      <c r="WTU28" s="40"/>
      <c r="WTV28" s="40"/>
      <c r="WTW28" s="40"/>
      <c r="WTX28" s="40"/>
      <c r="WTY28" s="40"/>
      <c r="WTZ28" s="40"/>
      <c r="WUA28" s="40"/>
      <c r="WUB28" s="40"/>
      <c r="WUC28" s="40"/>
      <c r="WUD28" s="40"/>
      <c r="WUE28" s="40"/>
      <c r="WUF28" s="40"/>
      <c r="WUG28" s="40"/>
      <c r="WUH28" s="40"/>
      <c r="WUI28" s="40"/>
      <c r="WUJ28" s="40"/>
      <c r="WUK28" s="40"/>
      <c r="WUL28" s="40"/>
      <c r="WUM28" s="40"/>
      <c r="WUN28" s="40"/>
      <c r="WUO28" s="40"/>
      <c r="WUP28" s="40"/>
      <c r="WUQ28" s="40"/>
      <c r="WUR28" s="40"/>
      <c r="WUS28" s="40"/>
      <c r="WUT28" s="40"/>
      <c r="WUU28" s="40"/>
      <c r="WUV28" s="40"/>
      <c r="WUW28" s="40"/>
      <c r="WUX28" s="40"/>
      <c r="WUY28" s="40"/>
      <c r="WUZ28" s="40"/>
      <c r="WVA28" s="40"/>
      <c r="WVB28" s="40"/>
      <c r="WVC28" s="40"/>
      <c r="WVD28" s="40"/>
      <c r="WVE28" s="40"/>
      <c r="WVF28" s="40"/>
      <c r="WVG28" s="40"/>
      <c r="WVH28" s="40"/>
      <c r="WVI28" s="40"/>
      <c r="WVJ28" s="40"/>
      <c r="WVK28" s="40"/>
      <c r="WVL28" s="40"/>
      <c r="WVM28" s="40"/>
      <c r="WVN28" s="40"/>
      <c r="WVO28" s="40"/>
      <c r="WVP28" s="40"/>
      <c r="WVQ28" s="40"/>
      <c r="WVR28" s="40"/>
      <c r="WVS28" s="40"/>
      <c r="WVT28" s="40"/>
      <c r="WVU28" s="40"/>
      <c r="WVV28" s="40"/>
      <c r="WVW28" s="40"/>
      <c r="WVX28" s="40"/>
      <c r="WVY28" s="40"/>
      <c r="WVZ28" s="40"/>
      <c r="WWA28" s="40"/>
      <c r="WWB28" s="40"/>
      <c r="WWC28" s="40"/>
      <c r="WWD28" s="40"/>
      <c r="WWE28" s="40"/>
      <c r="WWF28" s="40"/>
      <c r="WWG28" s="40"/>
      <c r="WWH28" s="40"/>
      <c r="WWI28" s="40"/>
      <c r="WWJ28" s="40"/>
      <c r="WWK28" s="40"/>
      <c r="WWL28" s="40"/>
      <c r="WWM28" s="40"/>
      <c r="WWN28" s="40"/>
      <c r="WWO28" s="40"/>
      <c r="WWP28" s="40"/>
      <c r="WWQ28" s="40"/>
      <c r="WWR28" s="40"/>
      <c r="WWS28" s="40"/>
      <c r="WWT28" s="40"/>
      <c r="WWU28" s="40"/>
      <c r="WWV28" s="40"/>
      <c r="WWW28" s="40"/>
      <c r="WWX28" s="40"/>
      <c r="WWY28" s="40"/>
      <c r="WWZ28" s="40"/>
      <c r="WXA28" s="40"/>
      <c r="WXB28" s="40"/>
      <c r="WXC28" s="40"/>
      <c r="WXD28" s="40"/>
      <c r="WXE28" s="40"/>
      <c r="WXF28" s="40"/>
      <c r="WXG28" s="40"/>
      <c r="WXH28" s="40"/>
      <c r="WXI28" s="40"/>
      <c r="WXJ28" s="40"/>
      <c r="WXK28" s="40"/>
      <c r="WXL28" s="40"/>
      <c r="WXM28" s="40"/>
      <c r="WXN28" s="40"/>
      <c r="WXO28" s="40"/>
      <c r="WXP28" s="40"/>
      <c r="WXQ28" s="40"/>
      <c r="WXR28" s="40"/>
      <c r="WXS28" s="40"/>
      <c r="WXT28" s="40"/>
      <c r="WXU28" s="40"/>
      <c r="WXV28" s="40"/>
      <c r="WXW28" s="40"/>
      <c r="WXX28" s="40"/>
      <c r="WXY28" s="40"/>
      <c r="WXZ28" s="40"/>
      <c r="WYA28" s="40"/>
      <c r="WYB28" s="40"/>
      <c r="WYC28" s="40"/>
      <c r="WYD28" s="40"/>
      <c r="WYE28" s="40"/>
      <c r="WYF28" s="40"/>
      <c r="WYG28" s="40"/>
      <c r="WYH28" s="40"/>
      <c r="WYI28" s="40"/>
      <c r="WYJ28" s="40"/>
      <c r="WYK28" s="40"/>
      <c r="WYL28" s="40"/>
      <c r="WYM28" s="40"/>
      <c r="WYN28" s="40"/>
      <c r="WYO28" s="40"/>
      <c r="WYP28" s="40"/>
      <c r="WYQ28" s="40"/>
      <c r="WYR28" s="40"/>
      <c r="WYS28" s="40"/>
      <c r="WYT28" s="40"/>
      <c r="WYU28" s="40"/>
      <c r="WYV28" s="40"/>
      <c r="WYW28" s="40"/>
      <c r="WYX28" s="40"/>
      <c r="WYY28" s="40"/>
      <c r="WYZ28" s="40"/>
      <c r="WZA28" s="40"/>
      <c r="WZB28" s="40"/>
      <c r="WZC28" s="40"/>
      <c r="WZD28" s="40"/>
      <c r="WZE28" s="40"/>
      <c r="WZF28" s="40"/>
      <c r="WZG28" s="40"/>
      <c r="WZH28" s="40"/>
      <c r="WZI28" s="40"/>
      <c r="WZJ28" s="40"/>
      <c r="WZK28" s="40"/>
      <c r="WZL28" s="40"/>
      <c r="WZM28" s="40"/>
      <c r="WZN28" s="40"/>
      <c r="WZO28" s="40"/>
      <c r="WZP28" s="40"/>
      <c r="WZQ28" s="40"/>
      <c r="WZR28" s="40"/>
      <c r="WZS28" s="40"/>
      <c r="WZT28" s="40"/>
      <c r="WZU28" s="40"/>
      <c r="WZV28" s="40"/>
      <c r="WZW28" s="40"/>
      <c r="WZX28" s="40"/>
      <c r="WZY28" s="40"/>
      <c r="WZZ28" s="40"/>
      <c r="XAA28" s="40"/>
      <c r="XAB28" s="40"/>
      <c r="XAC28" s="40"/>
      <c r="XAD28" s="40"/>
      <c r="XAE28" s="40"/>
      <c r="XAF28" s="40"/>
      <c r="XAG28" s="40"/>
      <c r="XAH28" s="40"/>
      <c r="XAI28" s="40"/>
      <c r="XAJ28" s="40"/>
      <c r="XAK28" s="40"/>
      <c r="XAL28" s="40"/>
      <c r="XAM28" s="40"/>
      <c r="XAN28" s="40"/>
      <c r="XAO28" s="40"/>
      <c r="XAP28" s="40"/>
      <c r="XAQ28" s="40"/>
      <c r="XAR28" s="40"/>
      <c r="XAS28" s="40"/>
      <c r="XAT28" s="40"/>
      <c r="XAU28" s="40"/>
      <c r="XAV28" s="40"/>
      <c r="XAW28" s="40"/>
      <c r="XAX28" s="40"/>
      <c r="XAY28" s="40"/>
      <c r="XAZ28" s="40"/>
      <c r="XBA28" s="40"/>
      <c r="XBB28" s="40"/>
      <c r="XBC28" s="40"/>
      <c r="XBD28" s="40"/>
      <c r="XBE28" s="40"/>
      <c r="XBF28" s="40"/>
      <c r="XBG28" s="40"/>
      <c r="XBH28" s="40"/>
      <c r="XBI28" s="40"/>
      <c r="XBJ28" s="40"/>
      <c r="XBK28" s="40"/>
      <c r="XBL28" s="40"/>
      <c r="XBM28" s="40"/>
      <c r="XBN28" s="40"/>
      <c r="XBO28" s="40"/>
      <c r="XBP28" s="40"/>
      <c r="XBQ28" s="40"/>
      <c r="XBR28" s="40"/>
      <c r="XBS28" s="40"/>
      <c r="XBT28" s="40"/>
      <c r="XBU28" s="40"/>
      <c r="XBV28" s="40"/>
      <c r="XBW28" s="40"/>
      <c r="XBX28" s="40"/>
      <c r="XBY28" s="40"/>
      <c r="XBZ28" s="40"/>
      <c r="XCA28" s="40"/>
      <c r="XCB28" s="40"/>
      <c r="XCC28" s="40"/>
      <c r="XCD28" s="40"/>
      <c r="XCE28" s="40"/>
      <c r="XCF28" s="40"/>
      <c r="XCG28" s="40"/>
      <c r="XCH28" s="40"/>
      <c r="XCI28" s="40"/>
      <c r="XCJ28" s="40"/>
      <c r="XCK28" s="40"/>
      <c r="XCL28" s="40"/>
      <c r="XCM28" s="40"/>
      <c r="XCN28" s="40"/>
      <c r="XCO28" s="40"/>
      <c r="XCP28" s="40"/>
      <c r="XCQ28" s="40"/>
      <c r="XCR28" s="40"/>
      <c r="XCS28" s="40"/>
      <c r="XCT28" s="40"/>
      <c r="XCU28" s="40"/>
      <c r="XCV28" s="40"/>
      <c r="XCW28" s="40"/>
      <c r="XCX28" s="40"/>
      <c r="XCY28" s="40"/>
      <c r="XCZ28" s="40"/>
      <c r="XDA28" s="40"/>
      <c r="XDB28" s="40"/>
      <c r="XDC28" s="40"/>
      <c r="XDD28" s="40"/>
      <c r="XDE28" s="40"/>
      <c r="XDF28" s="40"/>
      <c r="XDG28" s="40"/>
      <c r="XDH28" s="40"/>
      <c r="XDI28" s="40"/>
      <c r="XDJ28" s="40"/>
      <c r="XDK28" s="40"/>
      <c r="XDL28" s="40"/>
      <c r="XDM28" s="40"/>
      <c r="XDN28" s="40"/>
      <c r="XDO28" s="40"/>
      <c r="XDP28" s="40"/>
      <c r="XDQ28" s="40"/>
      <c r="XDR28" s="40"/>
      <c r="XDS28" s="40"/>
      <c r="XDT28" s="40"/>
      <c r="XDU28" s="40"/>
      <c r="XDV28" s="40"/>
      <c r="XDW28" s="40"/>
      <c r="XDX28" s="40"/>
      <c r="XDY28" s="40"/>
      <c r="XDZ28" s="40"/>
      <c r="XEA28" s="40"/>
      <c r="XEB28" s="40"/>
      <c r="XEC28" s="40"/>
      <c r="XED28" s="40"/>
      <c r="XEE28" s="40"/>
      <c r="XEF28" s="40"/>
      <c r="XEG28" s="40"/>
      <c r="XEH28" s="40"/>
      <c r="XEI28" s="40"/>
      <c r="XEJ28" s="40"/>
      <c r="XEK28" s="40"/>
      <c r="XEL28" s="40"/>
      <c r="XEM28" s="40"/>
      <c r="XEN28" s="40"/>
      <c r="XEO28" s="40"/>
      <c r="XEP28" s="40"/>
      <c r="XEQ28" s="40"/>
      <c r="XER28" s="40"/>
      <c r="XES28" s="40"/>
      <c r="XET28" s="40"/>
      <c r="XEU28" s="40"/>
      <c r="XEV28" s="40"/>
    </row>
    <row r="29" spans="1:16376" s="31" customFormat="1" ht="15" customHeight="1" thickTop="1" thickBot="1" x14ac:dyDescent="0.4">
      <c r="A29" s="275"/>
      <c r="B29" s="947" t="s">
        <v>237</v>
      </c>
      <c r="C29" s="947"/>
      <c r="D29" s="947"/>
      <c r="E29" s="947"/>
      <c r="F29" s="947"/>
      <c r="G29" s="947"/>
      <c r="H29" s="947"/>
      <c r="I29" s="947"/>
      <c r="J29" s="44"/>
      <c r="K29" s="357" t="s">
        <v>297</v>
      </c>
      <c r="L29" s="358" t="str">
        <f>IF(OR(L9,L12),"VRAI","FAUX")</f>
        <v>FAUX</v>
      </c>
      <c r="M29" s="359"/>
      <c r="N29"/>
    </row>
    <row r="30" spans="1:16376" s="76" customFormat="1" ht="30" customHeight="1" thickTop="1" thickBot="1" x14ac:dyDescent="0.4">
      <c r="A30" s="275"/>
      <c r="B30" s="852" t="s">
        <v>36</v>
      </c>
      <c r="C30" s="852"/>
      <c r="D30" s="852"/>
      <c r="E30" s="852"/>
      <c r="F30" s="852"/>
      <c r="G30" s="852"/>
      <c r="H30" s="852"/>
      <c r="I30" s="852"/>
      <c r="J30" s="449"/>
      <c r="K30"/>
      <c r="L30"/>
      <c r="M30"/>
    </row>
    <row r="31" spans="1:16376" s="31" customFormat="1" ht="24" customHeight="1" thickTop="1" thickBot="1" x14ac:dyDescent="0.35">
      <c r="A31" s="275"/>
      <c r="B31" s="856" t="s">
        <v>240</v>
      </c>
      <c r="C31" s="857"/>
      <c r="D31" s="858"/>
      <c r="E31" s="318" t="s">
        <v>335</v>
      </c>
      <c r="F31" s="318" t="s">
        <v>68</v>
      </c>
      <c r="G31" s="318" t="s">
        <v>5</v>
      </c>
      <c r="H31" s="318" t="s">
        <v>6</v>
      </c>
      <c r="I31" s="319" t="s">
        <v>7</v>
      </c>
      <c r="J31" s="44"/>
      <c r="K31" s="360" t="s">
        <v>300</v>
      </c>
      <c r="L31" s="361" t="b">
        <f>(SUMIF(Réglages!E24:E26,D9,Table_type_part7[taux d’aide]))&gt;0</f>
        <v>0</v>
      </c>
      <c r="M31" s="362"/>
    </row>
    <row r="32" spans="1:16376" s="300" customFormat="1" ht="24" hidden="1" customHeight="1" thickTop="1" thickBot="1" x14ac:dyDescent="0.35">
      <c r="A32" s="51"/>
      <c r="B32" s="849" t="s">
        <v>336</v>
      </c>
      <c r="C32" s="850"/>
      <c r="D32" s="851"/>
      <c r="E32" s="386" t="str">
        <f>IF(AND(ISNUMBER(F32),ISNUMBER(G32)),G32/F32," ")</f>
        <v xml:space="preserve"> </v>
      </c>
      <c r="F32" s="387"/>
      <c r="G32" s="478"/>
      <c r="H32" s="388"/>
      <c r="I32" s="299" t="str">
        <f>IF(OR(ISNUMBER(G32),ISNUMBER(H32)),ROUND(IF(ISNUMBER(G32),G32,0)-IF(ISNUMBER(H32),H32,0),2)," ")</f>
        <v xml:space="preserve"> </v>
      </c>
      <c r="J32" s="298"/>
      <c r="K32" s="31"/>
      <c r="L32" s="31"/>
      <c r="M32" s="31"/>
    </row>
    <row r="33" spans="1:13" s="300" customFormat="1" ht="24" customHeight="1" thickTop="1" thickBot="1" x14ac:dyDescent="0.4">
      <c r="A33" s="51"/>
      <c r="B33" s="849" t="s">
        <v>337</v>
      </c>
      <c r="C33" s="850"/>
      <c r="D33" s="851"/>
      <c r="E33" s="476" t="str">
        <f t="shared" ref="E33:E36" si="0">IF(AND(ISNUMBER(F33),ISNUMBER(G33)),G33/F33," ")</f>
        <v xml:space="preserve"> </v>
      </c>
      <c r="F33" s="481"/>
      <c r="G33" s="482"/>
      <c r="H33" s="483"/>
      <c r="I33" s="463" t="str">
        <f t="shared" ref="I33:I36" si="1">IF(OR(ISNUMBER(G33),ISNUMBER(H33)),ROUND(IF(ISNUMBER(G33),G33,0)-IF(ISNUMBER(H33),H33,0),2)," ")</f>
        <v xml:space="preserve"> </v>
      </c>
      <c r="J33" s="298"/>
    </row>
    <row r="34" spans="1:13" s="300" customFormat="1" ht="24" customHeight="1" thickTop="1" thickBot="1" x14ac:dyDescent="0.4">
      <c r="A34" s="297"/>
      <c r="B34" s="868" t="s">
        <v>243</v>
      </c>
      <c r="C34" s="869"/>
      <c r="D34" s="870"/>
      <c r="E34" s="477" t="str">
        <f t="shared" si="0"/>
        <v xml:space="preserve"> </v>
      </c>
      <c r="F34" s="481"/>
      <c r="G34" s="482"/>
      <c r="H34" s="483"/>
      <c r="I34" s="464" t="str">
        <f t="shared" si="1"/>
        <v xml:space="preserve"> </v>
      </c>
      <c r="J34" s="298"/>
    </row>
    <row r="35" spans="1:13" s="300" customFormat="1" ht="24" customHeight="1" thickTop="1" thickBot="1" x14ac:dyDescent="0.4">
      <c r="A35" s="297"/>
      <c r="B35" s="849" t="s">
        <v>338</v>
      </c>
      <c r="C35" s="850"/>
      <c r="D35" s="851"/>
      <c r="E35" s="476" t="str">
        <f t="shared" si="0"/>
        <v xml:space="preserve"> </v>
      </c>
      <c r="F35" s="481"/>
      <c r="G35" s="482"/>
      <c r="H35" s="483"/>
      <c r="I35" s="465" t="str">
        <f t="shared" si="1"/>
        <v xml:space="preserve"> </v>
      </c>
      <c r="J35" s="298"/>
    </row>
    <row r="36" spans="1:13" s="300" customFormat="1" ht="24" customHeight="1" thickTop="1" thickBot="1" x14ac:dyDescent="0.4">
      <c r="A36" s="297"/>
      <c r="B36" s="849" t="s">
        <v>339</v>
      </c>
      <c r="C36" s="850"/>
      <c r="D36" s="851"/>
      <c r="E36" s="476" t="str">
        <f t="shared" si="0"/>
        <v xml:space="preserve"> </v>
      </c>
      <c r="F36" s="481"/>
      <c r="G36" s="482"/>
      <c r="H36" s="483"/>
      <c r="I36" s="465" t="str">
        <f t="shared" si="1"/>
        <v xml:space="preserve"> </v>
      </c>
      <c r="J36" s="298"/>
    </row>
    <row r="37" spans="1:13" s="300" customFormat="1" ht="24" customHeight="1" thickTop="1" thickBot="1" x14ac:dyDescent="0.4">
      <c r="A37" s="297"/>
      <c r="B37" s="874" t="s">
        <v>253</v>
      </c>
      <c r="C37" s="875"/>
      <c r="D37" s="875"/>
      <c r="E37" s="875"/>
      <c r="F37" s="923"/>
      <c r="G37" s="482"/>
      <c r="H37" s="483"/>
      <c r="I37" s="466" t="str">
        <f>IF(OR(ISNUMBER(G37),ISNUMBER(H37)),ROUND(IF(ISNUMBER(G37),G37,0)-IF(ISNUMBER(H37),H37,0),2),"")</f>
        <v/>
      </c>
      <c r="J37" s="298"/>
    </row>
    <row r="38" spans="1:13" s="300" customFormat="1" ht="24" customHeight="1" thickTop="1" thickBot="1" x14ac:dyDescent="0.4">
      <c r="A38" s="297"/>
      <c r="B38" s="874" t="s">
        <v>254</v>
      </c>
      <c r="C38" s="875"/>
      <c r="D38" s="875"/>
      <c r="E38" s="875"/>
      <c r="F38" s="875"/>
      <c r="G38" s="482"/>
      <c r="H38" s="483"/>
      <c r="I38" s="466" t="str">
        <f>IF(OR(ISNUMBER(G38),ISNUMBER(H38)),ROUND(IF(ISNUMBER(G38),G38,0)-IF(ISNUMBER(H38),H38,0),2),"")</f>
        <v/>
      </c>
      <c r="J38" s="298"/>
    </row>
    <row r="39" spans="1:13" s="300" customFormat="1" ht="24" customHeight="1" thickTop="1" thickBot="1" x14ac:dyDescent="0.4">
      <c r="A39" s="297"/>
      <c r="B39" s="878" t="s">
        <v>180</v>
      </c>
      <c r="C39" s="879"/>
      <c r="D39" s="879"/>
      <c r="E39" s="879"/>
      <c r="F39" s="879"/>
      <c r="G39" s="527"/>
      <c r="H39" s="528"/>
      <c r="I39" s="513" t="str">
        <f>IF(OR(ISNUMBER(G39),ISNUMBER(H39)),ROUND(IF(ISNUMBER(G39),G39,0)-IF(ISNUMBER(H39),H39,0),2),"")</f>
        <v/>
      </c>
      <c r="J39" s="298"/>
    </row>
    <row r="40" spans="1:13" s="300" customFormat="1" ht="24" customHeight="1" thickTop="1" thickBot="1" x14ac:dyDescent="0.4">
      <c r="A40" s="297"/>
      <c r="B40" s="948" t="s">
        <v>241</v>
      </c>
      <c r="C40" s="949"/>
      <c r="D40" s="950"/>
      <c r="E40" s="450" t="s">
        <v>335</v>
      </c>
      <c r="F40" s="529" t="s">
        <v>68</v>
      </c>
      <c r="G40" s="529" t="s">
        <v>5</v>
      </c>
      <c r="H40" s="450" t="s">
        <v>6</v>
      </c>
      <c r="I40" s="451" t="s">
        <v>7</v>
      </c>
      <c r="J40" s="298"/>
    </row>
    <row r="41" spans="1:13" s="300" customFormat="1" ht="24" customHeight="1" thickTop="1" thickBot="1" x14ac:dyDescent="0.4">
      <c r="A41" s="297"/>
      <c r="B41" s="881" t="s">
        <v>340</v>
      </c>
      <c r="C41" s="882"/>
      <c r="D41" s="389" t="s">
        <v>341</v>
      </c>
      <c r="E41" s="476" t="str">
        <f t="shared" ref="E41:E46" si="2">IF(AND(ISNUMBER(F41),ISNUMBER(G41)),G41/F41," ")</f>
        <v xml:space="preserve"> </v>
      </c>
      <c r="F41" s="481"/>
      <c r="G41" s="482"/>
      <c r="H41" s="484"/>
      <c r="I41" s="468" t="str">
        <f t="shared" ref="I41:I46" si="3">IF(OR(ISNUMBER(G41),ISNUMBER(H41)),ROUND(IF(ISNUMBER(G41),G41,0)-IF(ISNUMBER(H41),H41,0),2)," ")</f>
        <v xml:space="preserve"> </v>
      </c>
      <c r="J41" s="298"/>
    </row>
    <row r="42" spans="1:13" s="300" customFormat="1" ht="24" customHeight="1" thickTop="1" thickBot="1" x14ac:dyDescent="0.4">
      <c r="A42" s="297"/>
      <c r="B42" s="883"/>
      <c r="C42" s="884"/>
      <c r="D42" s="389" t="s">
        <v>342</v>
      </c>
      <c r="E42" s="476" t="str">
        <f t="shared" si="2"/>
        <v xml:space="preserve"> </v>
      </c>
      <c r="F42" s="481"/>
      <c r="G42" s="482"/>
      <c r="H42" s="484"/>
      <c r="I42" s="468" t="str">
        <f t="shared" si="3"/>
        <v xml:space="preserve"> </v>
      </c>
      <c r="J42" s="298"/>
    </row>
    <row r="43" spans="1:13" s="300" customFormat="1" ht="24" customHeight="1" thickTop="1" thickBot="1" x14ac:dyDescent="0.4">
      <c r="A43" s="297"/>
      <c r="B43" s="849" t="s">
        <v>337</v>
      </c>
      <c r="C43" s="850"/>
      <c r="D43" s="851"/>
      <c r="E43" s="476" t="str">
        <f t="shared" si="2"/>
        <v xml:space="preserve"> </v>
      </c>
      <c r="F43" s="481"/>
      <c r="G43" s="482"/>
      <c r="H43" s="484"/>
      <c r="I43" s="468" t="str">
        <f t="shared" si="3"/>
        <v xml:space="preserve"> </v>
      </c>
      <c r="J43" s="298"/>
    </row>
    <row r="44" spans="1:13" s="300" customFormat="1" ht="24" customHeight="1" thickTop="1" thickBot="1" x14ac:dyDescent="0.4">
      <c r="A44" s="297"/>
      <c r="B44" s="849" t="s">
        <v>243</v>
      </c>
      <c r="C44" s="850"/>
      <c r="D44" s="851"/>
      <c r="E44" s="476" t="str">
        <f>IF(AND(ISNUMBER(F44),ISNUMBER(G44)),G44/F44," ")</f>
        <v xml:space="preserve"> </v>
      </c>
      <c r="F44" s="481"/>
      <c r="G44" s="482"/>
      <c r="H44" s="484"/>
      <c r="I44" s="468" t="str">
        <f t="shared" si="3"/>
        <v xml:space="preserve"> </v>
      </c>
      <c r="J44" s="298"/>
    </row>
    <row r="45" spans="1:13" s="31" customFormat="1" ht="24" customHeight="1" thickTop="1" thickBot="1" x14ac:dyDescent="0.35">
      <c r="A45" s="47"/>
      <c r="B45" s="849" t="s">
        <v>338</v>
      </c>
      <c r="C45" s="850"/>
      <c r="D45" s="851"/>
      <c r="E45" s="476" t="str">
        <f t="shared" si="2"/>
        <v xml:space="preserve"> </v>
      </c>
      <c r="F45" s="481"/>
      <c r="G45" s="482"/>
      <c r="H45" s="484"/>
      <c r="I45" s="468" t="str">
        <f t="shared" si="3"/>
        <v xml:space="preserve"> </v>
      </c>
      <c r="J45" s="44"/>
      <c r="K45" s="300"/>
      <c r="L45" s="300"/>
      <c r="M45" s="300"/>
    </row>
    <row r="46" spans="1:13" s="31" customFormat="1" ht="24" customHeight="1" thickTop="1" thickBot="1" x14ac:dyDescent="0.35">
      <c r="A46" s="47"/>
      <c r="B46" s="868" t="s">
        <v>339</v>
      </c>
      <c r="C46" s="869"/>
      <c r="D46" s="870"/>
      <c r="E46" s="477" t="str">
        <f t="shared" si="2"/>
        <v xml:space="preserve"> </v>
      </c>
      <c r="F46" s="481"/>
      <c r="G46" s="482"/>
      <c r="H46" s="485"/>
      <c r="I46" s="469" t="str">
        <f t="shared" si="3"/>
        <v xml:space="preserve"> </v>
      </c>
      <c r="J46" s="44"/>
    </row>
    <row r="47" spans="1:13" s="31" customFormat="1" ht="24" hidden="1" customHeight="1" thickTop="1" thickBot="1" x14ac:dyDescent="0.35">
      <c r="A47" s="47"/>
      <c r="B47" s="885"/>
      <c r="C47" s="886"/>
      <c r="D47" s="886"/>
      <c r="E47" s="887"/>
      <c r="F47" s="486"/>
      <c r="G47" s="48"/>
      <c r="H47" s="391"/>
      <c r="I47" s="56"/>
      <c r="J47" s="44"/>
    </row>
    <row r="48" spans="1:13" s="31" customFormat="1" ht="24" customHeight="1" thickTop="1" thickBot="1" x14ac:dyDescent="0.35">
      <c r="A48" s="47"/>
      <c r="B48" s="888" t="s">
        <v>44</v>
      </c>
      <c r="C48" s="889"/>
      <c r="D48" s="889"/>
      <c r="E48" s="890"/>
      <c r="F48" s="487">
        <f>SUM(F32:F36,F41:F46)</f>
        <v>0</v>
      </c>
      <c r="G48" s="470">
        <f>SUM(G32:G39,G41:G46)</f>
        <v>0</v>
      </c>
      <c r="H48" s="471">
        <f>SUM(H32:H39)</f>
        <v>0</v>
      </c>
      <c r="I48" s="472">
        <f>SUM(I32:I39,I41:I47)</f>
        <v>0</v>
      </c>
      <c r="J48" s="44"/>
    </row>
    <row r="49" spans="1:16" s="31" customFormat="1" ht="12.4" customHeight="1" thickTop="1" thickBot="1" x14ac:dyDescent="0.35">
      <c r="A49" s="249"/>
      <c r="B49" s="307"/>
      <c r="C49" s="307"/>
      <c r="D49" s="307"/>
      <c r="E49" s="307"/>
      <c r="F49" s="308"/>
      <c r="G49" s="309"/>
      <c r="H49" s="309"/>
      <c r="I49" s="309"/>
      <c r="J49" s="44"/>
    </row>
    <row r="50" spans="1:16" s="31" customFormat="1" ht="24" customHeight="1" thickTop="1" thickBot="1" x14ac:dyDescent="0.35">
      <c r="A50" s="47"/>
      <c r="B50" s="922" t="s">
        <v>244</v>
      </c>
      <c r="C50" s="922"/>
      <c r="D50" s="922"/>
      <c r="E50" s="922"/>
      <c r="F50" s="922"/>
      <c r="G50" s="922"/>
      <c r="H50" s="922"/>
      <c r="I50" s="922"/>
      <c r="J50" s="44"/>
      <c r="N50" s="166"/>
      <c r="O50" s="166"/>
      <c r="P50" s="166"/>
    </row>
    <row r="51" spans="1:16" s="31" customFormat="1" ht="24" customHeight="1" thickTop="1" thickBot="1" x14ac:dyDescent="0.4">
      <c r="A51" s="47"/>
      <c r="B51" s="871" t="s">
        <v>320</v>
      </c>
      <c r="C51" s="872"/>
      <c r="D51" s="872"/>
      <c r="E51" s="872"/>
      <c r="F51" s="873"/>
      <c r="G51" s="321" t="s">
        <v>5</v>
      </c>
      <c r="H51" s="321" t="s">
        <v>6</v>
      </c>
      <c r="I51" s="319" t="s">
        <v>7</v>
      </c>
      <c r="J51" s="44"/>
      <c r="K51" s="96"/>
      <c r="L51"/>
      <c r="M51" s="166"/>
    </row>
    <row r="52" spans="1:16" s="31" customFormat="1" ht="24" customHeight="1" thickTop="1" thickBot="1" x14ac:dyDescent="0.35">
      <c r="A52" s="47"/>
      <c r="B52" s="312"/>
      <c r="C52" s="315" t="s">
        <v>239</v>
      </c>
      <c r="D52" s="488"/>
      <c r="E52" s="863" t="s">
        <v>12</v>
      </c>
      <c r="F52" s="863"/>
      <c r="G52" s="488"/>
      <c r="H52" s="488"/>
      <c r="I52" s="475">
        <f>IF(OR(ISNUMBER(G52),ISNUMBER(H52)),ROUND(IF(ISNUMBER(G52),G52,0)-IF(ISNUMBER(H52),H52,0),2),0)</f>
        <v>0</v>
      </c>
      <c r="J52" s="44"/>
      <c r="N52" s="166"/>
      <c r="O52" s="166"/>
      <c r="P52" s="166"/>
    </row>
    <row r="53" spans="1:16" s="31" customFormat="1" ht="12.4" customHeight="1" thickTop="1" thickBot="1" x14ac:dyDescent="0.35">
      <c r="A53" s="249"/>
      <c r="B53" s="307"/>
      <c r="C53" s="307"/>
      <c r="D53" s="307"/>
      <c r="E53" s="307"/>
      <c r="F53" s="308"/>
      <c r="G53" s="309"/>
      <c r="H53" s="309"/>
      <c r="I53" s="309"/>
      <c r="J53" s="44"/>
    </row>
    <row r="54" spans="1:16" s="31" customFormat="1" ht="24" customHeight="1" thickTop="1" thickBot="1" x14ac:dyDescent="0.35">
      <c r="A54" s="47"/>
      <c r="B54" s="922" t="s">
        <v>45</v>
      </c>
      <c r="C54" s="922"/>
      <c r="D54" s="922"/>
      <c r="E54" s="922"/>
      <c r="F54" s="922"/>
      <c r="G54" s="922"/>
      <c r="H54" s="922"/>
      <c r="I54" s="922"/>
      <c r="J54" s="44"/>
      <c r="N54" s="166"/>
      <c r="O54" s="166"/>
      <c r="P54" s="166"/>
    </row>
    <row r="55" spans="1:16" s="31" customFormat="1" ht="24" customHeight="1" thickTop="1" thickBot="1" x14ac:dyDescent="0.35">
      <c r="A55" s="47"/>
      <c r="B55" s="859"/>
      <c r="C55" s="860"/>
      <c r="D55" s="314"/>
      <c r="E55" s="314"/>
      <c r="F55" s="313"/>
      <c r="G55" s="321" t="s">
        <v>5</v>
      </c>
      <c r="H55" s="321" t="s">
        <v>6</v>
      </c>
      <c r="I55" s="319" t="s">
        <v>7</v>
      </c>
      <c r="J55" s="44"/>
      <c r="K55" s="96"/>
      <c r="L55" s="166"/>
      <c r="M55" s="166"/>
    </row>
    <row r="56" spans="1:16" s="31" customFormat="1" ht="24" customHeight="1" thickTop="1" thickBot="1" x14ac:dyDescent="0.35">
      <c r="A56" s="47"/>
      <c r="B56" s="926" t="s">
        <v>149</v>
      </c>
      <c r="C56" s="927"/>
      <c r="D56" s="927"/>
      <c r="E56" s="927"/>
      <c r="F56" s="927"/>
      <c r="G56" s="491"/>
      <c r="H56" s="491"/>
      <c r="I56" s="474" t="str">
        <f>IF(OR(ISNUMBER(G56),ISNUMBER(H56)),ROUND(IF(ISNUMBER(G56),G56,0)-IF(ISNUMBER(H56),H56,0),2)," ")</f>
        <v xml:space="preserve"> </v>
      </c>
      <c r="J56" s="44"/>
      <c r="N56" s="166"/>
      <c r="O56" s="166"/>
      <c r="P56" s="166"/>
    </row>
    <row r="57" spans="1:16" s="31" customFormat="1" ht="24" customHeight="1" thickTop="1" thickBot="1" x14ac:dyDescent="0.35">
      <c r="A57" s="47"/>
      <c r="B57" s="982" t="s">
        <v>46</v>
      </c>
      <c r="C57" s="983"/>
      <c r="D57" s="983"/>
      <c r="E57" s="983"/>
      <c r="F57" s="983"/>
      <c r="G57" s="491"/>
      <c r="H57" s="491"/>
      <c r="I57" s="474" t="str">
        <f>IF(OR(ISNUMBER(G57),ISNUMBER(H57)),ROUND(IF(ISNUMBER(G57),G57,0)-IF(ISNUMBER(H57),H57,0),2)," ")</f>
        <v xml:space="preserve"> </v>
      </c>
      <c r="J57" s="44"/>
      <c r="K57" s="96"/>
      <c r="L57" s="166"/>
      <c r="M57" s="166"/>
      <c r="N57" s="166"/>
      <c r="O57" s="166"/>
      <c r="P57" s="166"/>
    </row>
    <row r="58" spans="1:16" s="31" customFormat="1" ht="24" customHeight="1" thickTop="1" thickBot="1" x14ac:dyDescent="0.35">
      <c r="A58" s="47"/>
      <c r="B58" s="920" t="s">
        <v>150</v>
      </c>
      <c r="C58" s="921"/>
      <c r="D58" s="921"/>
      <c r="E58" s="921"/>
      <c r="F58" s="921"/>
      <c r="G58" s="491"/>
      <c r="H58" s="491"/>
      <c r="I58" s="474" t="str">
        <f>IF(OR(ISNUMBER(G58),ISNUMBER(H58)),ROUND(IF(ISNUMBER(G58),G58,0)-IF(ISNUMBER(H58),H58,0),2)," ")</f>
        <v xml:space="preserve"> </v>
      </c>
      <c r="J58" s="44"/>
      <c r="K58" s="96"/>
      <c r="L58" s="166"/>
      <c r="M58" s="166"/>
      <c r="N58" s="166"/>
      <c r="O58" s="166"/>
      <c r="P58" s="166"/>
    </row>
    <row r="59" spans="1:16" s="31" customFormat="1" ht="24" customHeight="1" thickTop="1" thickBot="1" x14ac:dyDescent="0.35">
      <c r="A59" s="47"/>
      <c r="B59" s="862" t="s">
        <v>242</v>
      </c>
      <c r="C59" s="863"/>
      <c r="D59" s="863"/>
      <c r="E59" s="863"/>
      <c r="F59" s="863"/>
      <c r="G59" s="490">
        <f>SUM(G56:G58)</f>
        <v>0</v>
      </c>
      <c r="H59" s="490">
        <f>SUM(H56:H58)</f>
        <v>0</v>
      </c>
      <c r="I59" s="475">
        <f>SUM(I56:I58)</f>
        <v>0</v>
      </c>
      <c r="J59" s="44"/>
      <c r="K59" s="96"/>
      <c r="L59" s="166"/>
      <c r="M59" s="166"/>
      <c r="N59" s="166"/>
      <c r="O59" s="166"/>
      <c r="P59" s="166"/>
    </row>
    <row r="60" spans="1:16" s="31" customFormat="1" ht="12.4" customHeight="1" thickTop="1" thickBot="1" x14ac:dyDescent="0.35">
      <c r="A60" s="249"/>
      <c r="B60" s="307"/>
      <c r="C60" s="307"/>
      <c r="D60" s="307"/>
      <c r="E60" s="307"/>
      <c r="F60" s="308"/>
      <c r="G60" s="309"/>
      <c r="H60" s="309"/>
      <c r="I60" s="309"/>
      <c r="J60" s="44"/>
    </row>
    <row r="61" spans="1:16" s="31" customFormat="1" ht="24" customHeight="1" thickTop="1" thickBot="1" x14ac:dyDescent="0.35">
      <c r="A61" s="47"/>
      <c r="B61" s="922" t="s">
        <v>238</v>
      </c>
      <c r="C61" s="922"/>
      <c r="D61" s="922"/>
      <c r="E61" s="922"/>
      <c r="F61" s="922"/>
      <c r="G61" s="922"/>
      <c r="H61" s="922"/>
      <c r="I61" s="922"/>
      <c r="J61" s="44"/>
      <c r="N61" s="166"/>
      <c r="O61" s="166"/>
      <c r="P61" s="166"/>
    </row>
    <row r="62" spans="1:16" s="31" customFormat="1" ht="24" customHeight="1" thickTop="1" thickBot="1" x14ac:dyDescent="0.35">
      <c r="A62" s="47"/>
      <c r="B62" s="939"/>
      <c r="C62" s="940"/>
      <c r="D62" s="303"/>
      <c r="E62" s="303"/>
      <c r="F62" s="304"/>
      <c r="G62" s="321" t="s">
        <v>5</v>
      </c>
      <c r="H62" s="321" t="s">
        <v>6</v>
      </c>
      <c r="I62" s="319" t="s">
        <v>7</v>
      </c>
      <c r="J62" s="44"/>
      <c r="K62" s="96"/>
      <c r="L62" s="166"/>
      <c r="M62" s="166"/>
    </row>
    <row r="63" spans="1:16" s="31" customFormat="1" ht="24" customHeight="1" thickTop="1" thickBot="1" x14ac:dyDescent="0.35">
      <c r="A63" s="47"/>
      <c r="B63" s="862" t="s">
        <v>238</v>
      </c>
      <c r="C63" s="863"/>
      <c r="D63" s="863"/>
      <c r="E63" s="863"/>
      <c r="F63" s="863"/>
      <c r="G63" s="488"/>
      <c r="H63" s="488"/>
      <c r="I63" s="475">
        <f>IF(OR(ISNUMBER(G63),ISNUMBER(H63)),ROUND(IF(ISNUMBER(G63),G63,0)-IF(ISNUMBER(H63),H63,0),2),0)</f>
        <v>0</v>
      </c>
      <c r="J63" s="44"/>
      <c r="N63" s="166"/>
      <c r="O63" s="166"/>
      <c r="P63" s="166"/>
    </row>
    <row r="64" spans="1:16" s="31" customFormat="1" ht="12.4" customHeight="1" thickTop="1" thickBot="1" x14ac:dyDescent="0.35">
      <c r="A64" s="249"/>
      <c r="B64" s="307"/>
      <c r="C64" s="307"/>
      <c r="D64" s="307"/>
      <c r="E64" s="307"/>
      <c r="F64" s="308"/>
      <c r="G64" s="309"/>
      <c r="H64" s="309"/>
      <c r="I64" s="309"/>
      <c r="J64" s="44"/>
    </row>
    <row r="65" spans="1:16" s="31" customFormat="1" ht="24" customHeight="1" thickTop="1" thickBot="1" x14ac:dyDescent="0.35">
      <c r="A65" s="47"/>
      <c r="B65" s="922" t="s">
        <v>14</v>
      </c>
      <c r="C65" s="922"/>
      <c r="D65" s="922"/>
      <c r="E65" s="922"/>
      <c r="F65" s="922"/>
      <c r="G65" s="922"/>
      <c r="H65" s="922"/>
      <c r="I65" s="922"/>
      <c r="J65" s="44"/>
      <c r="N65" s="166"/>
      <c r="O65" s="166"/>
      <c r="P65" s="166"/>
    </row>
    <row r="66" spans="1:16" s="31" customFormat="1" ht="24" customHeight="1" thickTop="1" thickBot="1" x14ac:dyDescent="0.35">
      <c r="A66" s="47"/>
      <c r="B66" s="939"/>
      <c r="C66" s="940"/>
      <c r="D66" s="303"/>
      <c r="E66" s="303"/>
      <c r="F66" s="304"/>
      <c r="G66" s="321" t="s">
        <v>5</v>
      </c>
      <c r="H66" s="321" t="s">
        <v>6</v>
      </c>
      <c r="I66" s="319" t="s">
        <v>7</v>
      </c>
      <c r="J66" s="44"/>
      <c r="K66" s="96"/>
      <c r="L66" s="166"/>
      <c r="M66" s="166"/>
    </row>
    <row r="67" spans="1:16" s="31" customFormat="1" ht="24" customHeight="1" thickTop="1" thickBot="1" x14ac:dyDescent="0.35">
      <c r="A67" s="47"/>
      <c r="B67" s="862" t="s">
        <v>14</v>
      </c>
      <c r="C67" s="863"/>
      <c r="D67" s="863"/>
      <c r="E67" s="863"/>
      <c r="F67" s="863"/>
      <c r="G67" s="488"/>
      <c r="H67" s="488"/>
      <c r="I67" s="475">
        <f>IF(OR(ISNUMBER(G67),ISNUMBER(H67)),ROUND(IF(ISNUMBER(G67),G67,0)-IF(ISNUMBER(H67),H67,0),2),0)</f>
        <v>0</v>
      </c>
      <c r="J67" s="44"/>
      <c r="N67" s="166"/>
      <c r="O67" s="166"/>
      <c r="P67" s="166"/>
    </row>
    <row r="68" spans="1:16" s="31" customFormat="1" ht="12.4" customHeight="1" thickTop="1" thickBot="1" x14ac:dyDescent="0.35">
      <c r="A68" s="249"/>
      <c r="B68" s="302"/>
      <c r="C68" s="302"/>
      <c r="D68" s="302"/>
      <c r="E68" s="302"/>
      <c r="F68" s="302"/>
      <c r="G68" s="302"/>
      <c r="H68" s="302"/>
      <c r="I68" s="302"/>
      <c r="J68" s="44"/>
    </row>
    <row r="69" spans="1:16" s="31" customFormat="1" ht="24" customHeight="1" thickTop="1" thickBot="1" x14ac:dyDescent="0.35">
      <c r="A69" s="47"/>
      <c r="B69" s="605" t="s">
        <v>47</v>
      </c>
      <c r="C69" s="605"/>
      <c r="D69" s="605"/>
      <c r="E69" s="605"/>
      <c r="F69" s="605"/>
      <c r="G69" s="605"/>
      <c r="H69" s="605"/>
      <c r="I69" s="605"/>
      <c r="J69" s="44"/>
      <c r="N69" s="166"/>
      <c r="O69" s="166"/>
      <c r="P69" s="166"/>
    </row>
    <row r="70" spans="1:16" s="31" customFormat="1" ht="24" customHeight="1" thickTop="1" thickBot="1" x14ac:dyDescent="0.35">
      <c r="A70" s="301"/>
      <c r="B70" s="306"/>
      <c r="C70" s="306"/>
      <c r="D70" s="306"/>
      <c r="E70" s="306"/>
      <c r="F70" s="306"/>
      <c r="G70" s="306"/>
      <c r="H70" s="306"/>
      <c r="I70" s="306"/>
      <c r="J70" s="44"/>
      <c r="K70" s="96"/>
      <c r="L70" s="166"/>
      <c r="M70" s="166"/>
      <c r="N70" s="166"/>
      <c r="O70" s="166"/>
      <c r="P70" s="166"/>
    </row>
    <row r="71" spans="1:16" s="31" customFormat="1" ht="24" customHeight="1" thickTop="1" thickBot="1" x14ac:dyDescent="0.35">
      <c r="A71" s="301"/>
      <c r="B71" s="306"/>
      <c r="C71" s="495" t="s">
        <v>261</v>
      </c>
      <c r="D71" s="340" t="str">
        <f>L10</f>
        <v>Part. non finançable</v>
      </c>
      <c r="E71" s="306"/>
      <c r="F71" s="306"/>
      <c r="G71" s="306"/>
      <c r="H71" s="306"/>
      <c r="I71" s="306"/>
      <c r="J71" s="44"/>
      <c r="K71" s="96"/>
      <c r="L71" s="166"/>
      <c r="M71" s="166"/>
      <c r="N71" s="166"/>
      <c r="O71" s="166"/>
      <c r="P71" s="166"/>
    </row>
    <row r="72" spans="1:16" s="31" customFormat="1" ht="24" customHeight="1" thickTop="1" thickBot="1" x14ac:dyDescent="0.35">
      <c r="A72" s="301"/>
      <c r="B72" s="306"/>
      <c r="C72" s="530" t="s">
        <v>262</v>
      </c>
      <c r="D72" s="364">
        <f>$L$19</f>
        <v>0</v>
      </c>
      <c r="E72" s="306"/>
      <c r="F72" s="306"/>
      <c r="G72" s="306"/>
      <c r="H72" s="306"/>
      <c r="I72" s="306"/>
      <c r="J72" s="44"/>
      <c r="K72" s="96"/>
      <c r="L72" s="166"/>
      <c r="M72" s="166"/>
      <c r="N72" s="166"/>
      <c r="O72" s="166"/>
      <c r="P72" s="166"/>
    </row>
    <row r="73" spans="1:16" s="31" customFormat="1" ht="24" customHeight="1" thickTop="1" thickBot="1" x14ac:dyDescent="0.35">
      <c r="A73" s="301"/>
      <c r="B73" s="306"/>
      <c r="C73" s="530" t="s">
        <v>263</v>
      </c>
      <c r="D73" s="353">
        <f>D72</f>
        <v>0</v>
      </c>
      <c r="E73" s="306"/>
      <c r="F73" s="306"/>
      <c r="G73" s="306"/>
      <c r="H73" s="306"/>
      <c r="I73" s="306"/>
      <c r="J73" s="44"/>
      <c r="K73" s="96"/>
      <c r="L73" s="166"/>
      <c r="M73" s="166"/>
      <c r="N73" s="166"/>
      <c r="O73" s="166"/>
      <c r="P73" s="166"/>
    </row>
    <row r="74" spans="1:16" s="31" customFormat="1" ht="24" customHeight="1" thickTop="1" thickBot="1" x14ac:dyDescent="0.35">
      <c r="A74" s="301"/>
      <c r="B74" s="306"/>
      <c r="C74" s="497" t="s">
        <v>264</v>
      </c>
      <c r="D74" s="341">
        <f>IF(L9,1,(MIN(D72,D73+0)))</f>
        <v>0</v>
      </c>
      <c r="E74" s="306"/>
      <c r="F74" s="306"/>
      <c r="G74" s="306"/>
      <c r="H74" s="306"/>
      <c r="I74" s="306"/>
      <c r="J74" s="44"/>
      <c r="K74" s="96"/>
      <c r="L74" s="166"/>
      <c r="M74" s="166"/>
      <c r="N74" s="166"/>
      <c r="O74" s="166"/>
      <c r="P74" s="166"/>
    </row>
    <row r="75" spans="1:16" s="31" customFormat="1" ht="24" customHeight="1" thickTop="1" thickBot="1" x14ac:dyDescent="0.35">
      <c r="A75" s="301"/>
      <c r="B75" s="306"/>
      <c r="C75" s="306"/>
      <c r="D75" s="306"/>
      <c r="E75" s="306"/>
      <c r="F75" s="306"/>
      <c r="G75" s="306"/>
      <c r="H75" s="306"/>
      <c r="I75" s="306"/>
      <c r="J75" s="44"/>
      <c r="K75" s="96"/>
      <c r="L75" s="166"/>
      <c r="M75" s="166"/>
      <c r="N75" s="166"/>
      <c r="O75" s="166"/>
      <c r="P75" s="166"/>
    </row>
    <row r="76" spans="1:16" s="31" customFormat="1" ht="24" customHeight="1" thickTop="1" thickBot="1" x14ac:dyDescent="0.35">
      <c r="A76" s="301"/>
      <c r="B76" s="804"/>
      <c r="C76" s="805"/>
      <c r="D76" s="805"/>
      <c r="E76" s="805"/>
      <c r="F76" s="806"/>
      <c r="G76" s="322" t="s">
        <v>48</v>
      </c>
      <c r="H76" s="321" t="s">
        <v>6</v>
      </c>
      <c r="I76" s="323" t="s">
        <v>7</v>
      </c>
      <c r="J76" s="44"/>
      <c r="K76" s="96"/>
      <c r="L76" s="166"/>
      <c r="M76" s="166"/>
      <c r="N76" s="166"/>
      <c r="O76" s="166"/>
      <c r="P76" s="166"/>
    </row>
    <row r="77" spans="1:16" s="31" customFormat="1" ht="24" customHeight="1" thickTop="1" thickBot="1" x14ac:dyDescent="0.35">
      <c r="A77" s="301"/>
      <c r="B77" s="807" t="s">
        <v>346</v>
      </c>
      <c r="C77" s="808"/>
      <c r="D77" s="808"/>
      <c r="E77" s="808"/>
      <c r="F77" s="809"/>
      <c r="G77" s="518">
        <f>SUM(G48,G52,G59,G63,G67)</f>
        <v>0</v>
      </c>
      <c r="H77" s="518">
        <f>SUM(H48,H52,H59,H63,H67)</f>
        <v>0</v>
      </c>
      <c r="I77" s="519">
        <f>SUM(I48,I52,I59,I63,I67)</f>
        <v>0</v>
      </c>
      <c r="J77" s="44"/>
      <c r="K77" s="96"/>
      <c r="L77" s="166"/>
      <c r="M77" s="166"/>
      <c r="N77" s="166"/>
      <c r="O77" s="166"/>
      <c r="P77" s="166"/>
    </row>
    <row r="78" spans="1:16" s="31" customFormat="1" ht="24" customHeight="1" thickTop="1" thickBot="1" x14ac:dyDescent="0.35">
      <c r="A78" s="301"/>
      <c r="B78" s="899" t="str">
        <f xml:space="preserve"> "Frais généraux (max : "&amp;Réglages!M16&amp;"% pour l’ensemble du projet)"</f>
        <v>Frais généraux (max : 20% pour l’ensemble du projet)</v>
      </c>
      <c r="C78" s="900"/>
      <c r="D78" s="901"/>
      <c r="E78" s="81"/>
      <c r="F78" s="26" t="s">
        <v>74</v>
      </c>
      <c r="G78" s="518">
        <f>H78</f>
        <v>0</v>
      </c>
      <c r="H78" s="518">
        <f>IF($L$7,(H77)*E78/100,0)</f>
        <v>0</v>
      </c>
      <c r="I78" s="520"/>
      <c r="J78" s="44"/>
      <c r="K78" s="96"/>
      <c r="L78" s="166"/>
      <c r="M78" s="166"/>
      <c r="N78" s="166"/>
      <c r="O78" s="166"/>
      <c r="P78" s="166"/>
    </row>
    <row r="79" spans="1:16" s="31" customFormat="1" ht="24" hidden="1" customHeight="1" thickTop="1" thickBot="1" x14ac:dyDescent="0.35">
      <c r="A79" s="301"/>
      <c r="B79" s="906" t="str">
        <f>"Frais de structure - part « personnel » (max "&amp;Réglages!M25&amp;"%)"</f>
        <v>Frais de structure - part « personnel » (max 68%)</v>
      </c>
      <c r="C79" s="907"/>
      <c r="D79" s="908"/>
      <c r="E79" s="81"/>
      <c r="F79" s="352" t="s">
        <v>74</v>
      </c>
      <c r="G79" s="521">
        <f>IF($L$93,$E$79/100*G48,0)</f>
        <v>0</v>
      </c>
      <c r="H79" s="521">
        <f>IF($L$93,$E$79/100*H48,0)</f>
        <v>0</v>
      </c>
      <c r="I79" s="522">
        <f>IF($L$93,$E$79/100*I48,0)</f>
        <v>0</v>
      </c>
      <c r="J79" s="44"/>
      <c r="K79" s="96"/>
      <c r="L79" s="166"/>
      <c r="M79" s="166"/>
      <c r="N79" s="166"/>
      <c r="O79" s="166"/>
      <c r="P79" s="166"/>
    </row>
    <row r="80" spans="1:16" s="31" customFormat="1" ht="24" hidden="1" customHeight="1" thickTop="1" thickBot="1" x14ac:dyDescent="0.35">
      <c r="A80" s="301"/>
      <c r="B80" s="909" t="str">
        <f>"Frais de structure - part hors perso et hors factu interne (max "&amp;Réglages!M28&amp;"%)"</f>
        <v>Frais de structure - part hors perso et hors factu interne (max 7%)</v>
      </c>
      <c r="C80" s="910"/>
      <c r="D80" s="911"/>
      <c r="E80" s="81"/>
      <c r="F80" s="352" t="s">
        <v>74</v>
      </c>
      <c r="G80" s="521">
        <f>IF($L$94,$E$80/100*(G77-G48-G67),0)</f>
        <v>0</v>
      </c>
      <c r="H80" s="521">
        <f>IF($L$94,$E$80/100*(H77-H48-H67),0)</f>
        <v>0</v>
      </c>
      <c r="I80" s="531">
        <f>IF($L$94,$E$80/100*(I77-I48-I67),0)</f>
        <v>0</v>
      </c>
      <c r="J80" s="44"/>
      <c r="K80" s="96"/>
      <c r="L80" s="166"/>
      <c r="M80" s="166"/>
      <c r="N80" s="166"/>
      <c r="O80" s="166"/>
      <c r="P80" s="166"/>
    </row>
    <row r="81" spans="1:16" s="31" customFormat="1" ht="24" customHeight="1" thickTop="1" thickBot="1" x14ac:dyDescent="0.35">
      <c r="A81" s="301"/>
      <c r="B81" s="902" t="s">
        <v>55</v>
      </c>
      <c r="C81" s="953"/>
      <c r="D81" s="953"/>
      <c r="E81" s="81"/>
      <c r="F81" s="65" t="s">
        <v>74</v>
      </c>
      <c r="G81" s="518">
        <f>IF($L$12,(G48-G37)*E81/100,0)</f>
        <v>0</v>
      </c>
      <c r="H81" s="523"/>
      <c r="I81" s="519">
        <f>G81</f>
        <v>0</v>
      </c>
      <c r="J81" s="354"/>
      <c r="K81" s="96"/>
      <c r="L81" s="166"/>
      <c r="M81" s="166"/>
      <c r="N81" s="166"/>
      <c r="O81" s="166"/>
      <c r="P81" s="166"/>
    </row>
    <row r="82" spans="1:16" s="31" customFormat="1" ht="24" customHeight="1" thickTop="1" thickBot="1" x14ac:dyDescent="0.35">
      <c r="A82" s="428"/>
      <c r="B82" s="816" t="s">
        <v>8</v>
      </c>
      <c r="C82" s="817"/>
      <c r="D82" s="817"/>
      <c r="E82" s="817"/>
      <c r="F82" s="818"/>
      <c r="G82" s="524">
        <f>G77+G78+G79+G80+G81</f>
        <v>0</v>
      </c>
      <c r="H82" s="524">
        <f>IF($L$7,H77+H78+H79+H80,0)</f>
        <v>0</v>
      </c>
      <c r="I82" s="525">
        <f>I77+I81+I79+I80</f>
        <v>0</v>
      </c>
      <c r="J82" s="393"/>
      <c r="K82" s="96"/>
      <c r="L82" s="166"/>
      <c r="M82" s="166"/>
      <c r="N82" s="166"/>
      <c r="O82" s="166"/>
      <c r="P82" s="166"/>
    </row>
    <row r="83" spans="1:16" s="31" customFormat="1" ht="15" customHeight="1" thickTop="1" x14ac:dyDescent="0.3">
      <c r="A83" s="508"/>
      <c r="B83" s="57"/>
      <c r="C83" s="57"/>
      <c r="D83" s="57"/>
      <c r="E83" s="57"/>
      <c r="F83" s="57"/>
      <c r="G83" s="57"/>
      <c r="H83" s="57"/>
      <c r="I83" s="57"/>
      <c r="J83" s="393"/>
      <c r="K83" s="96"/>
      <c r="L83" s="166"/>
      <c r="M83" s="166"/>
    </row>
    <row r="84" spans="1:16" s="31" customFormat="1" ht="15" customHeight="1" thickBot="1" x14ac:dyDescent="0.35">
      <c r="A84" s="426"/>
      <c r="B84" s="837" t="s">
        <v>288</v>
      </c>
      <c r="C84" s="837"/>
      <c r="D84" s="837"/>
      <c r="E84" s="924">
        <f>H82</f>
        <v>0</v>
      </c>
      <c r="F84" s="837"/>
      <c r="G84" s="355"/>
      <c r="H84" s="355"/>
      <c r="I84" s="355"/>
      <c r="J84" s="393"/>
      <c r="K84" s="96"/>
      <c r="L84" s="166"/>
      <c r="M84" s="166"/>
    </row>
    <row r="85" spans="1:16" s="31" customFormat="1" ht="15" customHeight="1" thickTop="1" thickBot="1" x14ac:dyDescent="0.35">
      <c r="A85" s="30"/>
      <c r="B85" s="914" t="s">
        <v>289</v>
      </c>
      <c r="C85" s="914"/>
      <c r="D85" s="914"/>
      <c r="E85" s="925">
        <f>E84*D74</f>
        <v>0</v>
      </c>
      <c r="F85" s="914"/>
      <c r="G85" s="355"/>
      <c r="H85" s="355"/>
      <c r="I85" s="355"/>
      <c r="J85" s="188"/>
      <c r="K85" s="96"/>
      <c r="L85" s="166"/>
      <c r="M85" s="166"/>
    </row>
    <row r="86" spans="1:16" s="31" customFormat="1" ht="15" hidden="1" customHeight="1" thickTop="1" thickBot="1" x14ac:dyDescent="0.35">
      <c r="A86" s="30"/>
      <c r="B86" s="837" t="s">
        <v>290</v>
      </c>
      <c r="C86" s="837"/>
      <c r="D86" s="837"/>
      <c r="E86" s="924">
        <f>E84*(1-D74)</f>
        <v>0</v>
      </c>
      <c r="F86" s="837"/>
      <c r="G86" s="803" t="s">
        <v>291</v>
      </c>
      <c r="H86" s="803"/>
      <c r="I86" s="803"/>
      <c r="J86" s="240"/>
      <c r="K86" s="96"/>
      <c r="L86" s="166"/>
      <c r="M86" s="166"/>
    </row>
    <row r="87" spans="1:16" s="31" customFormat="1" ht="15" customHeight="1" thickTop="1" thickBot="1" x14ac:dyDescent="0.35">
      <c r="A87" s="30"/>
      <c r="B87" s="837" t="s">
        <v>292</v>
      </c>
      <c r="C87" s="837"/>
      <c r="D87" s="837"/>
      <c r="E87" s="924">
        <f>E86+I82</f>
        <v>0</v>
      </c>
      <c r="F87" s="837"/>
      <c r="G87" s="803"/>
      <c r="H87" s="803"/>
      <c r="I87" s="803"/>
      <c r="J87" s="44"/>
      <c r="K87" s="96"/>
      <c r="L87" s="166"/>
      <c r="M87" s="166"/>
    </row>
    <row r="88" spans="1:16" s="31" customFormat="1" ht="15" customHeight="1" thickTop="1" thickBot="1" x14ac:dyDescent="0.35">
      <c r="A88" s="30"/>
      <c r="B88" s="837" t="s">
        <v>293</v>
      </c>
      <c r="C88" s="837"/>
      <c r="D88" s="837"/>
      <c r="E88" s="924">
        <f>G82</f>
        <v>0</v>
      </c>
      <c r="F88" s="837"/>
      <c r="G88" s="803"/>
      <c r="H88" s="803"/>
      <c r="I88" s="803"/>
      <c r="J88" s="44"/>
      <c r="K88" s="96"/>
      <c r="L88" s="166"/>
      <c r="M88" s="166"/>
    </row>
    <row r="89" spans="1:16" s="31" customFormat="1" ht="15" customHeight="1" thickTop="1" thickBot="1" x14ac:dyDescent="0.35">
      <c r="A89" s="30"/>
      <c r="B89" s="57"/>
      <c r="C89" s="57"/>
      <c r="D89" s="57"/>
      <c r="E89" s="57"/>
      <c r="F89" s="57"/>
      <c r="G89" s="57"/>
      <c r="H89" s="57"/>
      <c r="I89" s="57"/>
      <c r="J89" s="44"/>
      <c r="K89" s="96"/>
      <c r="L89" s="166"/>
      <c r="M89" s="166"/>
    </row>
    <row r="90" spans="1:16" s="31" customFormat="1" ht="24" hidden="1" customHeight="1" thickTop="1" thickBot="1" x14ac:dyDescent="0.35">
      <c r="A90" s="47"/>
      <c r="B90" s="930" t="s">
        <v>213</v>
      </c>
      <c r="C90" s="930"/>
      <c r="D90" s="930"/>
      <c r="E90" s="930"/>
      <c r="F90" s="930"/>
      <c r="G90" s="532">
        <f>H32</f>
        <v>0</v>
      </c>
      <c r="H90" s="533" t="s">
        <v>125</v>
      </c>
      <c r="I90" s="533"/>
      <c r="J90" s="44"/>
    </row>
    <row r="91" spans="1:16" s="31" customFormat="1" ht="24" hidden="1" customHeight="1" thickTop="1" thickBot="1" x14ac:dyDescent="0.35">
      <c r="A91" s="47"/>
      <c r="B91" s="930" t="str">
        <f>"Aide demandée pers fonctionnaires / Aide demandée hors frais généraux (max "&amp;Réglages!$M$19&amp;"%) : "</f>
        <v xml:space="preserve">Aide demandée pers fonctionnaires / Aide demandée hors frais généraux (max 0%) : </v>
      </c>
      <c r="C91" s="930"/>
      <c r="D91" s="930"/>
      <c r="E91" s="930"/>
      <c r="F91" s="930"/>
      <c r="G91" s="532">
        <f>G90/(H77+0.0001)*100</f>
        <v>0</v>
      </c>
      <c r="H91" s="533" t="s">
        <v>88</v>
      </c>
      <c r="I91" s="533"/>
      <c r="J91" s="44"/>
    </row>
    <row r="92" spans="1:16" s="31" customFormat="1" ht="24" hidden="1" customHeight="1" thickTop="1" thickBot="1" x14ac:dyDescent="0.35">
      <c r="A92" s="47"/>
      <c r="B92" s="184"/>
      <c r="C92" s="22"/>
      <c r="D92" s="23"/>
      <c r="E92" s="23"/>
      <c r="F92" s="24"/>
      <c r="G92" s="24"/>
      <c r="H92" s="185"/>
      <c r="I92" s="24"/>
      <c r="J92" s="44"/>
      <c r="K92" s="124" t="s">
        <v>283</v>
      </c>
      <c r="L92" s="343" t="b">
        <f>AND(L7,L9)</f>
        <v>0</v>
      </c>
      <c r="M92" s="125" t="s">
        <v>284</v>
      </c>
    </row>
    <row r="93" spans="1:16" s="31" customFormat="1" ht="24" customHeight="1" thickTop="1" thickBot="1" x14ac:dyDescent="0.35">
      <c r="A93" s="47"/>
      <c r="B93" s="931" t="s">
        <v>85</v>
      </c>
      <c r="C93" s="932"/>
      <c r="D93" s="932"/>
      <c r="E93" s="932"/>
      <c r="F93" s="932"/>
      <c r="G93" s="932"/>
      <c r="H93" s="932"/>
      <c r="I93" s="933"/>
      <c r="J93" s="44"/>
      <c r="K93" s="124" t="s">
        <v>285</v>
      </c>
      <c r="L93" s="343" t="b">
        <f>AND(L7,NOT(L9),E79&lt;=Réglages!M25)</f>
        <v>0</v>
      </c>
      <c r="M93" s="125" t="s">
        <v>286</v>
      </c>
    </row>
    <row r="94" spans="1:16" s="31" customFormat="1" ht="24" customHeight="1" thickTop="1" thickBot="1" x14ac:dyDescent="0.35">
      <c r="A94" s="47"/>
      <c r="B94" s="77"/>
      <c r="C94" s="174"/>
      <c r="D94" s="175"/>
      <c r="E94" s="175"/>
      <c r="F94" s="176"/>
      <c r="G94" s="176"/>
      <c r="H94" s="176"/>
      <c r="I94" s="176"/>
      <c r="J94" s="44"/>
      <c r="K94" s="124" t="s">
        <v>287</v>
      </c>
      <c r="L94" s="343" t="b">
        <f>AND(L7,NOT(L9),E80&lt;=Réglages!M28)</f>
        <v>0</v>
      </c>
      <c r="M94" s="125" t="s">
        <v>286</v>
      </c>
    </row>
    <row r="95" spans="1:16" s="31" customFormat="1" ht="24" customHeight="1" thickTop="1" thickBot="1" x14ac:dyDescent="0.35">
      <c r="A95" s="249"/>
      <c r="B95" s="841" t="s">
        <v>49</v>
      </c>
      <c r="C95" s="936"/>
      <c r="D95" s="937" t="s">
        <v>50</v>
      </c>
      <c r="E95" s="938"/>
      <c r="F95" s="938"/>
      <c r="G95" s="938"/>
      <c r="H95" s="19" t="s">
        <v>51</v>
      </c>
      <c r="I95" s="55" t="s">
        <v>37</v>
      </c>
      <c r="J95" s="44"/>
    </row>
    <row r="96" spans="1:16" s="31" customFormat="1" ht="24" customHeight="1" thickTop="1" thickBot="1" x14ac:dyDescent="0.35">
      <c r="A96" s="428"/>
      <c r="B96" s="896" t="s">
        <v>138</v>
      </c>
      <c r="C96" s="897"/>
      <c r="D96" s="897"/>
      <c r="E96" s="897"/>
      <c r="F96" s="897"/>
      <c r="G96" s="897"/>
      <c r="H96" s="897"/>
      <c r="I96" s="898"/>
      <c r="J96" s="44"/>
    </row>
    <row r="97" spans="1:16" s="31" customFormat="1" ht="24" customHeight="1" thickBot="1" x14ac:dyDescent="0.35">
      <c r="A97" s="24"/>
      <c r="B97" s="163">
        <v>1</v>
      </c>
      <c r="C97" s="157"/>
      <c r="D97" s="934"/>
      <c r="E97" s="935"/>
      <c r="F97" s="935"/>
      <c r="G97" s="935"/>
      <c r="H97" s="80"/>
      <c r="I97" s="83"/>
      <c r="J97" s="57"/>
    </row>
    <row r="98" spans="1:16" s="31" customFormat="1" ht="24" customHeight="1" thickTop="1" thickBot="1" x14ac:dyDescent="0.35">
      <c r="A98" s="24"/>
      <c r="B98" s="163">
        <v>2</v>
      </c>
      <c r="C98" s="157"/>
      <c r="D98" s="934"/>
      <c r="E98" s="935"/>
      <c r="F98" s="935"/>
      <c r="G98" s="935"/>
      <c r="H98" s="80"/>
      <c r="I98" s="83"/>
      <c r="J98" s="354"/>
    </row>
    <row r="99" spans="1:16" s="31" customFormat="1" ht="24" customHeight="1" thickTop="1" thickBot="1" x14ac:dyDescent="0.35">
      <c r="A99" s="24"/>
      <c r="B99" s="163">
        <v>3</v>
      </c>
      <c r="C99" s="157" t="s">
        <v>39</v>
      </c>
      <c r="D99" s="934" t="s">
        <v>39</v>
      </c>
      <c r="E99" s="934"/>
      <c r="F99" s="934"/>
      <c r="G99" s="934"/>
      <c r="H99" s="80"/>
      <c r="I99" s="83" t="s">
        <v>39</v>
      </c>
      <c r="J99" s="354"/>
    </row>
    <row r="100" spans="1:16" s="31" customFormat="1" ht="24" customHeight="1" thickTop="1" thickBot="1" x14ac:dyDescent="0.35">
      <c r="A100" s="24"/>
      <c r="B100" s="163">
        <v>4</v>
      </c>
      <c r="C100" s="157" t="s">
        <v>39</v>
      </c>
      <c r="D100" s="934" t="s">
        <v>39</v>
      </c>
      <c r="E100" s="934"/>
      <c r="F100" s="934"/>
      <c r="G100" s="934"/>
      <c r="H100" s="80" t="s">
        <v>39</v>
      </c>
      <c r="I100" s="83" t="s">
        <v>39</v>
      </c>
      <c r="J100" s="354"/>
    </row>
    <row r="101" spans="1:16" s="31" customFormat="1" ht="24" customHeight="1" thickTop="1" thickBot="1" x14ac:dyDescent="0.35">
      <c r="A101" s="24"/>
      <c r="B101" s="163">
        <v>5</v>
      </c>
      <c r="C101" s="157" t="s">
        <v>39</v>
      </c>
      <c r="D101" s="934" t="s">
        <v>39</v>
      </c>
      <c r="E101" s="934"/>
      <c r="F101" s="934"/>
      <c r="G101" s="934"/>
      <c r="H101" s="80" t="s">
        <v>39</v>
      </c>
      <c r="I101" s="83" t="s">
        <v>39</v>
      </c>
      <c r="J101" s="354"/>
    </row>
    <row r="102" spans="1:16" s="31" customFormat="1" ht="24" customHeight="1" thickTop="1" thickBot="1" x14ac:dyDescent="0.35">
      <c r="A102" s="24"/>
      <c r="B102" s="816" t="s">
        <v>140</v>
      </c>
      <c r="C102" s="817"/>
      <c r="D102" s="817"/>
      <c r="E102" s="817"/>
      <c r="F102" s="817"/>
      <c r="G102" s="818"/>
      <c r="H102" s="48">
        <f>SUM(H97:H101)</f>
        <v>0</v>
      </c>
      <c r="I102" s="56">
        <f>SUM(I97:I101)</f>
        <v>0</v>
      </c>
      <c r="J102" s="354"/>
    </row>
    <row r="103" spans="1:16" s="31" customFormat="1" ht="29.25" customHeight="1" thickTop="1" thickBot="1" x14ac:dyDescent="0.35">
      <c r="A103" s="24"/>
      <c r="B103" s="896" t="s">
        <v>358</v>
      </c>
      <c r="C103" s="897"/>
      <c r="D103" s="897"/>
      <c r="E103" s="897"/>
      <c r="F103" s="897"/>
      <c r="G103" s="897"/>
      <c r="H103" s="897"/>
      <c r="I103" s="898"/>
      <c r="J103" s="354"/>
    </row>
    <row r="104" spans="1:16" s="57" customFormat="1" ht="21" customHeight="1" x14ac:dyDescent="0.3">
      <c r="B104" s="163">
        <v>1</v>
      </c>
      <c r="C104" s="157"/>
      <c r="D104" s="934"/>
      <c r="E104" s="935"/>
      <c r="F104" s="935"/>
      <c r="G104" s="935"/>
      <c r="H104" s="80"/>
      <c r="I104" s="83"/>
      <c r="J104" s="189"/>
      <c r="K104" s="186"/>
      <c r="L104" s="187"/>
      <c r="M104" s="187"/>
      <c r="N104" s="187"/>
      <c r="O104" s="187"/>
      <c r="P104" s="187"/>
    </row>
    <row r="105" spans="1:16" s="57" customFormat="1" ht="25.5" customHeight="1" thickBot="1" x14ac:dyDescent="0.35">
      <c r="B105" s="163">
        <v>2</v>
      </c>
      <c r="C105" s="157"/>
      <c r="D105" s="934"/>
      <c r="E105" s="935"/>
      <c r="F105" s="935"/>
      <c r="G105" s="935"/>
      <c r="H105" s="80"/>
      <c r="I105" s="83"/>
      <c r="J105" s="190"/>
      <c r="K105" s="189"/>
      <c r="L105" s="189"/>
      <c r="M105" s="187"/>
      <c r="N105" s="187"/>
      <c r="O105" s="187"/>
      <c r="P105" s="187"/>
    </row>
    <row r="106" spans="1:16" s="31" customFormat="1" ht="25.5" customHeight="1" thickTop="1" thickBot="1" x14ac:dyDescent="0.35">
      <c r="A106" s="21"/>
      <c r="B106" s="163">
        <v>3</v>
      </c>
      <c r="C106" s="157" t="s">
        <v>39</v>
      </c>
      <c r="D106" s="934" t="s">
        <v>39</v>
      </c>
      <c r="E106" s="934"/>
      <c r="F106" s="934"/>
      <c r="G106" s="934"/>
      <c r="H106" s="80"/>
      <c r="I106" s="83" t="s">
        <v>39</v>
      </c>
      <c r="J106" s="240"/>
      <c r="K106" s="186"/>
      <c r="L106" s="187"/>
      <c r="M106" s="187"/>
    </row>
    <row r="107" spans="1:16" s="31" customFormat="1" ht="15" customHeight="1" thickTop="1" thickBot="1" x14ac:dyDescent="0.35">
      <c r="A107" s="426"/>
      <c r="B107" s="816" t="s">
        <v>141</v>
      </c>
      <c r="C107" s="817"/>
      <c r="D107" s="817"/>
      <c r="E107" s="817"/>
      <c r="F107" s="817"/>
      <c r="G107" s="818"/>
      <c r="H107" s="48">
        <f>SUM(H104:H106)</f>
        <v>0</v>
      </c>
      <c r="I107" s="56">
        <f>SUM(I104:I106)</f>
        <v>0</v>
      </c>
      <c r="J107" s="44"/>
      <c r="N107" s="166"/>
      <c r="O107" s="166"/>
      <c r="P107" s="166"/>
    </row>
    <row r="108" spans="1:16" s="31" customFormat="1" ht="15.75" customHeight="1" thickTop="1" thickBot="1" x14ac:dyDescent="0.35">
      <c r="A108" s="32"/>
      <c r="B108" s="816" t="s">
        <v>164</v>
      </c>
      <c r="C108" s="817"/>
      <c r="D108" s="817"/>
      <c r="E108" s="817"/>
      <c r="F108" s="817"/>
      <c r="G108" s="818"/>
      <c r="H108" s="48">
        <f>H102+H107</f>
        <v>0</v>
      </c>
      <c r="I108" s="56">
        <f>I102+I107</f>
        <v>0</v>
      </c>
      <c r="J108" s="44"/>
      <c r="K108" s="96"/>
      <c r="L108" s="166"/>
      <c r="M108" s="166"/>
      <c r="N108" s="166"/>
      <c r="O108" s="166"/>
      <c r="P108" s="166"/>
    </row>
    <row r="109" spans="1:16" s="31" customFormat="1" ht="15" customHeight="1" thickTop="1" thickBot="1" x14ac:dyDescent="0.35">
      <c r="A109" s="49"/>
      <c r="B109" s="29"/>
      <c r="C109" s="28"/>
      <c r="D109" s="28"/>
      <c r="E109" s="28"/>
      <c r="F109" s="28"/>
      <c r="G109" s="28"/>
      <c r="H109" s="28"/>
      <c r="I109" s="28"/>
      <c r="J109" s="44"/>
      <c r="K109" s="96"/>
      <c r="L109" s="166"/>
      <c r="M109" s="166"/>
      <c r="N109" s="166"/>
      <c r="O109" s="166"/>
      <c r="P109" s="166"/>
    </row>
    <row r="110" spans="1:16" s="31" customFormat="1" ht="20.25" customHeight="1" thickTop="1" thickBot="1" x14ac:dyDescent="0.35">
      <c r="A110" s="52"/>
      <c r="B110" s="822" t="s">
        <v>52</v>
      </c>
      <c r="C110" s="823"/>
      <c r="D110" s="823"/>
      <c r="E110" s="823"/>
      <c r="F110" s="823"/>
      <c r="G110" s="823"/>
      <c r="H110" s="823"/>
      <c r="I110" s="824"/>
      <c r="J110" s="53"/>
      <c r="K110" s="96"/>
      <c r="L110" s="166"/>
      <c r="M110" s="166"/>
      <c r="N110" s="106"/>
      <c r="O110" s="106"/>
      <c r="P110" s="106"/>
    </row>
    <row r="111" spans="1:16" s="31" customFormat="1" ht="15" customHeight="1" thickTop="1" thickBot="1" x14ac:dyDescent="0.35">
      <c r="A111" s="47"/>
      <c r="B111" s="36"/>
      <c r="C111" s="36"/>
      <c r="D111" s="36"/>
      <c r="E111" s="36"/>
      <c r="F111" s="36"/>
      <c r="G111" s="36"/>
      <c r="H111" s="36"/>
      <c r="I111" s="36"/>
      <c r="J111" s="44"/>
      <c r="K111" s="96"/>
      <c r="L111" s="106"/>
      <c r="M111" s="106"/>
      <c r="N111" s="166"/>
      <c r="O111" s="166"/>
      <c r="P111" s="166"/>
    </row>
    <row r="112" spans="1:16" s="31" customFormat="1" ht="15" customHeight="1" thickTop="1" thickBot="1" x14ac:dyDescent="0.35">
      <c r="A112" s="47"/>
      <c r="B112" s="825"/>
      <c r="C112" s="826"/>
      <c r="D112" s="826"/>
      <c r="E112" s="826"/>
      <c r="F112" s="826"/>
      <c r="G112" s="826"/>
      <c r="H112" s="826"/>
      <c r="I112" s="827"/>
      <c r="J112" s="44"/>
      <c r="K112" s="96"/>
      <c r="L112" s="166"/>
      <c r="M112" s="166"/>
      <c r="N112" s="166"/>
      <c r="O112" s="166"/>
      <c r="P112" s="166"/>
    </row>
    <row r="113" spans="1:16" s="31" customFormat="1" ht="15" customHeight="1" thickTop="1" thickBot="1" x14ac:dyDescent="0.35">
      <c r="A113" s="47"/>
      <c r="B113" s="828"/>
      <c r="C113" s="829"/>
      <c r="D113" s="829"/>
      <c r="E113" s="829"/>
      <c r="F113" s="829"/>
      <c r="G113" s="829"/>
      <c r="H113" s="829"/>
      <c r="I113" s="830"/>
      <c r="J113" s="44"/>
      <c r="K113" s="96"/>
      <c r="L113" s="166"/>
      <c r="M113" s="166"/>
      <c r="N113" s="166"/>
      <c r="O113" s="166"/>
      <c r="P113" s="166"/>
    </row>
    <row r="114" spans="1:16" s="31" customFormat="1" ht="15" customHeight="1" thickTop="1" thickBot="1" x14ac:dyDescent="0.35">
      <c r="A114" s="47"/>
      <c r="B114" s="828"/>
      <c r="C114" s="829"/>
      <c r="D114" s="829"/>
      <c r="E114" s="829"/>
      <c r="F114" s="829"/>
      <c r="G114" s="829"/>
      <c r="H114" s="829"/>
      <c r="I114" s="830"/>
      <c r="J114" s="44"/>
      <c r="K114" s="96"/>
      <c r="L114" s="166"/>
      <c r="M114" s="166"/>
      <c r="N114" s="166"/>
      <c r="O114" s="166"/>
      <c r="P114" s="166"/>
    </row>
    <row r="115" spans="1:16" s="31" customFormat="1" ht="15" customHeight="1" thickTop="1" thickBot="1" x14ac:dyDescent="0.35">
      <c r="A115" s="47"/>
      <c r="B115" s="828"/>
      <c r="C115" s="829"/>
      <c r="D115" s="829"/>
      <c r="E115" s="829"/>
      <c r="F115" s="829"/>
      <c r="G115" s="829"/>
      <c r="H115" s="829"/>
      <c r="I115" s="830"/>
      <c r="J115" s="44"/>
      <c r="K115" s="96"/>
      <c r="L115" s="166"/>
      <c r="M115" s="166"/>
      <c r="N115" s="166"/>
      <c r="O115" s="166"/>
      <c r="P115" s="166"/>
    </row>
    <row r="116" spans="1:16" s="31" customFormat="1" ht="15" customHeight="1" thickTop="1" thickBot="1" x14ac:dyDescent="0.35">
      <c r="A116" s="47"/>
      <c r="B116" s="828"/>
      <c r="C116" s="829"/>
      <c r="D116" s="829"/>
      <c r="E116" s="829"/>
      <c r="F116" s="829"/>
      <c r="G116" s="829"/>
      <c r="H116" s="829"/>
      <c r="I116" s="830"/>
      <c r="J116" s="44"/>
      <c r="K116" s="96"/>
      <c r="L116" s="166"/>
      <c r="M116" s="166"/>
      <c r="N116" s="166"/>
      <c r="O116" s="166"/>
      <c r="P116" s="166"/>
    </row>
    <row r="117" spans="1:16" s="31" customFormat="1" ht="20.25" customHeight="1" thickTop="1" thickBot="1" x14ac:dyDescent="0.35">
      <c r="A117" s="52"/>
      <c r="B117" s="828"/>
      <c r="C117" s="829"/>
      <c r="D117" s="829"/>
      <c r="E117" s="829"/>
      <c r="F117" s="829"/>
      <c r="G117" s="829"/>
      <c r="H117" s="829"/>
      <c r="I117" s="830"/>
      <c r="J117" s="53"/>
      <c r="K117" s="96"/>
      <c r="L117" s="166"/>
      <c r="M117" s="166"/>
      <c r="N117" s="106"/>
      <c r="O117" s="106"/>
      <c r="P117" s="106"/>
    </row>
    <row r="118" spans="1:16" s="31" customFormat="1" ht="15" customHeight="1" thickTop="1" thickBot="1" x14ac:dyDescent="0.35">
      <c r="A118" s="47"/>
      <c r="B118" s="831"/>
      <c r="C118" s="832"/>
      <c r="D118" s="832"/>
      <c r="E118" s="832"/>
      <c r="F118" s="832"/>
      <c r="G118" s="832"/>
      <c r="H118" s="832"/>
      <c r="I118" s="833"/>
      <c r="J118" s="44"/>
      <c r="K118" s="96"/>
      <c r="L118" s="106"/>
      <c r="M118" s="106"/>
      <c r="N118" s="166"/>
      <c r="O118" s="166"/>
      <c r="P118" s="166"/>
    </row>
    <row r="119" spans="1:16" s="31" customFormat="1" ht="52.5" customHeight="1" thickTop="1" thickBot="1" x14ac:dyDescent="0.35">
      <c r="A119" s="47"/>
      <c r="B119" s="928" t="s">
        <v>53</v>
      </c>
      <c r="C119" s="929"/>
      <c r="D119" s="929"/>
      <c r="E119" s="929"/>
      <c r="F119" s="929"/>
      <c r="G119" s="929"/>
      <c r="H119" s="929"/>
      <c r="I119" s="929"/>
      <c r="J119" s="44"/>
      <c r="K119" s="96"/>
      <c r="L119" s="166"/>
      <c r="M119" s="166"/>
      <c r="N119" s="166"/>
      <c r="O119" s="166"/>
      <c r="P119" s="166"/>
    </row>
    <row r="120" spans="1:16" s="31" customFormat="1" ht="15" customHeight="1" thickTop="1" thickBot="1" x14ac:dyDescent="0.35">
      <c r="A120" s="47"/>
      <c r="B120" s="605" t="s">
        <v>219</v>
      </c>
      <c r="C120" s="605"/>
      <c r="D120" s="605"/>
      <c r="E120" s="605"/>
      <c r="F120" s="605"/>
      <c r="G120" s="605"/>
      <c r="H120" s="605"/>
      <c r="I120" s="605"/>
      <c r="J120" s="44"/>
      <c r="K120" s="96"/>
      <c r="L120" s="166"/>
      <c r="M120" s="166"/>
      <c r="N120" s="166"/>
      <c r="O120" s="166"/>
      <c r="P120" s="166"/>
    </row>
    <row r="121" spans="1:16" s="31" customFormat="1" ht="15" customHeight="1" thickTop="1" thickBot="1" x14ac:dyDescent="0.4">
      <c r="A121" s="47"/>
      <c r="B121" s="7"/>
      <c r="C121" s="7"/>
      <c r="D121" s="7"/>
      <c r="E121" s="7"/>
      <c r="F121" s="7"/>
      <c r="G121" s="7"/>
      <c r="H121" s="7"/>
      <c r="I121" s="7"/>
      <c r="J121" s="44"/>
      <c r="K121" s="96"/>
      <c r="L121" s="166"/>
      <c r="M121" s="166"/>
      <c r="N121" s="166"/>
      <c r="O121" s="166"/>
      <c r="P121" s="166"/>
    </row>
    <row r="122" spans="1:16" s="31" customFormat="1" ht="205.5" customHeight="1" thickTop="1" thickBot="1" x14ac:dyDescent="0.35">
      <c r="A122" s="47"/>
      <c r="B122" s="979" t="s">
        <v>363</v>
      </c>
      <c r="C122" s="979"/>
      <c r="D122" s="979"/>
      <c r="E122" s="979"/>
      <c r="F122" s="979"/>
      <c r="G122" s="979"/>
      <c r="H122" s="979"/>
      <c r="I122" s="979"/>
      <c r="J122" s="44"/>
      <c r="K122" s="96"/>
      <c r="L122" s="166"/>
      <c r="M122" s="166"/>
      <c r="N122" s="166"/>
      <c r="O122" s="166"/>
      <c r="P122" s="166"/>
    </row>
    <row r="123" spans="1:16" s="31" customFormat="1" ht="15.4" customHeight="1" thickTop="1" thickBot="1" x14ac:dyDescent="0.35">
      <c r="A123" s="37"/>
      <c r="B123" s="295" t="s">
        <v>343</v>
      </c>
      <c r="C123" s="296"/>
      <c r="D123" s="296"/>
      <c r="E123" s="296"/>
      <c r="F123" s="296"/>
      <c r="G123" s="296"/>
      <c r="H123" s="296"/>
      <c r="I123" s="296"/>
      <c r="J123" s="41"/>
      <c r="K123" s="96"/>
      <c r="L123" s="166"/>
      <c r="M123" s="166"/>
    </row>
    <row r="124" spans="1:16" s="31" customFormat="1" ht="15" customHeight="1" thickTop="1" thickBot="1" x14ac:dyDescent="0.35">
      <c r="A124" s="30"/>
      <c r="B124" s="78"/>
      <c r="C124" s="21"/>
      <c r="D124" s="693" t="s">
        <v>170</v>
      </c>
      <c r="E124" s="694"/>
      <c r="F124" s="694"/>
      <c r="G124" s="695"/>
      <c r="H124" s="21"/>
      <c r="I124" s="21"/>
      <c r="J124" s="44"/>
    </row>
    <row r="125" spans="1:16" s="31" customFormat="1" ht="9.4" customHeight="1" thickTop="1" thickBot="1" x14ac:dyDescent="0.35">
      <c r="A125" s="32"/>
      <c r="B125" s="78"/>
      <c r="C125" s="21"/>
      <c r="D125" s="697" t="s">
        <v>2</v>
      </c>
      <c r="E125" s="698"/>
      <c r="F125" s="699" t="s">
        <v>1</v>
      </c>
      <c r="G125" s="701"/>
      <c r="H125" s="21"/>
      <c r="I125" s="21"/>
      <c r="J125" s="41"/>
    </row>
    <row r="126" spans="1:16" s="31" customFormat="1" ht="15" customHeight="1" thickTop="1" thickBot="1" x14ac:dyDescent="0.35">
      <c r="A126" s="51"/>
      <c r="B126" s="78"/>
      <c r="C126" s="21"/>
      <c r="D126" s="702" t="str">
        <f>IF(D$17="","",D$17)</f>
        <v/>
      </c>
      <c r="E126" s="703"/>
      <c r="F126" s="704" t="str">
        <f>IF(D$16="","",D$16)</f>
        <v/>
      </c>
      <c r="G126" s="706"/>
      <c r="H126" s="21"/>
      <c r="I126" s="21"/>
      <c r="J126" s="44"/>
    </row>
    <row r="127" spans="1:16" s="31" customFormat="1" ht="15" customHeight="1" thickTop="1" thickBot="1" x14ac:dyDescent="0.35">
      <c r="A127" s="51"/>
      <c r="B127" s="78"/>
      <c r="C127" s="21"/>
      <c r="D127" s="707" t="s">
        <v>28</v>
      </c>
      <c r="E127" s="708"/>
      <c r="F127" s="708"/>
      <c r="G127" s="709"/>
      <c r="H127" s="21"/>
      <c r="I127" s="21"/>
      <c r="J127" s="44"/>
    </row>
    <row r="128" spans="1:16" s="31" customFormat="1" ht="15" customHeight="1" thickTop="1" thickBot="1" x14ac:dyDescent="0.35">
      <c r="A128" s="51"/>
      <c r="B128" s="78"/>
      <c r="C128" s="21"/>
      <c r="D128" s="710" t="str">
        <f>IF(D$18="","",D$18)</f>
        <v/>
      </c>
      <c r="E128" s="711"/>
      <c r="F128" s="711"/>
      <c r="G128" s="712"/>
      <c r="H128" s="21"/>
      <c r="I128" s="21"/>
      <c r="J128" s="44"/>
    </row>
    <row r="129" spans="1:14" s="31" customFormat="1" ht="15" customHeight="1" thickTop="1" thickBot="1" x14ac:dyDescent="0.35">
      <c r="A129" s="51"/>
      <c r="B129" s="78"/>
      <c r="C129" s="21"/>
      <c r="D129" s="29"/>
      <c r="E129" s="29"/>
      <c r="F129" s="29"/>
      <c r="G129" s="29"/>
      <c r="H129" s="21"/>
      <c r="I129" s="21"/>
      <c r="J129" s="44"/>
    </row>
    <row r="130" spans="1:14" s="31" customFormat="1" ht="15" customHeight="1" thickTop="1" thickBot="1" x14ac:dyDescent="0.35">
      <c r="A130" s="248"/>
      <c r="B130" s="78"/>
      <c r="C130" s="21"/>
      <c r="D130" s="656" t="s">
        <v>217</v>
      </c>
      <c r="E130" s="657"/>
      <c r="F130" s="657"/>
      <c r="G130" s="658"/>
      <c r="H130" s="21"/>
      <c r="I130" s="21"/>
      <c r="J130" s="44"/>
    </row>
    <row r="131" spans="1:14" s="31" customFormat="1" ht="15" customHeight="1" thickTop="1" thickBot="1" x14ac:dyDescent="0.35">
      <c r="A131" s="248"/>
      <c r="B131" s="78"/>
      <c r="C131" s="21"/>
      <c r="D131" s="266"/>
      <c r="E131" s="267"/>
      <c r="F131" s="267"/>
      <c r="G131" s="268"/>
      <c r="H131" s="21"/>
      <c r="I131" s="21"/>
      <c r="J131" s="44"/>
    </row>
    <row r="132" spans="1:14" s="31" customFormat="1" ht="15" customHeight="1" thickTop="1" thickBot="1" x14ac:dyDescent="0.35">
      <c r="A132" s="502"/>
      <c r="B132" s="78"/>
      <c r="C132" s="21"/>
      <c r="D132" s="269"/>
      <c r="E132" s="270"/>
      <c r="F132" s="270"/>
      <c r="G132" s="271"/>
      <c r="H132" s="21"/>
      <c r="I132" s="21"/>
      <c r="J132" s="44"/>
    </row>
    <row r="133" spans="1:14" ht="18" customHeight="1" thickTop="1" thickBot="1" x14ac:dyDescent="0.35">
      <c r="A133" s="503"/>
      <c r="B133" s="78"/>
      <c r="C133" s="21"/>
      <c r="D133" s="269"/>
      <c r="E133" s="270"/>
      <c r="F133" s="270"/>
      <c r="G133" s="271"/>
      <c r="H133" s="21"/>
      <c r="I133" s="21"/>
      <c r="J133" s="504"/>
      <c r="K133" s="31"/>
      <c r="L133" s="31"/>
      <c r="M133" s="31"/>
    </row>
    <row r="134" spans="1:14" customFormat="1" ht="28.15" customHeight="1" thickTop="1" thickBot="1" x14ac:dyDescent="0.4">
      <c r="A134" s="7"/>
      <c r="B134" s="78"/>
      <c r="C134" s="21"/>
      <c r="D134" s="269"/>
      <c r="E134" s="270"/>
      <c r="F134" s="270"/>
      <c r="G134" s="271"/>
      <c r="H134" s="21"/>
      <c r="I134" s="21"/>
      <c r="J134" s="500"/>
      <c r="K134" s="8"/>
      <c r="L134" s="8"/>
      <c r="M134" s="8"/>
      <c r="N134" s="213"/>
    </row>
    <row r="135" spans="1:14" customFormat="1" ht="11.15" customHeight="1" thickTop="1" thickBot="1" x14ac:dyDescent="0.4">
      <c r="A135" s="7"/>
      <c r="B135" s="78"/>
      <c r="C135" s="21"/>
      <c r="D135" s="269"/>
      <c r="E135" s="270"/>
      <c r="F135" s="270"/>
      <c r="G135" s="271"/>
      <c r="H135" s="21"/>
      <c r="I135" s="21"/>
      <c r="J135" s="500"/>
      <c r="K135" s="8"/>
      <c r="L135" s="8"/>
      <c r="M135" s="8"/>
      <c r="N135" s="213"/>
    </row>
    <row r="136" spans="1:14" customFormat="1" ht="30" customHeight="1" thickTop="1" thickBot="1" x14ac:dyDescent="0.4">
      <c r="A136" s="7"/>
      <c r="B136" s="78"/>
      <c r="C136" s="21"/>
      <c r="D136" s="272"/>
      <c r="E136" s="273"/>
      <c r="F136" s="273"/>
      <c r="G136" s="274"/>
      <c r="H136" s="21"/>
      <c r="I136" s="21"/>
      <c r="J136" s="294"/>
      <c r="K136" s="7"/>
      <c r="L136" s="7"/>
      <c r="M136" s="7"/>
      <c r="N136" s="213"/>
    </row>
    <row r="137" spans="1:14" customFormat="1" ht="9.65" customHeight="1" thickTop="1" thickBot="1" x14ac:dyDescent="0.4">
      <c r="A137" s="7"/>
      <c r="B137" s="275"/>
      <c r="C137" s="792" t="str">
        <f xml:space="preserve"> "Projet : "&amp;H2</f>
        <v xml:space="preserve">Projet : </v>
      </c>
      <c r="D137" s="793"/>
      <c r="E137" s="793"/>
      <c r="F137" s="793"/>
      <c r="G137" s="793"/>
      <c r="H137" s="793"/>
      <c r="I137" s="794"/>
      <c r="J137" s="296"/>
      <c r="K137" s="294"/>
      <c r="L137" s="294"/>
      <c r="M137" s="294"/>
      <c r="N137" s="213"/>
    </row>
    <row r="138" spans="1:14" ht="13.5" customHeight="1" thickTop="1" thickBot="1" x14ac:dyDescent="0.3">
      <c r="A138" s="37"/>
      <c r="B138" s="59"/>
      <c r="C138" s="793" t="str">
        <f>H3&amp; " - Nom établissement : "&amp;D7</f>
        <v xml:space="preserve">Part20 - Nom établissement : </v>
      </c>
      <c r="D138" s="793"/>
      <c r="E138" s="793"/>
      <c r="F138" s="793"/>
      <c r="G138" s="793"/>
      <c r="H138" s="793"/>
      <c r="I138" s="793"/>
      <c r="J138" s="37"/>
    </row>
    <row r="139" spans="1:14" ht="15.5" thickTop="1" thickBot="1" x14ac:dyDescent="0.3">
      <c r="A139" s="37"/>
      <c r="B139" s="605" t="s">
        <v>215</v>
      </c>
      <c r="C139" s="605"/>
      <c r="D139" s="605"/>
      <c r="E139" s="605"/>
      <c r="F139" s="605"/>
      <c r="G139" s="605"/>
      <c r="H139" s="605"/>
      <c r="I139" s="605"/>
      <c r="J139" s="37"/>
    </row>
    <row r="140" spans="1:14" ht="75" customHeight="1" thickTop="1" thickBot="1" x14ac:dyDescent="0.3">
      <c r="A140" s="37"/>
      <c r="B140" s="21"/>
      <c r="C140" s="798" t="s">
        <v>364</v>
      </c>
      <c r="D140" s="798"/>
      <c r="E140" s="798"/>
      <c r="F140" s="798"/>
      <c r="G140" s="798"/>
      <c r="H140" s="798"/>
      <c r="I140" s="798"/>
      <c r="J140" s="79"/>
    </row>
    <row r="141" spans="1:14" ht="25" thickTop="1" thickBot="1" x14ac:dyDescent="0.3">
      <c r="A141" s="37"/>
      <c r="B141" s="59"/>
      <c r="C141" s="402" t="s">
        <v>183</v>
      </c>
      <c r="D141" s="197" t="s">
        <v>181</v>
      </c>
      <c r="E141" s="795" t="s">
        <v>182</v>
      </c>
      <c r="F141" s="795"/>
      <c r="G141" s="788" t="s">
        <v>218</v>
      </c>
      <c r="H141" s="788"/>
      <c r="I141" s="788"/>
      <c r="J141" s="79"/>
      <c r="K141" s="328" t="s">
        <v>251</v>
      </c>
      <c r="L141" s="325"/>
    </row>
    <row r="142" spans="1:14" ht="27" customHeight="1" thickTop="1" thickBot="1" x14ac:dyDescent="0.3">
      <c r="A142" s="37"/>
      <c r="B142" s="59"/>
      <c r="C142" s="517" t="str">
        <f>D7&amp;" 
("&amp;D9&amp;")"</f>
        <v xml:space="preserve"> 
()</v>
      </c>
      <c r="D142" s="517" t="str">
        <f>IF(D8="","Étab de la fiche",D8)</f>
        <v>Étab de la fiche</v>
      </c>
      <c r="E142" s="791" t="str">
        <f>IF(D10="","",""&amp;D10)</f>
        <v/>
      </c>
      <c r="F142" s="791"/>
      <c r="G142" s="788"/>
      <c r="H142" s="788"/>
      <c r="I142" s="788"/>
      <c r="J142" s="79"/>
      <c r="K142" s="327">
        <v>1</v>
      </c>
      <c r="L142" s="329" t="s">
        <v>186</v>
      </c>
    </row>
    <row r="143" spans="1:14" ht="27" customHeight="1" thickTop="1" thickBot="1" x14ac:dyDescent="0.3">
      <c r="A143" s="37"/>
      <c r="B143" s="59"/>
      <c r="C143" s="198"/>
      <c r="D143" s="198"/>
      <c r="E143" s="790"/>
      <c r="F143" s="790"/>
      <c r="G143" s="789" t="s">
        <v>231</v>
      </c>
      <c r="H143" s="789"/>
      <c r="I143" s="789"/>
      <c r="J143" s="79"/>
      <c r="K143" s="327">
        <v>1</v>
      </c>
      <c r="L143" s="329" t="s">
        <v>187</v>
      </c>
    </row>
    <row r="144" spans="1:14" ht="27" customHeight="1" thickTop="1" thickBot="1" x14ac:dyDescent="0.3">
      <c r="A144" s="37"/>
      <c r="B144" s="59"/>
      <c r="C144" s="198"/>
      <c r="D144" s="198"/>
      <c r="E144" s="790"/>
      <c r="F144" s="790"/>
      <c r="G144" s="789" t="s">
        <v>231</v>
      </c>
      <c r="H144" s="789"/>
      <c r="I144" s="789"/>
      <c r="J144" s="37"/>
      <c r="K144" s="327">
        <v>1</v>
      </c>
      <c r="L144" s="329" t="s">
        <v>188</v>
      </c>
    </row>
    <row r="145" spans="1:13" ht="27" customHeight="1" thickTop="1" thickBot="1" x14ac:dyDescent="0.3">
      <c r="A145" s="37"/>
      <c r="B145" s="59"/>
      <c r="C145" s="198"/>
      <c r="D145" s="198"/>
      <c r="E145" s="790"/>
      <c r="F145" s="790"/>
      <c r="G145" s="789" t="s">
        <v>231</v>
      </c>
      <c r="H145" s="789"/>
      <c r="I145" s="789"/>
      <c r="J145" s="37"/>
      <c r="K145" s="327">
        <v>1</v>
      </c>
      <c r="L145" s="329" t="s">
        <v>189</v>
      </c>
    </row>
    <row r="146" spans="1:13" ht="27" customHeight="1" thickTop="1" thickBot="1" x14ac:dyDescent="0.3">
      <c r="A146" s="37"/>
      <c r="B146" s="59"/>
      <c r="C146" s="198"/>
      <c r="D146" s="198"/>
      <c r="E146" s="790"/>
      <c r="F146" s="790"/>
      <c r="G146" s="789" t="s">
        <v>231</v>
      </c>
      <c r="H146" s="789"/>
      <c r="I146" s="789"/>
      <c r="J146" s="37"/>
      <c r="K146" s="327">
        <v>1</v>
      </c>
      <c r="L146" s="329" t="s">
        <v>190</v>
      </c>
    </row>
    <row r="147" spans="1:13" ht="27" customHeight="1" thickTop="1" thickBot="1" x14ac:dyDescent="0.3">
      <c r="A147" s="37"/>
      <c r="B147" s="59"/>
      <c r="C147" s="198"/>
      <c r="D147" s="198"/>
      <c r="E147" s="790"/>
      <c r="F147" s="790"/>
      <c r="G147" s="789" t="s">
        <v>231</v>
      </c>
      <c r="H147" s="789"/>
      <c r="I147" s="789"/>
      <c r="J147" s="37"/>
      <c r="K147" s="327">
        <v>1</v>
      </c>
      <c r="L147" s="329" t="s">
        <v>191</v>
      </c>
    </row>
    <row r="148" spans="1:13" ht="27" customHeight="1" thickTop="1" thickBot="1" x14ac:dyDescent="0.3">
      <c r="A148" s="37"/>
      <c r="B148" s="59"/>
      <c r="C148" s="198"/>
      <c r="D148" s="198"/>
      <c r="E148" s="790"/>
      <c r="F148" s="790"/>
      <c r="G148" s="789" t="s">
        <v>231</v>
      </c>
      <c r="H148" s="789"/>
      <c r="I148" s="789"/>
      <c r="J148" s="37"/>
      <c r="K148" s="327">
        <v>1</v>
      </c>
      <c r="L148" s="329" t="s">
        <v>192</v>
      </c>
    </row>
    <row r="149" spans="1:13" ht="27" customHeight="1" thickTop="1" thickBot="1" x14ac:dyDescent="0.3">
      <c r="A149" s="37"/>
      <c r="B149" s="59"/>
      <c r="C149" s="198"/>
      <c r="D149" s="198"/>
      <c r="E149" s="790"/>
      <c r="F149" s="790"/>
      <c r="G149" s="789" t="s">
        <v>231</v>
      </c>
      <c r="H149" s="789"/>
      <c r="I149" s="789"/>
      <c r="J149" s="37"/>
      <c r="K149" s="326">
        <v>1</v>
      </c>
      <c r="L149" s="329" t="s">
        <v>193</v>
      </c>
    </row>
    <row r="150" spans="1:13" ht="16.5" customHeight="1" thickTop="1" thickBot="1" x14ac:dyDescent="0.3">
      <c r="A150" s="42"/>
      <c r="B150" s="59"/>
      <c r="C150" s="59"/>
      <c r="D150" s="59"/>
      <c r="E150" s="59"/>
      <c r="F150" s="59"/>
      <c r="G150" s="59"/>
      <c r="H150" s="59"/>
      <c r="I150" s="59"/>
      <c r="J150" s="37"/>
      <c r="K150" s="326">
        <v>1</v>
      </c>
      <c r="L150" s="330" t="s">
        <v>252</v>
      </c>
    </row>
    <row r="151" spans="1:13" ht="13" hidden="1" thickTop="1" thickBot="1" x14ac:dyDescent="0.3">
      <c r="A151" s="46"/>
      <c r="B151" s="59"/>
      <c r="C151" s="59"/>
      <c r="D151" s="59"/>
      <c r="E151" s="59"/>
      <c r="F151" s="59"/>
      <c r="G151" s="59"/>
      <c r="H151" s="59"/>
      <c r="I151" s="59"/>
      <c r="J151" s="37"/>
    </row>
    <row r="152" spans="1:13" s="59" customFormat="1" ht="13" hidden="1" thickTop="1" thickBot="1" x14ac:dyDescent="0.3">
      <c r="J152" s="37"/>
      <c r="K152" s="8"/>
      <c r="L152" s="8"/>
      <c r="M152" s="8"/>
    </row>
    <row r="153" spans="1:13" ht="30.75" hidden="1" customHeight="1" thickTop="1" thickBot="1" x14ac:dyDescent="0.3">
      <c r="A153" s="507"/>
      <c r="B153" s="59"/>
      <c r="C153" s="59"/>
      <c r="D153" s="59"/>
      <c r="E153" s="59"/>
      <c r="F153" s="59"/>
      <c r="G153" s="59"/>
      <c r="H153" s="59"/>
      <c r="I153" s="59"/>
      <c r="J153" s="37"/>
      <c r="L153" s="59"/>
      <c r="M153" s="59"/>
    </row>
    <row r="154" spans="1:13" s="59" customFormat="1" ht="75" hidden="1" customHeight="1" thickTop="1" x14ac:dyDescent="0.25">
      <c r="A154" s="21"/>
      <c r="J154" s="24"/>
      <c r="K154" s="8"/>
      <c r="L154" s="8"/>
      <c r="M154" s="8"/>
    </row>
    <row r="155" spans="1:13" s="59" customFormat="1" ht="50.65" hidden="1" customHeight="1" x14ac:dyDescent="0.25">
      <c r="J155" s="24"/>
    </row>
    <row r="156" spans="1:13" s="59" customFormat="1" ht="38.15" hidden="1" customHeight="1" x14ac:dyDescent="0.25">
      <c r="J156" s="24"/>
    </row>
    <row r="157" spans="1:13" s="59" customFormat="1" ht="59.65" hidden="1" customHeight="1" x14ac:dyDescent="0.25">
      <c r="J157" s="24"/>
    </row>
    <row r="158" spans="1:13" s="59" customFormat="1" ht="59.65" hidden="1" customHeight="1" x14ac:dyDescent="0.25">
      <c r="J158" s="24"/>
    </row>
    <row r="159" spans="1:13" s="59" customFormat="1" ht="59.65" hidden="1" customHeight="1" x14ac:dyDescent="0.25">
      <c r="J159" s="24"/>
    </row>
    <row r="160" spans="1:13" s="59" customFormat="1" ht="59.65" hidden="1" customHeight="1" x14ac:dyDescent="0.25">
      <c r="J160" s="24"/>
    </row>
    <row r="161" spans="10:12" s="59" customFormat="1" ht="59.65" hidden="1" customHeight="1" x14ac:dyDescent="0.25">
      <c r="J161" s="24"/>
    </row>
    <row r="162" spans="10:12" s="59" customFormat="1" ht="59.65" hidden="1" customHeight="1" x14ac:dyDescent="0.25">
      <c r="J162" s="24"/>
    </row>
    <row r="163" spans="10:12" s="59" customFormat="1" ht="59.65" hidden="1" customHeight="1" x14ac:dyDescent="0.25">
      <c r="J163" s="24"/>
    </row>
    <row r="164" spans="10:12" s="59" customFormat="1" ht="12" hidden="1" x14ac:dyDescent="0.25">
      <c r="J164" s="24"/>
    </row>
    <row r="165" spans="10:12" s="59" customFormat="1" ht="12" hidden="1" x14ac:dyDescent="0.25">
      <c r="J165" s="24"/>
    </row>
    <row r="166" spans="10:12" s="59" customFormat="1" ht="11" hidden="1" thickTop="1" x14ac:dyDescent="0.25">
      <c r="J166" s="60"/>
      <c r="K166" s="8"/>
      <c r="L166" s="8"/>
    </row>
    <row r="167" spans="10:12" s="59" customFormat="1" ht="10.5" hidden="1" x14ac:dyDescent="0.25">
      <c r="J167" s="60"/>
      <c r="K167" s="8"/>
    </row>
    <row r="168" spans="10:12" s="59" customFormat="1" ht="10.5" hidden="1" x14ac:dyDescent="0.25">
      <c r="J168" s="60"/>
      <c r="K168" s="8"/>
    </row>
    <row r="169" spans="10:12" s="59" customFormat="1" ht="10.5" hidden="1" x14ac:dyDescent="0.25">
      <c r="J169" s="60"/>
    </row>
    <row r="170" spans="10:12" s="59" customFormat="1" ht="10.5" hidden="1" x14ac:dyDescent="0.25">
      <c r="J170" s="60"/>
    </row>
    <row r="171" spans="10:12" s="59" customFormat="1" ht="10.5" hidden="1" x14ac:dyDescent="0.25">
      <c r="J171" s="60"/>
    </row>
    <row r="172" spans="10:12" s="59" customFormat="1" ht="10.5" hidden="1" x14ac:dyDescent="0.25">
      <c r="J172" s="60"/>
    </row>
    <row r="173" spans="10:12" s="59" customFormat="1" ht="10.5" hidden="1" x14ac:dyDescent="0.25">
      <c r="J173" s="60"/>
    </row>
    <row r="174" spans="10:12" s="59" customFormat="1" ht="10.5" hidden="1" x14ac:dyDescent="0.25">
      <c r="J174" s="60"/>
    </row>
    <row r="175" spans="10:12" s="59" customFormat="1" ht="10.5" hidden="1" x14ac:dyDescent="0.25">
      <c r="J175" s="60"/>
    </row>
    <row r="176" spans="10:12" s="59" customFormat="1" ht="10.5" hidden="1" x14ac:dyDescent="0.25">
      <c r="J176" s="60"/>
    </row>
    <row r="177" spans="2:10" s="59" customFormat="1" ht="10.5" hidden="1" x14ac:dyDescent="0.25">
      <c r="J177" s="60"/>
    </row>
    <row r="178" spans="2:10" s="59" customFormat="1" ht="10.5" hidden="1" x14ac:dyDescent="0.25">
      <c r="J178" s="60"/>
    </row>
    <row r="179" spans="2:10" s="59" customFormat="1" ht="10.5" hidden="1" x14ac:dyDescent="0.25">
      <c r="B179" s="8"/>
      <c r="C179" s="8"/>
      <c r="D179" s="8"/>
      <c r="E179" s="8"/>
      <c r="F179" s="8"/>
      <c r="G179" s="8"/>
      <c r="H179" s="8"/>
      <c r="I179" s="8"/>
      <c r="J179" s="60"/>
    </row>
    <row r="180" spans="2:10" s="59" customFormat="1" ht="10.5" hidden="1" x14ac:dyDescent="0.25">
      <c r="B180" s="8"/>
      <c r="C180" s="8"/>
      <c r="D180" s="8"/>
      <c r="E180" s="8"/>
      <c r="F180" s="8"/>
      <c r="G180" s="8"/>
      <c r="H180" s="8"/>
      <c r="I180" s="8"/>
      <c r="J180" s="60"/>
    </row>
    <row r="181" spans="2:10" s="59" customFormat="1" ht="10.5" hidden="1" x14ac:dyDescent="0.25">
      <c r="B181" s="8"/>
      <c r="C181" s="8"/>
      <c r="D181" s="8"/>
      <c r="E181" s="8"/>
      <c r="F181" s="8"/>
      <c r="G181" s="8"/>
      <c r="H181" s="8"/>
      <c r="I181" s="8"/>
      <c r="J181" s="60"/>
    </row>
    <row r="182" spans="2:10" s="59" customFormat="1" ht="10.5" hidden="1" x14ac:dyDescent="0.25">
      <c r="B182" s="8"/>
      <c r="C182" s="8"/>
      <c r="D182" s="8"/>
      <c r="E182" s="8"/>
      <c r="F182" s="8"/>
      <c r="G182" s="8"/>
      <c r="H182" s="8"/>
      <c r="I182" s="8"/>
      <c r="J182" s="60"/>
    </row>
    <row r="183" spans="2:10" s="59" customFormat="1" ht="10.5" hidden="1" x14ac:dyDescent="0.25">
      <c r="B183" s="8"/>
      <c r="C183" s="8"/>
      <c r="D183" s="8"/>
      <c r="E183" s="8"/>
      <c r="F183" s="8"/>
      <c r="G183" s="8"/>
      <c r="H183" s="8"/>
      <c r="I183" s="8"/>
      <c r="J183" s="60"/>
    </row>
    <row r="184" spans="2:10" s="59" customFormat="1" ht="10.5" hidden="1" x14ac:dyDescent="0.25">
      <c r="B184" s="8"/>
      <c r="C184" s="8"/>
      <c r="D184" s="8"/>
      <c r="E184" s="8"/>
      <c r="F184" s="8"/>
      <c r="G184" s="8"/>
      <c r="H184" s="8"/>
      <c r="I184" s="8"/>
      <c r="J184" s="60"/>
    </row>
    <row r="185" spans="2:10" s="59" customFormat="1" ht="10.5" hidden="1" x14ac:dyDescent="0.25">
      <c r="B185" s="8"/>
      <c r="C185" s="8"/>
      <c r="D185" s="8"/>
      <c r="E185" s="8"/>
      <c r="F185" s="8"/>
      <c r="G185" s="8"/>
      <c r="H185" s="8"/>
      <c r="I185" s="8"/>
      <c r="J185" s="60"/>
    </row>
    <row r="186" spans="2:10" s="59" customFormat="1" ht="10.5" hidden="1" x14ac:dyDescent="0.25">
      <c r="B186" s="8"/>
      <c r="C186" s="8"/>
      <c r="D186" s="8"/>
      <c r="E186" s="8"/>
      <c r="F186" s="8"/>
      <c r="G186" s="8"/>
      <c r="H186" s="8"/>
      <c r="I186" s="8"/>
      <c r="J186" s="60"/>
    </row>
    <row r="187" spans="2:10" s="59" customFormat="1" ht="10.5" hidden="1" x14ac:dyDescent="0.25">
      <c r="B187" s="8"/>
      <c r="C187" s="8"/>
      <c r="D187" s="8"/>
      <c r="E187" s="8"/>
      <c r="F187" s="8"/>
      <c r="G187" s="8"/>
      <c r="H187" s="8"/>
      <c r="I187" s="8"/>
      <c r="J187" s="60"/>
    </row>
    <row r="188" spans="2:10" s="59" customFormat="1" ht="10.5" hidden="1" x14ac:dyDescent="0.25">
      <c r="B188" s="8"/>
      <c r="C188" s="8"/>
      <c r="D188" s="8"/>
      <c r="E188" s="8"/>
      <c r="F188" s="8"/>
      <c r="G188" s="8"/>
      <c r="H188" s="8"/>
      <c r="I188" s="8"/>
      <c r="J188" s="60"/>
    </row>
    <row r="189" spans="2:10" s="59" customFormat="1" ht="10.5" hidden="1" x14ac:dyDescent="0.25">
      <c r="B189" s="8"/>
      <c r="C189" s="8"/>
      <c r="D189" s="8"/>
      <c r="E189" s="8"/>
      <c r="F189" s="8"/>
      <c r="G189" s="8"/>
      <c r="H189" s="8"/>
      <c r="I189" s="8"/>
      <c r="J189" s="60"/>
    </row>
    <row r="190" spans="2:10" s="59" customFormat="1" ht="10.5" hidden="1" x14ac:dyDescent="0.25">
      <c r="B190" s="8"/>
      <c r="C190" s="8"/>
      <c r="D190" s="8"/>
      <c r="E190" s="8"/>
      <c r="F190" s="8"/>
      <c r="G190" s="8"/>
      <c r="H190" s="8"/>
      <c r="I190" s="8"/>
      <c r="J190" s="60"/>
    </row>
    <row r="191" spans="2:10" s="59" customFormat="1" ht="10.5" hidden="1" x14ac:dyDescent="0.25">
      <c r="B191" s="8"/>
      <c r="C191" s="8"/>
      <c r="D191" s="8"/>
      <c r="E191" s="8"/>
      <c r="F191" s="8"/>
      <c r="G191" s="8"/>
      <c r="H191" s="8"/>
      <c r="I191" s="8"/>
      <c r="J191" s="60"/>
    </row>
    <row r="192" spans="2:10" s="59" customFormat="1" ht="10.5" hidden="1" x14ac:dyDescent="0.25">
      <c r="B192" s="8"/>
      <c r="C192" s="8"/>
      <c r="D192" s="8"/>
      <c r="E192" s="8"/>
      <c r="F192" s="8"/>
      <c r="G192" s="8"/>
      <c r="H192" s="8"/>
      <c r="I192" s="8"/>
      <c r="J192" s="60"/>
    </row>
    <row r="193" spans="11:13" ht="10.5" hidden="1" x14ac:dyDescent="0.25">
      <c r="K193" s="59"/>
      <c r="L193" s="59"/>
      <c r="M193" s="59"/>
    </row>
    <row r="194" spans="11:13" ht="10.5" hidden="1" x14ac:dyDescent="0.25"/>
    <row r="195" spans="11:13" ht="10.5" hidden="1" x14ac:dyDescent="0.25"/>
    <row r="196" spans="11:13" ht="10.5" hidden="1" x14ac:dyDescent="0.25"/>
    <row r="197" spans="11:13" ht="10.5" hidden="1" x14ac:dyDescent="0.25"/>
    <row r="198" spans="11:13" ht="10.5" hidden="1" x14ac:dyDescent="0.25"/>
    <row r="199" spans="11:13" ht="10.5" hidden="1" x14ac:dyDescent="0.25"/>
    <row r="200" spans="11:13" ht="10.5" hidden="1" x14ac:dyDescent="0.25"/>
    <row r="201" spans="11:13" ht="10.5" hidden="1" x14ac:dyDescent="0.25"/>
    <row r="202" spans="11:13" ht="10.5" hidden="1" x14ac:dyDescent="0.25"/>
    <row r="203" spans="11:13" ht="10.5" hidden="1" x14ac:dyDescent="0.25"/>
    <row r="204" spans="11:13" ht="10.5" hidden="1" x14ac:dyDescent="0.25"/>
    <row r="205" spans="11:13" ht="10.5" hidden="1" x14ac:dyDescent="0.25"/>
    <row r="206" spans="11:13" ht="10.5" hidden="1" x14ac:dyDescent="0.25"/>
    <row r="207" spans="11:13" ht="10.5" hidden="1" x14ac:dyDescent="0.25"/>
    <row r="208" spans="11:13" ht="10.5" hidden="1" x14ac:dyDescent="0.25"/>
    <row r="209" ht="10.5" hidden="1" x14ac:dyDescent="0.25"/>
    <row r="210" ht="10.5" hidden="1" x14ac:dyDescent="0.25"/>
    <row r="211" ht="10.5" hidden="1" x14ac:dyDescent="0.25"/>
    <row r="212" ht="10.5" hidden="1" x14ac:dyDescent="0.25"/>
    <row r="213" ht="10.5" hidden="1" x14ac:dyDescent="0.25"/>
    <row r="214" ht="10.5" hidden="1" x14ac:dyDescent="0.25"/>
    <row r="215" ht="10.5" hidden="1" x14ac:dyDescent="0.25"/>
    <row r="216" ht="10.5" hidden="1" x14ac:dyDescent="0.25"/>
    <row r="217" ht="10.5" hidden="1" x14ac:dyDescent="0.25"/>
    <row r="218" ht="10.5" hidden="1" x14ac:dyDescent="0.25"/>
    <row r="219" ht="10.5" hidden="1" x14ac:dyDescent="0.25"/>
    <row r="220" ht="10.5" hidden="1" x14ac:dyDescent="0.25"/>
    <row r="221" ht="10.5" hidden="1" x14ac:dyDescent="0.25"/>
    <row r="222" ht="10.5" hidden="1" x14ac:dyDescent="0.25"/>
    <row r="223" ht="10.5" hidden="1" x14ac:dyDescent="0.25"/>
    <row r="224" ht="10.5" hidden="1" x14ac:dyDescent="0.25"/>
    <row r="225" ht="10.5" hidden="1" x14ac:dyDescent="0.25"/>
    <row r="226" ht="10.5" hidden="1" x14ac:dyDescent="0.25"/>
    <row r="227" ht="10.5" hidden="1" x14ac:dyDescent="0.25"/>
    <row r="228" ht="10.5" hidden="1" x14ac:dyDescent="0.25"/>
    <row r="229" ht="10.5" hidden="1" x14ac:dyDescent="0.25"/>
    <row r="230" ht="10.5" hidden="1" x14ac:dyDescent="0.25"/>
    <row r="231" ht="10.5" hidden="1" x14ac:dyDescent="0.25"/>
    <row r="232" ht="10.5" hidden="1" x14ac:dyDescent="0.25"/>
    <row r="233" ht="10.5" hidden="1" x14ac:dyDescent="0.25"/>
    <row r="234" ht="10.5" hidden="1" x14ac:dyDescent="0.25"/>
    <row r="235" ht="10.5" hidden="1" x14ac:dyDescent="0.25"/>
    <row r="236" ht="10.5" hidden="1" x14ac:dyDescent="0.25"/>
    <row r="237" ht="10.5" hidden="1" x14ac:dyDescent="0.25"/>
    <row r="238" ht="10.5" hidden="1" x14ac:dyDescent="0.25"/>
    <row r="239" ht="10.5" hidden="1" x14ac:dyDescent="0.25"/>
    <row r="240" ht="10.5" hidden="1" x14ac:dyDescent="0.25"/>
    <row r="241" ht="10.5" hidden="1" x14ac:dyDescent="0.25"/>
    <row r="242" ht="10.5" hidden="1" x14ac:dyDescent="0.25"/>
    <row r="243" ht="10.5" hidden="1" x14ac:dyDescent="0.25"/>
    <row r="244" ht="10.5" hidden="1" x14ac:dyDescent="0.25"/>
    <row r="245" ht="10.5" hidden="1" x14ac:dyDescent="0.25"/>
    <row r="246" ht="10.5" hidden="1" x14ac:dyDescent="0.25"/>
    <row r="247" ht="10.5" hidden="1" x14ac:dyDescent="0.25"/>
    <row r="248" ht="10.5" hidden="1" x14ac:dyDescent="0.25"/>
    <row r="249" ht="10.5" hidden="1" x14ac:dyDescent="0.25"/>
    <row r="250" ht="10.5" hidden="1" x14ac:dyDescent="0.25"/>
    <row r="251" ht="10.5" hidden="1" x14ac:dyDescent="0.25"/>
    <row r="252" ht="10.5" hidden="1" x14ac:dyDescent="0.25"/>
    <row r="253" ht="10.5" hidden="1" x14ac:dyDescent="0.25"/>
    <row r="254" ht="10.5" hidden="1" x14ac:dyDescent="0.25"/>
    <row r="255" ht="10.5" hidden="1" x14ac:dyDescent="0.25"/>
    <row r="256" ht="10.5" hidden="1" x14ac:dyDescent="0.25"/>
    <row r="257" ht="10.5" hidden="1" x14ac:dyDescent="0.25"/>
    <row r="258" ht="10.5" hidden="1" x14ac:dyDescent="0.25"/>
    <row r="259" ht="10.5" hidden="1" x14ac:dyDescent="0.25"/>
    <row r="260" ht="10.5" hidden="1" x14ac:dyDescent="0.25"/>
    <row r="261" ht="10.5" hidden="1" x14ac:dyDescent="0.25"/>
    <row r="262" ht="10.5" hidden="1" x14ac:dyDescent="0.25"/>
    <row r="263" ht="10.5" hidden="1" x14ac:dyDescent="0.25"/>
    <row r="264" ht="10.5" hidden="1" x14ac:dyDescent="0.25"/>
    <row r="265" ht="10.5" hidden="1" x14ac:dyDescent="0.25"/>
    <row r="266" ht="10.5" hidden="1" x14ac:dyDescent="0.25"/>
    <row r="267" ht="10.5" hidden="1" x14ac:dyDescent="0.25"/>
    <row r="268" ht="10.5" hidden="1" x14ac:dyDescent="0.25"/>
    <row r="269" ht="10.5" hidden="1" x14ac:dyDescent="0.25"/>
    <row r="270" ht="10.5" hidden="1" x14ac:dyDescent="0.25"/>
    <row r="271" ht="10.5" hidden="1" x14ac:dyDescent="0.25"/>
    <row r="272" ht="10.5" hidden="1" x14ac:dyDescent="0.25"/>
    <row r="273" ht="10.5" hidden="1" x14ac:dyDescent="0.25"/>
    <row r="274" ht="10.5" hidden="1" x14ac:dyDescent="0.25"/>
    <row r="275" ht="10.5" hidden="1" x14ac:dyDescent="0.25"/>
    <row r="276" ht="10.5" hidden="1" x14ac:dyDescent="0.25"/>
    <row r="277" ht="10.5" hidden="1" x14ac:dyDescent="0.25"/>
    <row r="278" ht="10.5" hidden="1" x14ac:dyDescent="0.25"/>
    <row r="279" ht="10.5" hidden="1" x14ac:dyDescent="0.25"/>
    <row r="280" ht="10.5" hidden="1" x14ac:dyDescent="0.25"/>
    <row r="281" ht="10.5" hidden="1" x14ac:dyDescent="0.25"/>
    <row r="282" ht="10.5" hidden="1" x14ac:dyDescent="0.25"/>
    <row r="283" ht="10.5" hidden="1" x14ac:dyDescent="0.25"/>
    <row r="284" ht="10.5" hidden="1" x14ac:dyDescent="0.25"/>
    <row r="285" ht="10.5" hidden="1" x14ac:dyDescent="0.25"/>
    <row r="286" ht="10.5" hidden="1" x14ac:dyDescent="0.25"/>
    <row r="287" ht="10.5" hidden="1" x14ac:dyDescent="0.25"/>
    <row r="288" ht="10.5" hidden="1" x14ac:dyDescent="0.25"/>
    <row r="289" ht="10.5" hidden="1" x14ac:dyDescent="0.25"/>
    <row r="290" ht="10.5" hidden="1" x14ac:dyDescent="0.25"/>
    <row r="291" ht="10.5" hidden="1" x14ac:dyDescent="0.25"/>
    <row r="292" ht="10.5" hidden="1" x14ac:dyDescent="0.25"/>
    <row r="293" ht="10.5" hidden="1" x14ac:dyDescent="0.25"/>
    <row r="294" ht="10.5" hidden="1" x14ac:dyDescent="0.25"/>
    <row r="295" ht="10.5" hidden="1" x14ac:dyDescent="0.25"/>
    <row r="296" ht="10.5" hidden="1" x14ac:dyDescent="0.25"/>
    <row r="297" ht="10.5" hidden="1" x14ac:dyDescent="0.25"/>
    <row r="298" ht="10.5" hidden="1" x14ac:dyDescent="0.25"/>
    <row r="299" ht="10.5" hidden="1" x14ac:dyDescent="0.25"/>
    <row r="300" ht="10.5" hidden="1" x14ac:dyDescent="0.25"/>
    <row r="301" ht="10.5" hidden="1" x14ac:dyDescent="0.25"/>
    <row r="302" ht="10.5" hidden="1" x14ac:dyDescent="0.25"/>
    <row r="303" ht="10.5" hidden="1" x14ac:dyDescent="0.25"/>
    <row r="304" ht="10.5" hidden="1" x14ac:dyDescent="0.25"/>
    <row r="305" ht="10.5" hidden="1" x14ac:dyDescent="0.25"/>
    <row r="306" ht="10.5" hidden="1" x14ac:dyDescent="0.25"/>
    <row r="307" ht="10.5" hidden="1" x14ac:dyDescent="0.25"/>
    <row r="308" ht="10.5" hidden="1" x14ac:dyDescent="0.25"/>
    <row r="309" ht="10.5" hidden="1" x14ac:dyDescent="0.25"/>
    <row r="310" ht="10.5" hidden="1" x14ac:dyDescent="0.25"/>
    <row r="311" ht="10.5" hidden="1" x14ac:dyDescent="0.25"/>
    <row r="312" ht="10.5" hidden="1" x14ac:dyDescent="0.25"/>
    <row r="313" ht="10.5" hidden="1" x14ac:dyDescent="0.25"/>
    <row r="314" ht="10.5" hidden="1" x14ac:dyDescent="0.25"/>
    <row r="315" ht="10.5" hidden="1" x14ac:dyDescent="0.25"/>
    <row r="316" ht="10.5" hidden="1" x14ac:dyDescent="0.25"/>
    <row r="317" ht="10.5" hidden="1" x14ac:dyDescent="0.25"/>
    <row r="318" ht="10.5" hidden="1" x14ac:dyDescent="0.25"/>
    <row r="319" ht="10.5" hidden="1" x14ac:dyDescent="0.25"/>
    <row r="320" ht="10.5" hidden="1" x14ac:dyDescent="0.25"/>
    <row r="321" ht="10.5" hidden="1" x14ac:dyDescent="0.25"/>
    <row r="322" ht="10.5" hidden="1" x14ac:dyDescent="0.25"/>
    <row r="323" ht="10.5" hidden="1" x14ac:dyDescent="0.25"/>
    <row r="324" ht="10.5" hidden="1" x14ac:dyDescent="0.25"/>
    <row r="325" ht="10.5" hidden="1" x14ac:dyDescent="0.25"/>
    <row r="326" ht="10.5" hidden="1" x14ac:dyDescent="0.25"/>
    <row r="327" ht="10.5" hidden="1" x14ac:dyDescent="0.25"/>
    <row r="328" ht="10.5" hidden="1" x14ac:dyDescent="0.25"/>
    <row r="329" ht="10.5" hidden="1" x14ac:dyDescent="0.25"/>
    <row r="330" ht="10.5" hidden="1" x14ac:dyDescent="0.25"/>
    <row r="331" ht="10.5" hidden="1" x14ac:dyDescent="0.25"/>
    <row r="332" ht="10.5" hidden="1" x14ac:dyDescent="0.25"/>
    <row r="333" ht="10.5" hidden="1" x14ac:dyDescent="0.25"/>
    <row r="334" ht="10.5" hidden="1" x14ac:dyDescent="0.25"/>
    <row r="335" ht="10.5" hidden="1" x14ac:dyDescent="0.25"/>
    <row r="336" ht="10.5" hidden="1" x14ac:dyDescent="0.25"/>
    <row r="337" ht="10.5" hidden="1" x14ac:dyDescent="0.25"/>
    <row r="338" ht="10.5" hidden="1" x14ac:dyDescent="0.25"/>
    <row r="339" ht="10.5" hidden="1" x14ac:dyDescent="0.25"/>
    <row r="340" ht="10.5" hidden="1" x14ac:dyDescent="0.25"/>
    <row r="341" ht="10.5" hidden="1" x14ac:dyDescent="0.25"/>
    <row r="342" ht="10.5" hidden="1" x14ac:dyDescent="0.25"/>
    <row r="343" ht="10.5" hidden="1" x14ac:dyDescent="0.25"/>
    <row r="344" ht="10.5" hidden="1" x14ac:dyDescent="0.25"/>
    <row r="345" ht="10.5" hidden="1" x14ac:dyDescent="0.25"/>
    <row r="346" ht="10.5" hidden="1" x14ac:dyDescent="0.25"/>
    <row r="347" ht="10.5" hidden="1" x14ac:dyDescent="0.25"/>
    <row r="348" ht="10.5" hidden="1" x14ac:dyDescent="0.25"/>
    <row r="349" ht="10.5" hidden="1" x14ac:dyDescent="0.25"/>
    <row r="350" ht="10.5" hidden="1" x14ac:dyDescent="0.25"/>
    <row r="351" ht="10.5" hidden="1" x14ac:dyDescent="0.25"/>
    <row r="352" ht="10.5" hidden="1" x14ac:dyDescent="0.25"/>
    <row r="353" ht="10.5" hidden="1" x14ac:dyDescent="0.25"/>
    <row r="354" ht="10.5" hidden="1" x14ac:dyDescent="0.25"/>
    <row r="355" ht="10.5" hidden="1" x14ac:dyDescent="0.25"/>
    <row r="356" ht="10.5" hidden="1" x14ac:dyDescent="0.25"/>
    <row r="357" ht="10.5" hidden="1" x14ac:dyDescent="0.25"/>
    <row r="358" ht="10.5" hidden="1" x14ac:dyDescent="0.25"/>
    <row r="359" ht="10.5" hidden="1" x14ac:dyDescent="0.25"/>
    <row r="360" ht="10.5" hidden="1" x14ac:dyDescent="0.25"/>
    <row r="361" ht="10.5" hidden="1" x14ac:dyDescent="0.25"/>
    <row r="362" ht="10.5" hidden="1" x14ac:dyDescent="0.25"/>
    <row r="363" ht="10.5" hidden="1" x14ac:dyDescent="0.25"/>
    <row r="364" ht="10.5" hidden="1" x14ac:dyDescent="0.25"/>
    <row r="365" ht="10.5" hidden="1" x14ac:dyDescent="0.25"/>
    <row r="366" ht="10.5" hidden="1" x14ac:dyDescent="0.25"/>
    <row r="367" ht="10.5" hidden="1" x14ac:dyDescent="0.25"/>
    <row r="368" ht="10.5" hidden="1" x14ac:dyDescent="0.25"/>
    <row r="369" ht="10.5" hidden="1" x14ac:dyDescent="0.25"/>
    <row r="370" ht="10.5" hidden="1" x14ac:dyDescent="0.25"/>
    <row r="371" ht="10.5" hidden="1" x14ac:dyDescent="0.25"/>
    <row r="372" ht="10.5" hidden="1" x14ac:dyDescent="0.25"/>
    <row r="373" ht="10.5" hidden="1" x14ac:dyDescent="0.25"/>
    <row r="374" ht="10.5" hidden="1" x14ac:dyDescent="0.25"/>
    <row r="375" ht="10.5" hidden="1" x14ac:dyDescent="0.25"/>
    <row r="376" ht="10.5" hidden="1" x14ac:dyDescent="0.25"/>
    <row r="377" ht="10.5" hidden="1" x14ac:dyDescent="0.25"/>
    <row r="378" ht="10.5" hidden="1" x14ac:dyDescent="0.25"/>
    <row r="379" ht="10.5" hidden="1" x14ac:dyDescent="0.25"/>
    <row r="380" ht="10.5" hidden="1" x14ac:dyDescent="0.25"/>
    <row r="381" ht="10.5" hidden="1" x14ac:dyDescent="0.25"/>
    <row r="382" ht="10.5" hidden="1" x14ac:dyDescent="0.25"/>
    <row r="383" ht="10.5" hidden="1" x14ac:dyDescent="0.25"/>
    <row r="384" ht="10.5" hidden="1" x14ac:dyDescent="0.25"/>
    <row r="385" ht="10.5" hidden="1" x14ac:dyDescent="0.25"/>
    <row r="386" ht="10.5" hidden="1" x14ac:dyDescent="0.25"/>
    <row r="387" ht="10.5" hidden="1" x14ac:dyDescent="0.25"/>
    <row r="388" ht="10.5" hidden="1" x14ac:dyDescent="0.25"/>
    <row r="389" ht="10.5" hidden="1" x14ac:dyDescent="0.25"/>
    <row r="390" ht="10.5" hidden="1" x14ac:dyDescent="0.25"/>
    <row r="391" ht="10.5" hidden="1" x14ac:dyDescent="0.25"/>
    <row r="392" ht="10.5" hidden="1" x14ac:dyDescent="0.25"/>
    <row r="393" ht="10.5" hidden="1" x14ac:dyDescent="0.25"/>
    <row r="394" ht="10.5" hidden="1" x14ac:dyDescent="0.25"/>
    <row r="395" ht="10.5" hidden="1" x14ac:dyDescent="0.25"/>
    <row r="396" ht="10.5" hidden="1" x14ac:dyDescent="0.25"/>
    <row r="397" ht="10.5" hidden="1" x14ac:dyDescent="0.25"/>
    <row r="398" ht="10.5" hidden="1" x14ac:dyDescent="0.25"/>
    <row r="399" ht="10.5" hidden="1" x14ac:dyDescent="0.25"/>
    <row r="400" ht="10.5" hidden="1" x14ac:dyDescent="0.25"/>
    <row r="401" ht="10.5" hidden="1" x14ac:dyDescent="0.25"/>
    <row r="402" ht="10.5" hidden="1" x14ac:dyDescent="0.25"/>
    <row r="403" ht="10.5" hidden="1" x14ac:dyDescent="0.25"/>
    <row r="404" ht="10.5" hidden="1" x14ac:dyDescent="0.25"/>
    <row r="405" ht="10.5" hidden="1" x14ac:dyDescent="0.25"/>
    <row r="406" ht="10.5" hidden="1" x14ac:dyDescent="0.25"/>
    <row r="407" ht="10.5" hidden="1" x14ac:dyDescent="0.25"/>
    <row r="408" ht="10.5" hidden="1" x14ac:dyDescent="0.25"/>
    <row r="409" ht="10.5" hidden="1" x14ac:dyDescent="0.25"/>
    <row r="410" ht="10.5" hidden="1" x14ac:dyDescent="0.25"/>
    <row r="411" ht="10.5" hidden="1" x14ac:dyDescent="0.25"/>
    <row r="412" ht="10.5" hidden="1" x14ac:dyDescent="0.25"/>
    <row r="413" ht="10.5" hidden="1" x14ac:dyDescent="0.25"/>
    <row r="414" ht="10.5" hidden="1" x14ac:dyDescent="0.25"/>
    <row r="415" ht="10.5" hidden="1" x14ac:dyDescent="0.25"/>
    <row r="416" ht="10.5" hidden="1" x14ac:dyDescent="0.25"/>
    <row r="417" ht="10.5" hidden="1" x14ac:dyDescent="0.25"/>
    <row r="418" ht="10.5" hidden="1" x14ac:dyDescent="0.25"/>
    <row r="419" ht="10.5" hidden="1" x14ac:dyDescent="0.25"/>
    <row r="420" ht="10.5" hidden="1" x14ac:dyDescent="0.25"/>
    <row r="421" ht="10.5" hidden="1" x14ac:dyDescent="0.25"/>
    <row r="422" ht="10.5" hidden="1" x14ac:dyDescent="0.25"/>
    <row r="423" ht="10.5" hidden="1" x14ac:dyDescent="0.25"/>
    <row r="424" ht="10.5" hidden="1" x14ac:dyDescent="0.25"/>
    <row r="425" ht="10.5" hidden="1" x14ac:dyDescent="0.25"/>
    <row r="426" ht="10.5" hidden="1" x14ac:dyDescent="0.25"/>
    <row r="427" ht="10.5" hidden="1" x14ac:dyDescent="0.25"/>
    <row r="428" ht="10.5" hidden="1" x14ac:dyDescent="0.25"/>
    <row r="429" ht="10.5" hidden="1" x14ac:dyDescent="0.25"/>
    <row r="430" ht="10.5" hidden="1" x14ac:dyDescent="0.25"/>
    <row r="431" ht="10.5" hidden="1" x14ac:dyDescent="0.25"/>
    <row r="432" ht="10.5" hidden="1" x14ac:dyDescent="0.25"/>
    <row r="433" ht="10.5" hidden="1" x14ac:dyDescent="0.25"/>
    <row r="434" ht="10.5" hidden="1" x14ac:dyDescent="0.25"/>
    <row r="435" ht="10.5" hidden="1" x14ac:dyDescent="0.25"/>
    <row r="436" ht="10.5" hidden="1" x14ac:dyDescent="0.25"/>
    <row r="437" ht="10.5" hidden="1" x14ac:dyDescent="0.25"/>
    <row r="438" ht="10.5" hidden="1" x14ac:dyDescent="0.25"/>
    <row r="439" ht="10.5" hidden="1" x14ac:dyDescent="0.25"/>
    <row r="440" ht="10.5" hidden="1" x14ac:dyDescent="0.25"/>
    <row r="441" ht="10.5" hidden="1" x14ac:dyDescent="0.25"/>
    <row r="442" ht="10.5" hidden="1" x14ac:dyDescent="0.25"/>
    <row r="443" ht="10.5" hidden="1" x14ac:dyDescent="0.25"/>
    <row r="444" ht="10.5" hidden="1" x14ac:dyDescent="0.25"/>
    <row r="445" ht="10.5" hidden="1" x14ac:dyDescent="0.25"/>
    <row r="446" ht="10.5" hidden="1" x14ac:dyDescent="0.25"/>
    <row r="447" ht="10.5" hidden="1" x14ac:dyDescent="0.25"/>
    <row r="448" ht="10.5" hidden="1" x14ac:dyDescent="0.25"/>
    <row r="449" ht="10.5" hidden="1" x14ac:dyDescent="0.25"/>
    <row r="450" ht="10.5" hidden="1" x14ac:dyDescent="0.25"/>
    <row r="451" ht="10.5" hidden="1" x14ac:dyDescent="0.25"/>
    <row r="452" ht="10.5" hidden="1" x14ac:dyDescent="0.25"/>
    <row r="453" ht="10.5" hidden="1" x14ac:dyDescent="0.25"/>
    <row r="454" ht="10.5" hidden="1" x14ac:dyDescent="0.25"/>
    <row r="455" ht="10.5" hidden="1" x14ac:dyDescent="0.25"/>
    <row r="456" ht="10.5" hidden="1" x14ac:dyDescent="0.25"/>
    <row r="457" ht="10.5" hidden="1" x14ac:dyDescent="0.25"/>
    <row r="458" ht="10.5" hidden="1" x14ac:dyDescent="0.25"/>
    <row r="459" ht="10.5" hidden="1" x14ac:dyDescent="0.25"/>
    <row r="460" ht="10.5" hidden="1" x14ac:dyDescent="0.25"/>
    <row r="461" ht="10.5" hidden="1" x14ac:dyDescent="0.25"/>
    <row r="462" ht="10.5" hidden="1" x14ac:dyDescent="0.25"/>
    <row r="463" ht="10.5" hidden="1" x14ac:dyDescent="0.25"/>
    <row r="464" ht="10.5" hidden="1" x14ac:dyDescent="0.25"/>
    <row r="465" ht="10.5" hidden="1" x14ac:dyDescent="0.25"/>
    <row r="466" ht="10.5" hidden="1" x14ac:dyDescent="0.25"/>
    <row r="467" ht="10.5" hidden="1" x14ac:dyDescent="0.25"/>
    <row r="468" ht="10.5" hidden="1" x14ac:dyDescent="0.25"/>
    <row r="469" ht="10.5" hidden="1" x14ac:dyDescent="0.25"/>
    <row r="470" ht="10.5" hidden="1" x14ac:dyDescent="0.25"/>
    <row r="471" ht="10.5" hidden="1" x14ac:dyDescent="0.25"/>
    <row r="472" ht="10.5" hidden="1" x14ac:dyDescent="0.25"/>
    <row r="473" ht="10.5" hidden="1" x14ac:dyDescent="0.25"/>
    <row r="474" ht="10.5" hidden="1" x14ac:dyDescent="0.25"/>
    <row r="475" ht="10.5" hidden="1" x14ac:dyDescent="0.25"/>
    <row r="476" ht="10.5" hidden="1" x14ac:dyDescent="0.25"/>
    <row r="477" ht="10.5" hidden="1" x14ac:dyDescent="0.25"/>
    <row r="478" ht="10.5" hidden="1" x14ac:dyDescent="0.25"/>
    <row r="479" ht="10.5" hidden="1" x14ac:dyDescent="0.25"/>
    <row r="480" ht="10.5" hidden="1" x14ac:dyDescent="0.25"/>
    <row r="481" ht="10.5" hidden="1" x14ac:dyDescent="0.25"/>
    <row r="482" ht="10.5" hidden="1" x14ac:dyDescent="0.25"/>
    <row r="483" ht="10.5" hidden="1" x14ac:dyDescent="0.25"/>
    <row r="484" ht="10.5" hidden="1" x14ac:dyDescent="0.25"/>
    <row r="485" ht="10.5" hidden="1" x14ac:dyDescent="0.25"/>
    <row r="486" ht="10.5" hidden="1" x14ac:dyDescent="0.25"/>
    <row r="487" ht="10.5" hidden="1" x14ac:dyDescent="0.25"/>
    <row r="488" ht="10.5" hidden="1" x14ac:dyDescent="0.25"/>
    <row r="489" ht="10.5" hidden="1" x14ac:dyDescent="0.25"/>
    <row r="490" ht="10.5" hidden="1" x14ac:dyDescent="0.25"/>
    <row r="491" ht="10.5" hidden="1" x14ac:dyDescent="0.25"/>
    <row r="492" ht="10.5" hidden="1" x14ac:dyDescent="0.25"/>
    <row r="493" ht="10.5" hidden="1" x14ac:dyDescent="0.25"/>
    <row r="494" ht="10.5" hidden="1" x14ac:dyDescent="0.25"/>
    <row r="495" ht="10.5" hidden="1" x14ac:dyDescent="0.25"/>
    <row r="496" ht="10.5" hidden="1" x14ac:dyDescent="0.25"/>
    <row r="497" ht="10.5" hidden="1" x14ac:dyDescent="0.25"/>
    <row r="498" ht="10.5" hidden="1" x14ac:dyDescent="0.25"/>
    <row r="499" ht="10.5" hidden="1" x14ac:dyDescent="0.25"/>
    <row r="500" ht="10.5" hidden="1" x14ac:dyDescent="0.25"/>
    <row r="501" ht="10.5" hidden="1" x14ac:dyDescent="0.25"/>
    <row r="502" ht="10.5" hidden="1" x14ac:dyDescent="0.25"/>
    <row r="503" ht="10.5" hidden="1" x14ac:dyDescent="0.25"/>
    <row r="504" ht="10.5" hidden="1" x14ac:dyDescent="0.25"/>
    <row r="505" ht="10.5" hidden="1" x14ac:dyDescent="0.25"/>
    <row r="506" ht="10.5" hidden="1" x14ac:dyDescent="0.25"/>
    <row r="507" ht="10.5" hidden="1" x14ac:dyDescent="0.25"/>
    <row r="508" ht="10.5" hidden="1" x14ac:dyDescent="0.25"/>
    <row r="509" ht="10.5" hidden="1" x14ac:dyDescent="0.25"/>
    <row r="510" ht="10.5" hidden="1" x14ac:dyDescent="0.25"/>
    <row r="511" ht="10.5" hidden="1" x14ac:dyDescent="0.25"/>
    <row r="512" ht="10.5" hidden="1" x14ac:dyDescent="0.25"/>
    <row r="513" ht="10.5" hidden="1" x14ac:dyDescent="0.25"/>
    <row r="514" ht="10.5" hidden="1" x14ac:dyDescent="0.25"/>
    <row r="515" ht="10.5" hidden="1" x14ac:dyDescent="0.25"/>
    <row r="516" ht="10.5" hidden="1" x14ac:dyDescent="0.25"/>
    <row r="517" ht="10.5" hidden="1" x14ac:dyDescent="0.25"/>
    <row r="518" ht="10.5" hidden="1" x14ac:dyDescent="0.25"/>
    <row r="519" ht="10.5" hidden="1" x14ac:dyDescent="0.25"/>
    <row r="520" ht="10.5" hidden="1" x14ac:dyDescent="0.25"/>
    <row r="521" ht="10.5" hidden="1" x14ac:dyDescent="0.25"/>
    <row r="522" ht="10.5" hidden="1" x14ac:dyDescent="0.25"/>
    <row r="523" ht="10.5" hidden="1" x14ac:dyDescent="0.25"/>
    <row r="524" ht="10.5" hidden="1" x14ac:dyDescent="0.25"/>
    <row r="525" ht="10.5" hidden="1" x14ac:dyDescent="0.25"/>
    <row r="526" ht="10.5" hidden="1" x14ac:dyDescent="0.25"/>
    <row r="527" ht="10.5" hidden="1" x14ac:dyDescent="0.25"/>
    <row r="528" ht="10.5" hidden="1" x14ac:dyDescent="0.25"/>
    <row r="529" ht="10.5" hidden="1" x14ac:dyDescent="0.25"/>
    <row r="530" ht="10.5" hidden="1" x14ac:dyDescent="0.25"/>
    <row r="531" ht="10.5" hidden="1" x14ac:dyDescent="0.25"/>
    <row r="532" ht="10.5" hidden="1" x14ac:dyDescent="0.25"/>
    <row r="533" ht="10.5" hidden="1" x14ac:dyDescent="0.25"/>
    <row r="534" ht="10.5" hidden="1" x14ac:dyDescent="0.25"/>
    <row r="535" ht="10.5" hidden="1" x14ac:dyDescent="0.25"/>
    <row r="536" ht="10.5" hidden="1" x14ac:dyDescent="0.25"/>
    <row r="537" ht="10.5" hidden="1" x14ac:dyDescent="0.25"/>
    <row r="538" ht="10.5" hidden="1" x14ac:dyDescent="0.25"/>
    <row r="539" ht="10.5" hidden="1" x14ac:dyDescent="0.25"/>
    <row r="540" ht="10.5" hidden="1" x14ac:dyDescent="0.25"/>
    <row r="541" ht="10.5" hidden="1" x14ac:dyDescent="0.25"/>
    <row r="542" ht="10.5" hidden="1" x14ac:dyDescent="0.25"/>
    <row r="543" ht="10.5" hidden="1" x14ac:dyDescent="0.25"/>
    <row r="544" ht="10.5" hidden="1" x14ac:dyDescent="0.25"/>
    <row r="545" ht="10.5" hidden="1" x14ac:dyDescent="0.25"/>
    <row r="546" ht="10.5" hidden="1" x14ac:dyDescent="0.25"/>
    <row r="547" ht="10.5" hidden="1" x14ac:dyDescent="0.25"/>
    <row r="548" ht="10.5" hidden="1" x14ac:dyDescent="0.25"/>
    <row r="549" ht="10.5" hidden="1" x14ac:dyDescent="0.25"/>
    <row r="550" ht="10.5" hidden="1" x14ac:dyDescent="0.25"/>
    <row r="551" ht="10.5" hidden="1" x14ac:dyDescent="0.25"/>
    <row r="552" ht="10.5" hidden="1" x14ac:dyDescent="0.25"/>
    <row r="553" ht="10.5" hidden="1" x14ac:dyDescent="0.25"/>
    <row r="554" ht="10.5" hidden="1" x14ac:dyDescent="0.25"/>
    <row r="555" ht="10.5" hidden="1" x14ac:dyDescent="0.25"/>
    <row r="556" ht="10.5" hidden="1" x14ac:dyDescent="0.25"/>
    <row r="557" ht="10.5" hidden="1" x14ac:dyDescent="0.25"/>
    <row r="558" ht="10.5" hidden="1" x14ac:dyDescent="0.25"/>
    <row r="559" ht="10.5" hidden="1" x14ac:dyDescent="0.25"/>
    <row r="560" ht="10.5" hidden="1" x14ac:dyDescent="0.25"/>
    <row r="561" ht="10.5" hidden="1" x14ac:dyDescent="0.25"/>
    <row r="562" ht="10.5" hidden="1" x14ac:dyDescent="0.25"/>
    <row r="563" ht="10.5" hidden="1" x14ac:dyDescent="0.25"/>
    <row r="564" ht="10.5" hidden="1" x14ac:dyDescent="0.25"/>
    <row r="565" ht="10.5" hidden="1" x14ac:dyDescent="0.25"/>
    <row r="566" ht="10.5" hidden="1" x14ac:dyDescent="0.25"/>
    <row r="567" ht="10.5" hidden="1" x14ac:dyDescent="0.25"/>
    <row r="568" ht="10.5" hidden="1" x14ac:dyDescent="0.25"/>
    <row r="569" ht="10.5" hidden="1" x14ac:dyDescent="0.25"/>
    <row r="570" ht="10.5" hidden="1" x14ac:dyDescent="0.25"/>
    <row r="571" ht="10.5" hidden="1" x14ac:dyDescent="0.25"/>
    <row r="572" ht="10.5" hidden="1" x14ac:dyDescent="0.25"/>
    <row r="573" ht="10.5" hidden="1" x14ac:dyDescent="0.25"/>
    <row r="574" ht="10.5" hidden="1" x14ac:dyDescent="0.25"/>
    <row r="575" ht="10.5" hidden="1" x14ac:dyDescent="0.25"/>
    <row r="576" ht="10.5" hidden="1" x14ac:dyDescent="0.25"/>
    <row r="577" ht="10.5" hidden="1" x14ac:dyDescent="0.25"/>
    <row r="578" ht="10.5" hidden="1" x14ac:dyDescent="0.25"/>
    <row r="579" ht="10.5" hidden="1" x14ac:dyDescent="0.25"/>
    <row r="580" ht="10.5" hidden="1" x14ac:dyDescent="0.25"/>
    <row r="581" ht="10.5" hidden="1" x14ac:dyDescent="0.25"/>
    <row r="582" ht="10.5" hidden="1" x14ac:dyDescent="0.25"/>
    <row r="583" ht="10.5" hidden="1" x14ac:dyDescent="0.25"/>
    <row r="584" ht="10.5" hidden="1" x14ac:dyDescent="0.25"/>
    <row r="585" ht="10.5" hidden="1" x14ac:dyDescent="0.25"/>
    <row r="586" ht="10.5" hidden="1" x14ac:dyDescent="0.25"/>
    <row r="587" ht="10.5" hidden="1" x14ac:dyDescent="0.25"/>
    <row r="588" ht="10.5" hidden="1" x14ac:dyDescent="0.25"/>
    <row r="589" ht="10.5" hidden="1" x14ac:dyDescent="0.25"/>
    <row r="590" ht="10.5" hidden="1" x14ac:dyDescent="0.25"/>
    <row r="591" ht="10.5" hidden="1" x14ac:dyDescent="0.25"/>
    <row r="592" ht="10.5" hidden="1" x14ac:dyDescent="0.25"/>
    <row r="593" ht="10.5" hidden="1" x14ac:dyDescent="0.25"/>
    <row r="594" ht="10.5" hidden="1" x14ac:dyDescent="0.25"/>
    <row r="595" ht="10.5" hidden="1" x14ac:dyDescent="0.25"/>
    <row r="596" ht="10.5" hidden="1" x14ac:dyDescent="0.25"/>
    <row r="597" ht="10.5" hidden="1" x14ac:dyDescent="0.25"/>
    <row r="598" ht="10.5" hidden="1" x14ac:dyDescent="0.25"/>
    <row r="599" ht="10.5" hidden="1" x14ac:dyDescent="0.25"/>
    <row r="600" ht="10.5" hidden="1" x14ac:dyDescent="0.25"/>
    <row r="601" ht="10.5" hidden="1" x14ac:dyDescent="0.25"/>
    <row r="602" ht="10.5" hidden="1" x14ac:dyDescent="0.25"/>
    <row r="603" ht="10.5" hidden="1" x14ac:dyDescent="0.25"/>
    <row r="604" ht="10.5" hidden="1" x14ac:dyDescent="0.25"/>
    <row r="605" ht="10.5" hidden="1" x14ac:dyDescent="0.25"/>
    <row r="606" ht="10.5" hidden="1" x14ac:dyDescent="0.25"/>
    <row r="607" ht="10.5" hidden="1" x14ac:dyDescent="0.25"/>
    <row r="608" ht="10.5" hidden="1" x14ac:dyDescent="0.25"/>
    <row r="609" ht="10.5" hidden="1" x14ac:dyDescent="0.25"/>
    <row r="610" ht="10.5" hidden="1" x14ac:dyDescent="0.25"/>
    <row r="611" ht="10.5" hidden="1" x14ac:dyDescent="0.25"/>
    <row r="612" ht="10.5" hidden="1" x14ac:dyDescent="0.25"/>
    <row r="613" ht="10.5" hidden="1" x14ac:dyDescent="0.25"/>
    <row r="614" ht="10.5" hidden="1" x14ac:dyDescent="0.25"/>
    <row r="615" ht="10.5" hidden="1" x14ac:dyDescent="0.25"/>
    <row r="616" ht="10.5" hidden="1" x14ac:dyDescent="0.25"/>
    <row r="617" ht="10.5" hidden="1" x14ac:dyDescent="0.25"/>
    <row r="618" ht="10.5" hidden="1" x14ac:dyDescent="0.25"/>
    <row r="619" ht="10.5" hidden="1" x14ac:dyDescent="0.25"/>
    <row r="620" ht="10.5" hidden="1" x14ac:dyDescent="0.25"/>
    <row r="621" ht="10.5" hidden="1" x14ac:dyDescent="0.25"/>
    <row r="622" ht="10.5" hidden="1" x14ac:dyDescent="0.25"/>
    <row r="623" ht="10.5" hidden="1" x14ac:dyDescent="0.25"/>
    <row r="624" ht="10.5" hidden="1" x14ac:dyDescent="0.25"/>
    <row r="625" ht="10.5" hidden="1" x14ac:dyDescent="0.25"/>
    <row r="626" ht="10.5" hidden="1" x14ac:dyDescent="0.25"/>
    <row r="627" ht="10.5" hidden="1" x14ac:dyDescent="0.25"/>
    <row r="628" ht="10.5" hidden="1" x14ac:dyDescent="0.25"/>
    <row r="629" ht="10.5" hidden="1" x14ac:dyDescent="0.25"/>
    <row r="630" ht="10.5" hidden="1" x14ac:dyDescent="0.25"/>
    <row r="631" ht="10.5" hidden="1" x14ac:dyDescent="0.25"/>
    <row r="632" ht="10.5" hidden="1" x14ac:dyDescent="0.25"/>
    <row r="633" ht="10.5" hidden="1" x14ac:dyDescent="0.25"/>
    <row r="634" ht="10.5" hidden="1" x14ac:dyDescent="0.25"/>
    <row r="635" ht="10.5" hidden="1" x14ac:dyDescent="0.25"/>
    <row r="636" ht="10.5" hidden="1" x14ac:dyDescent="0.25"/>
    <row r="637" ht="10.5" hidden="1" x14ac:dyDescent="0.25"/>
    <row r="638" ht="10.5" hidden="1" x14ac:dyDescent="0.25"/>
    <row r="639" ht="10.5" hidden="1" x14ac:dyDescent="0.25"/>
    <row r="640" ht="10.5" hidden="1" x14ac:dyDescent="0.25"/>
    <row r="641" ht="10.5" hidden="1" x14ac:dyDescent="0.25"/>
    <row r="642" ht="10.5" hidden="1" x14ac:dyDescent="0.25"/>
    <row r="643" ht="10.5" hidden="1" x14ac:dyDescent="0.25"/>
    <row r="644" ht="10.5" hidden="1" x14ac:dyDescent="0.25"/>
    <row r="645" ht="10.5" hidden="1" x14ac:dyDescent="0.25"/>
    <row r="646" ht="10.5" hidden="1" x14ac:dyDescent="0.25"/>
    <row r="647" ht="10.5" hidden="1" x14ac:dyDescent="0.25"/>
    <row r="648" ht="10.5" hidden="1" x14ac:dyDescent="0.25"/>
    <row r="649" ht="10.5" hidden="1" x14ac:dyDescent="0.25"/>
    <row r="650" ht="10.5" hidden="1" x14ac:dyDescent="0.25"/>
    <row r="651" ht="10.5" hidden="1" x14ac:dyDescent="0.25"/>
    <row r="652" ht="10.5" hidden="1" x14ac:dyDescent="0.25"/>
    <row r="653" ht="10.5" hidden="1" x14ac:dyDescent="0.25"/>
    <row r="654" ht="10.5" hidden="1" x14ac:dyDescent="0.25"/>
    <row r="655" ht="10.5" hidden="1" x14ac:dyDescent="0.25"/>
    <row r="656" ht="10.5" hidden="1" x14ac:dyDescent="0.25"/>
    <row r="657" ht="10.5" hidden="1" x14ac:dyDescent="0.25"/>
    <row r="658" ht="10.5" hidden="1" x14ac:dyDescent="0.25"/>
    <row r="659" ht="10.5" hidden="1" x14ac:dyDescent="0.25"/>
    <row r="660" ht="10.5" hidden="1" x14ac:dyDescent="0.25"/>
    <row r="661" ht="10.5" hidden="1" x14ac:dyDescent="0.25"/>
    <row r="662" ht="10.5" hidden="1" x14ac:dyDescent="0.25"/>
    <row r="663" ht="10.5" hidden="1" x14ac:dyDescent="0.25"/>
    <row r="664" ht="10.5" hidden="1" x14ac:dyDescent="0.25"/>
    <row r="665" ht="10.5" hidden="1" x14ac:dyDescent="0.25"/>
    <row r="666" ht="10.5" hidden="1" x14ac:dyDescent="0.25"/>
    <row r="667" ht="10.5" hidden="1" x14ac:dyDescent="0.25"/>
    <row r="668" ht="10.5" hidden="1" x14ac:dyDescent="0.25"/>
    <row r="669" ht="10.5" hidden="1" x14ac:dyDescent="0.25"/>
    <row r="670" ht="10.5" hidden="1" x14ac:dyDescent="0.25"/>
    <row r="671" ht="10.5" hidden="1" x14ac:dyDescent="0.25"/>
    <row r="672" ht="10.5" hidden="1" x14ac:dyDescent="0.25"/>
    <row r="673" ht="10.5" hidden="1" x14ac:dyDescent="0.25"/>
    <row r="674" ht="10.5" hidden="1" x14ac:dyDescent="0.25"/>
    <row r="675" ht="10.5" hidden="1" x14ac:dyDescent="0.25"/>
    <row r="676" ht="10.5" hidden="1" x14ac:dyDescent="0.25"/>
    <row r="677" ht="10.5" hidden="1" x14ac:dyDescent="0.25"/>
    <row r="678" ht="10.5" hidden="1" x14ac:dyDescent="0.25"/>
    <row r="679" ht="10.5" hidden="1" x14ac:dyDescent="0.25"/>
    <row r="680" ht="10.5" hidden="1" x14ac:dyDescent="0.25"/>
    <row r="681" ht="10.5" hidden="1" x14ac:dyDescent="0.25"/>
    <row r="682" ht="10.5" hidden="1" x14ac:dyDescent="0.25"/>
    <row r="683" ht="10.5" hidden="1" x14ac:dyDescent="0.25"/>
    <row r="684" ht="10.5" hidden="1" x14ac:dyDescent="0.25"/>
    <row r="685" ht="10.5" hidden="1" x14ac:dyDescent="0.25"/>
    <row r="686" ht="10.5" hidden="1" x14ac:dyDescent="0.25"/>
    <row r="687" ht="10.5" hidden="1" x14ac:dyDescent="0.25"/>
    <row r="688" ht="10.5" hidden="1" x14ac:dyDescent="0.25"/>
    <row r="689" ht="10.5" hidden="1" x14ac:dyDescent="0.25"/>
    <row r="690" ht="10.5" hidden="1" x14ac:dyDescent="0.25"/>
    <row r="691" ht="10.5" hidden="1" x14ac:dyDescent="0.25"/>
    <row r="692" ht="10.5" hidden="1" x14ac:dyDescent="0.25"/>
    <row r="693" ht="10.5" hidden="1" x14ac:dyDescent="0.25"/>
    <row r="694" ht="10.5" hidden="1" x14ac:dyDescent="0.25"/>
    <row r="695" ht="10.5" hidden="1" x14ac:dyDescent="0.25"/>
    <row r="696" ht="10.5" hidden="1" x14ac:dyDescent="0.25"/>
    <row r="697" ht="10.5" hidden="1" x14ac:dyDescent="0.25"/>
    <row r="698" ht="10.5" hidden="1" x14ac:dyDescent="0.25"/>
    <row r="699" ht="10.5" hidden="1" x14ac:dyDescent="0.25"/>
    <row r="700" ht="10.5" hidden="1" x14ac:dyDescent="0.25"/>
    <row r="701" ht="10.5" hidden="1" x14ac:dyDescent="0.25"/>
    <row r="702" ht="10.5" hidden="1" x14ac:dyDescent="0.25"/>
    <row r="703" ht="10.5" hidden="1" x14ac:dyDescent="0.25"/>
    <row r="704" ht="10.5" hidden="1" x14ac:dyDescent="0.25"/>
    <row r="705" ht="10.5" hidden="1" x14ac:dyDescent="0.25"/>
    <row r="706" ht="10.5" hidden="1" x14ac:dyDescent="0.25"/>
    <row r="707" ht="10.5" hidden="1" x14ac:dyDescent="0.25"/>
    <row r="708" ht="10.5" hidden="1" x14ac:dyDescent="0.25"/>
    <row r="709" ht="10.5" hidden="1" x14ac:dyDescent="0.25"/>
    <row r="710" ht="10.5" hidden="1" x14ac:dyDescent="0.25"/>
    <row r="711" ht="10.5" hidden="1" x14ac:dyDescent="0.25"/>
    <row r="712" ht="10.5" hidden="1" x14ac:dyDescent="0.25"/>
    <row r="713" ht="10.5" hidden="1" x14ac:dyDescent="0.25"/>
    <row r="714" ht="10.5" hidden="1" x14ac:dyDescent="0.25"/>
    <row r="715" ht="10.5" hidden="1" x14ac:dyDescent="0.25"/>
    <row r="716" ht="10.5" hidden="1" x14ac:dyDescent="0.25"/>
    <row r="717" ht="10.5" hidden="1" x14ac:dyDescent="0.25"/>
    <row r="718" ht="10.5" hidden="1" x14ac:dyDescent="0.25"/>
    <row r="719" ht="10.5" hidden="1" x14ac:dyDescent="0.25"/>
    <row r="720" ht="10.5" hidden="1" x14ac:dyDescent="0.25"/>
    <row r="721" ht="10.5" hidden="1" x14ac:dyDescent="0.25"/>
    <row r="722" ht="10.5" hidden="1" x14ac:dyDescent="0.25"/>
    <row r="723" ht="10.5" hidden="1" x14ac:dyDescent="0.25"/>
    <row r="724" ht="10.5" hidden="1" x14ac:dyDescent="0.25"/>
    <row r="725" ht="10.5" hidden="1" x14ac:dyDescent="0.25"/>
    <row r="726" ht="10.5" hidden="1" x14ac:dyDescent="0.25"/>
    <row r="727" ht="10.5" hidden="1" x14ac:dyDescent="0.25"/>
    <row r="728" ht="10.5" hidden="1" x14ac:dyDescent="0.25"/>
    <row r="729" ht="10.5" hidden="1" x14ac:dyDescent="0.25"/>
    <row r="730" ht="10.5" hidden="1" x14ac:dyDescent="0.25"/>
    <row r="731" ht="10.5" hidden="1" x14ac:dyDescent="0.25"/>
    <row r="732" ht="10.5" hidden="1" x14ac:dyDescent="0.25"/>
    <row r="733" ht="10.5" hidden="1" x14ac:dyDescent="0.25"/>
    <row r="734" ht="10.5" hidden="1" x14ac:dyDescent="0.25"/>
    <row r="735" ht="10.5" hidden="1" x14ac:dyDescent="0.25"/>
    <row r="736" ht="10.5" hidden="1" x14ac:dyDescent="0.25"/>
    <row r="737" ht="10.5" hidden="1" x14ac:dyDescent="0.25"/>
    <row r="738" ht="10.5" hidden="1" x14ac:dyDescent="0.25"/>
    <row r="739" ht="10.5" hidden="1" x14ac:dyDescent="0.25"/>
    <row r="740" ht="10.5" hidden="1" x14ac:dyDescent="0.25"/>
    <row r="741" ht="10.5" hidden="1" x14ac:dyDescent="0.25"/>
    <row r="742" ht="10.5" hidden="1" x14ac:dyDescent="0.25"/>
    <row r="743" ht="10.5" hidden="1" x14ac:dyDescent="0.25"/>
    <row r="744" ht="10.5" hidden="1" x14ac:dyDescent="0.25"/>
    <row r="745" ht="10.5" hidden="1" x14ac:dyDescent="0.25"/>
    <row r="746" ht="10.5" hidden="1" x14ac:dyDescent="0.25"/>
    <row r="747" ht="10.5" hidden="1" x14ac:dyDescent="0.25"/>
    <row r="748" ht="10.5" hidden="1" x14ac:dyDescent="0.25"/>
    <row r="749" ht="10.5" hidden="1" x14ac:dyDescent="0.25"/>
    <row r="750" ht="10.5" hidden="1" x14ac:dyDescent="0.25"/>
    <row r="751" ht="10.5" hidden="1" x14ac:dyDescent="0.25"/>
    <row r="752" ht="10.5" hidden="1" x14ac:dyDescent="0.25"/>
    <row r="753" ht="10.5" hidden="1" x14ac:dyDescent="0.25"/>
    <row r="754" ht="10.5" hidden="1" x14ac:dyDescent="0.25"/>
    <row r="755" ht="10.5" hidden="1" x14ac:dyDescent="0.25"/>
    <row r="756" ht="10.5" hidden="1" x14ac:dyDescent="0.25"/>
    <row r="757" ht="10.5" hidden="1" x14ac:dyDescent="0.25"/>
    <row r="758" ht="10.5" hidden="1" x14ac:dyDescent="0.25"/>
    <row r="759" ht="10.5" hidden="1" x14ac:dyDescent="0.25"/>
    <row r="760" ht="10.5" hidden="1" x14ac:dyDescent="0.25"/>
    <row r="761" ht="10.5" hidden="1" x14ac:dyDescent="0.25"/>
    <row r="762" ht="10.5" hidden="1" x14ac:dyDescent="0.25"/>
    <row r="763" ht="10.5" hidden="1" x14ac:dyDescent="0.25"/>
    <row r="764" ht="10.5" hidden="1" x14ac:dyDescent="0.25"/>
    <row r="765" ht="10.5" hidden="1" x14ac:dyDescent="0.25"/>
    <row r="766" ht="10.5" hidden="1" x14ac:dyDescent="0.25"/>
    <row r="767" ht="10.5" hidden="1" x14ac:dyDescent="0.25"/>
    <row r="768" ht="10.5" hidden="1" x14ac:dyDescent="0.25"/>
    <row r="769" ht="10.5" hidden="1" x14ac:dyDescent="0.25"/>
    <row r="770" ht="10.5" hidden="1" x14ac:dyDescent="0.25"/>
    <row r="771" ht="10.5" hidden="1" x14ac:dyDescent="0.25"/>
    <row r="772" ht="10.5" hidden="1" x14ac:dyDescent="0.25"/>
    <row r="773" ht="10.5" hidden="1" x14ac:dyDescent="0.25"/>
    <row r="774" ht="10.5" hidden="1" x14ac:dyDescent="0.25"/>
    <row r="775" ht="10.5" hidden="1" x14ac:dyDescent="0.25"/>
    <row r="776" ht="10.5" hidden="1" x14ac:dyDescent="0.25"/>
    <row r="777" ht="10.5" hidden="1" x14ac:dyDescent="0.25"/>
    <row r="778" ht="10.5" hidden="1" x14ac:dyDescent="0.25"/>
    <row r="779" ht="10.5" hidden="1" x14ac:dyDescent="0.25"/>
    <row r="780" ht="10.5" hidden="1" x14ac:dyDescent="0.25"/>
    <row r="781" ht="10.5" hidden="1" x14ac:dyDescent="0.25"/>
    <row r="782" ht="10.5" hidden="1" x14ac:dyDescent="0.25"/>
    <row r="783" ht="10.5" hidden="1" x14ac:dyDescent="0.25"/>
    <row r="784" ht="10.5" hidden="1" x14ac:dyDescent="0.25"/>
    <row r="785" ht="10.5" hidden="1" x14ac:dyDescent="0.25"/>
    <row r="786" ht="10.5" hidden="1" x14ac:dyDescent="0.25"/>
    <row r="787" ht="10.5" hidden="1" x14ac:dyDescent="0.25"/>
    <row r="788" ht="10.5" hidden="1" x14ac:dyDescent="0.25"/>
    <row r="789" ht="10.5" hidden="1" x14ac:dyDescent="0.25"/>
    <row r="790" ht="10.5" hidden="1" x14ac:dyDescent="0.25"/>
    <row r="791" ht="10.5" hidden="1" x14ac:dyDescent="0.25"/>
    <row r="792" ht="10.5" hidden="1" x14ac:dyDescent="0.25"/>
    <row r="793" ht="10.5" hidden="1" x14ac:dyDescent="0.25"/>
    <row r="794" ht="10.5" hidden="1" x14ac:dyDescent="0.25"/>
    <row r="795" ht="10.5" hidden="1" x14ac:dyDescent="0.25"/>
    <row r="796" ht="10.5" hidden="1" x14ac:dyDescent="0.25"/>
    <row r="797" ht="10.5" hidden="1" x14ac:dyDescent="0.25"/>
    <row r="798" ht="10.5" hidden="1" x14ac:dyDescent="0.25"/>
    <row r="799" ht="10.5" hidden="1" x14ac:dyDescent="0.25"/>
    <row r="800" ht="10.5" hidden="1" x14ac:dyDescent="0.25"/>
    <row r="801" ht="10.5" hidden="1" x14ac:dyDescent="0.25"/>
    <row r="802" ht="10.5" hidden="1" x14ac:dyDescent="0.25"/>
    <row r="803" ht="10.5" hidden="1" x14ac:dyDescent="0.25"/>
    <row r="804" ht="10.5" hidden="1" x14ac:dyDescent="0.25"/>
    <row r="805" ht="10.5" hidden="1" x14ac:dyDescent="0.25"/>
    <row r="806" ht="10.5" hidden="1" x14ac:dyDescent="0.25"/>
    <row r="807" ht="10.5" hidden="1" x14ac:dyDescent="0.25"/>
    <row r="808" ht="10.5" hidden="1" x14ac:dyDescent="0.25"/>
    <row r="809" ht="10.5" hidden="1" x14ac:dyDescent="0.25"/>
    <row r="810" ht="10.5" hidden="1" x14ac:dyDescent="0.25"/>
    <row r="811" ht="10.5" hidden="1" x14ac:dyDescent="0.25"/>
    <row r="812" ht="10.5" hidden="1" x14ac:dyDescent="0.25"/>
    <row r="813" ht="10.5" hidden="1" x14ac:dyDescent="0.25"/>
    <row r="814" ht="10.5" hidden="1" x14ac:dyDescent="0.25"/>
    <row r="815" ht="10.5" hidden="1" x14ac:dyDescent="0.25"/>
    <row r="816" ht="10.5" hidden="1" x14ac:dyDescent="0.25"/>
    <row r="817" ht="10.5" hidden="1" x14ac:dyDescent="0.25"/>
    <row r="818" ht="10.5" hidden="1" x14ac:dyDescent="0.25"/>
    <row r="819" ht="10.5" hidden="1" x14ac:dyDescent="0.25"/>
    <row r="820" ht="10.5" hidden="1" x14ac:dyDescent="0.25"/>
    <row r="821" ht="10.5" hidden="1" x14ac:dyDescent="0.25"/>
    <row r="822" ht="10.5" hidden="1" x14ac:dyDescent="0.25"/>
    <row r="823" ht="10.5" hidden="1" x14ac:dyDescent="0.25"/>
    <row r="824" ht="10.5" hidden="1" x14ac:dyDescent="0.25"/>
    <row r="825" ht="10.5" hidden="1" x14ac:dyDescent="0.25"/>
    <row r="826" ht="10.5" hidden="1" x14ac:dyDescent="0.25"/>
    <row r="827" ht="10.5" hidden="1" x14ac:dyDescent="0.25"/>
    <row r="828" ht="10.5" hidden="1" x14ac:dyDescent="0.25"/>
    <row r="829" ht="10.5" hidden="1" x14ac:dyDescent="0.25"/>
    <row r="830" ht="10.5" hidden="1" x14ac:dyDescent="0.25"/>
    <row r="831" ht="10.5" hidden="1" x14ac:dyDescent="0.25"/>
    <row r="832" ht="10.5" hidden="1" x14ac:dyDescent="0.25"/>
    <row r="833" ht="10.5" hidden="1" x14ac:dyDescent="0.25"/>
    <row r="834" ht="10.5" hidden="1" x14ac:dyDescent="0.25"/>
    <row r="835" ht="10.5" hidden="1" x14ac:dyDescent="0.25"/>
    <row r="836" ht="10.5" hidden="1" x14ac:dyDescent="0.25"/>
    <row r="837" ht="10.5" hidden="1" x14ac:dyDescent="0.25"/>
    <row r="838" ht="10.5" hidden="1" x14ac:dyDescent="0.25"/>
    <row r="839" ht="10.5" hidden="1" x14ac:dyDescent="0.25"/>
    <row r="840" ht="10.5" hidden="1" x14ac:dyDescent="0.25"/>
    <row r="841" ht="10.5" hidden="1" x14ac:dyDescent="0.25"/>
    <row r="842" ht="10.5" hidden="1" x14ac:dyDescent="0.25"/>
    <row r="843" ht="10.5" hidden="1" x14ac:dyDescent="0.25"/>
    <row r="844" ht="10.5" hidden="1" x14ac:dyDescent="0.25"/>
    <row r="845" ht="10.5" hidden="1" x14ac:dyDescent="0.25"/>
    <row r="846" ht="10.5" hidden="1" x14ac:dyDescent="0.25"/>
    <row r="847" ht="10.5" hidden="1" x14ac:dyDescent="0.25"/>
    <row r="848" ht="10.5" hidden="1" x14ac:dyDescent="0.25"/>
    <row r="849" ht="10.5" hidden="1" x14ac:dyDescent="0.25"/>
    <row r="850" ht="10.5" hidden="1" x14ac:dyDescent="0.25"/>
    <row r="851" ht="10.5" hidden="1" x14ac:dyDescent="0.25"/>
    <row r="852" ht="10.5" hidden="1" x14ac:dyDescent="0.25"/>
    <row r="853" ht="10.5" hidden="1" x14ac:dyDescent="0.25"/>
    <row r="854" ht="10.5" hidden="1" x14ac:dyDescent="0.25"/>
    <row r="855" ht="10.5" hidden="1" x14ac:dyDescent="0.25"/>
    <row r="856" ht="10.5" hidden="1" x14ac:dyDescent="0.25"/>
    <row r="857" ht="10.5" hidden="1" x14ac:dyDescent="0.25"/>
    <row r="858" ht="10.5" hidden="1" x14ac:dyDescent="0.25"/>
    <row r="859" ht="10.5" hidden="1" x14ac:dyDescent="0.25"/>
    <row r="860" ht="10.5" hidden="1" x14ac:dyDescent="0.25"/>
    <row r="861" ht="10.5" hidden="1" x14ac:dyDescent="0.25"/>
    <row r="862" ht="10.5" hidden="1" x14ac:dyDescent="0.25"/>
    <row r="863" ht="10.5" hidden="1" x14ac:dyDescent="0.25"/>
    <row r="864" ht="10.5" hidden="1" x14ac:dyDescent="0.25"/>
    <row r="865" ht="10.5" hidden="1" x14ac:dyDescent="0.25"/>
    <row r="866" ht="10.5" hidden="1" x14ac:dyDescent="0.25"/>
    <row r="867" ht="10.5" hidden="1" x14ac:dyDescent="0.25"/>
    <row r="868" ht="10.5" hidden="1" x14ac:dyDescent="0.25"/>
    <row r="869" ht="10.5" hidden="1" x14ac:dyDescent="0.25"/>
    <row r="870" ht="10.5" hidden="1" x14ac:dyDescent="0.25"/>
    <row r="871" ht="10.5" hidden="1" x14ac:dyDescent="0.25"/>
    <row r="872" ht="10.5" hidden="1" x14ac:dyDescent="0.25"/>
    <row r="873" ht="10.5" hidden="1" x14ac:dyDescent="0.25"/>
    <row r="874" ht="10.5" hidden="1" x14ac:dyDescent="0.25"/>
    <row r="875" ht="10.5" hidden="1" x14ac:dyDescent="0.25"/>
    <row r="876" ht="10.5" hidden="1" x14ac:dyDescent="0.25"/>
    <row r="877" ht="10.5" hidden="1" x14ac:dyDescent="0.25"/>
    <row r="878" ht="10.5" hidden="1" x14ac:dyDescent="0.25"/>
    <row r="879" ht="10.5" hidden="1" x14ac:dyDescent="0.25"/>
    <row r="880" ht="10.5" hidden="1" x14ac:dyDescent="0.25"/>
    <row r="881" ht="10.5" hidden="1" x14ac:dyDescent="0.25"/>
    <row r="882" ht="10.5" hidden="1" x14ac:dyDescent="0.25"/>
    <row r="883" ht="10.5" hidden="1" x14ac:dyDescent="0.25"/>
    <row r="884" ht="10.5" hidden="1" x14ac:dyDescent="0.25"/>
    <row r="885" ht="10.5" hidden="1" x14ac:dyDescent="0.25"/>
    <row r="886" ht="10.5" hidden="1" x14ac:dyDescent="0.25"/>
    <row r="887" ht="10.5" hidden="1" x14ac:dyDescent="0.25"/>
    <row r="888" ht="10.5" hidden="1" x14ac:dyDescent="0.25"/>
    <row r="889" ht="10.5" hidden="1" x14ac:dyDescent="0.25"/>
    <row r="890" ht="10.5" hidden="1" x14ac:dyDescent="0.25"/>
    <row r="891" ht="10.5" hidden="1" x14ac:dyDescent="0.25"/>
    <row r="892" ht="10.5" hidden="1" x14ac:dyDescent="0.25"/>
    <row r="893" ht="10.5" hidden="1" x14ac:dyDescent="0.25"/>
    <row r="894" ht="10.5" hidden="1" x14ac:dyDescent="0.25"/>
    <row r="895" ht="10.5" hidden="1" x14ac:dyDescent="0.25"/>
    <row r="896" ht="10.5" hidden="1" x14ac:dyDescent="0.25"/>
    <row r="897" ht="10.5" hidden="1" x14ac:dyDescent="0.25"/>
    <row r="898" ht="10.5" hidden="1" x14ac:dyDescent="0.25"/>
    <row r="899" ht="10.5" hidden="1" x14ac:dyDescent="0.25"/>
    <row r="900" ht="10.5" hidden="1" x14ac:dyDescent="0.25"/>
    <row r="901" ht="10.5" hidden="1" x14ac:dyDescent="0.25"/>
    <row r="902" ht="10.5" hidden="1" x14ac:dyDescent="0.25"/>
    <row r="903" ht="10.5" hidden="1" x14ac:dyDescent="0.25"/>
    <row r="904" ht="10.5" hidden="1" x14ac:dyDescent="0.25"/>
    <row r="905" ht="10.5" hidden="1" x14ac:dyDescent="0.25"/>
    <row r="906" ht="10.5" hidden="1" x14ac:dyDescent="0.25"/>
    <row r="907" ht="10.5" hidden="1" x14ac:dyDescent="0.25"/>
    <row r="908" ht="10.5" hidden="1" x14ac:dyDescent="0.25"/>
    <row r="909" ht="10.5" hidden="1" x14ac:dyDescent="0.25"/>
    <row r="910" ht="10.5" hidden="1" x14ac:dyDescent="0.25"/>
    <row r="911" ht="10.5" hidden="1" x14ac:dyDescent="0.25"/>
    <row r="912" ht="10.5" hidden="1" x14ac:dyDescent="0.25"/>
    <row r="913" ht="10.5" hidden="1" x14ac:dyDescent="0.25"/>
    <row r="914" ht="10.5" hidden="1" x14ac:dyDescent="0.25"/>
    <row r="915" ht="10.5" hidden="1" x14ac:dyDescent="0.25"/>
    <row r="916" ht="10.5" hidden="1" x14ac:dyDescent="0.25"/>
    <row r="917" ht="10.5" hidden="1" x14ac:dyDescent="0.25"/>
    <row r="918" ht="10.5" hidden="1" x14ac:dyDescent="0.25"/>
    <row r="919" ht="10.5" hidden="1" x14ac:dyDescent="0.25"/>
    <row r="920" ht="10.5" hidden="1" x14ac:dyDescent="0.25"/>
    <row r="921" ht="10.5" hidden="1" x14ac:dyDescent="0.25"/>
    <row r="922" ht="10.5" hidden="1" x14ac:dyDescent="0.25"/>
    <row r="923" ht="10.5" hidden="1" x14ac:dyDescent="0.25"/>
    <row r="924" ht="10.5" hidden="1" x14ac:dyDescent="0.25"/>
    <row r="925" ht="10.5" hidden="1" x14ac:dyDescent="0.25"/>
    <row r="926" ht="10.5" hidden="1" x14ac:dyDescent="0.25"/>
    <row r="927" ht="10.5" hidden="1" x14ac:dyDescent="0.25"/>
    <row r="928" ht="10.5" hidden="1" x14ac:dyDescent="0.25"/>
    <row r="929" ht="10.5" hidden="1" x14ac:dyDescent="0.25"/>
    <row r="930" ht="10.5" hidden="1" x14ac:dyDescent="0.25"/>
    <row r="931" ht="10.5" hidden="1" x14ac:dyDescent="0.25"/>
    <row r="932" ht="10.5" hidden="1" x14ac:dyDescent="0.25"/>
    <row r="933" ht="10.5" hidden="1" x14ac:dyDescent="0.25"/>
    <row r="934" ht="10.5" hidden="1" x14ac:dyDescent="0.25"/>
    <row r="935" ht="10.5" hidden="1" x14ac:dyDescent="0.25"/>
    <row r="936" ht="10.5" hidden="1" x14ac:dyDescent="0.25"/>
    <row r="937" ht="10.5" hidden="1" x14ac:dyDescent="0.25"/>
    <row r="938" ht="10.5" hidden="1" x14ac:dyDescent="0.25"/>
    <row r="939" ht="10.5" hidden="1" x14ac:dyDescent="0.25"/>
    <row r="940" ht="10.5" hidden="1" x14ac:dyDescent="0.25"/>
    <row r="941" ht="10.5" hidden="1" x14ac:dyDescent="0.25"/>
    <row r="942" ht="10.5" hidden="1" x14ac:dyDescent="0.25"/>
    <row r="943" ht="10.5" hidden="1" x14ac:dyDescent="0.25"/>
    <row r="944" ht="10.5" hidden="1" x14ac:dyDescent="0.25"/>
    <row r="945" ht="10.5" hidden="1" x14ac:dyDescent="0.25"/>
    <row r="946" ht="10.5" hidden="1" x14ac:dyDescent="0.25"/>
    <row r="947" ht="10.5" hidden="1" x14ac:dyDescent="0.25"/>
    <row r="948" ht="10.5" hidden="1" x14ac:dyDescent="0.25"/>
    <row r="949" ht="10.5" hidden="1" x14ac:dyDescent="0.25"/>
    <row r="950" ht="10.5" hidden="1" x14ac:dyDescent="0.25"/>
    <row r="951" ht="10.5" hidden="1" x14ac:dyDescent="0.25"/>
    <row r="952" ht="10.5" hidden="1" x14ac:dyDescent="0.25"/>
    <row r="953" ht="10.5" hidden="1" x14ac:dyDescent="0.25"/>
    <row r="954" ht="10.5" hidden="1" x14ac:dyDescent="0.25"/>
    <row r="955" ht="10.5" hidden="1" x14ac:dyDescent="0.25"/>
    <row r="956" ht="10.5" hidden="1" x14ac:dyDescent="0.25"/>
    <row r="957" ht="10.5" hidden="1" x14ac:dyDescent="0.25"/>
    <row r="958" ht="10.5" hidden="1" x14ac:dyDescent="0.25"/>
    <row r="959" ht="10.5" hidden="1" x14ac:dyDescent="0.25"/>
    <row r="960" ht="10.5" hidden="1" x14ac:dyDescent="0.25"/>
    <row r="961" ht="10.5" hidden="1" x14ac:dyDescent="0.25"/>
    <row r="962" ht="10.5" hidden="1" x14ac:dyDescent="0.25"/>
    <row r="963" ht="10.5" hidden="1" x14ac:dyDescent="0.25"/>
    <row r="964" ht="10.5" hidden="1" x14ac:dyDescent="0.25"/>
    <row r="965" ht="10.5" hidden="1" x14ac:dyDescent="0.25"/>
    <row r="966" ht="10.5" hidden="1" x14ac:dyDescent="0.25"/>
    <row r="967" ht="10.5" hidden="1" x14ac:dyDescent="0.25"/>
    <row r="968" ht="10.5" hidden="1" x14ac:dyDescent="0.25"/>
    <row r="969" ht="10.5" hidden="1" x14ac:dyDescent="0.25"/>
    <row r="970" ht="10.5" hidden="1" x14ac:dyDescent="0.25"/>
    <row r="971" ht="10.5" hidden="1" x14ac:dyDescent="0.25"/>
    <row r="972" ht="10.5" hidden="1" x14ac:dyDescent="0.25"/>
    <row r="973" ht="10.5" hidden="1" x14ac:dyDescent="0.25"/>
    <row r="974" ht="10.5" hidden="1" x14ac:dyDescent="0.25"/>
    <row r="975" ht="10.5" hidden="1" x14ac:dyDescent="0.25"/>
    <row r="976" ht="10.5" hidden="1" x14ac:dyDescent="0.25"/>
    <row r="977" ht="10.5" hidden="1" x14ac:dyDescent="0.25"/>
    <row r="978" ht="10.5" hidden="1" x14ac:dyDescent="0.25"/>
    <row r="979" ht="10.5" hidden="1" x14ac:dyDescent="0.25"/>
    <row r="980" ht="10.5" hidden="1" x14ac:dyDescent="0.25"/>
    <row r="981" ht="10.5" hidden="1" x14ac:dyDescent="0.25"/>
    <row r="982" ht="10.5" hidden="1" x14ac:dyDescent="0.25"/>
    <row r="983" ht="10.5" hidden="1" x14ac:dyDescent="0.25"/>
    <row r="984" ht="10.5" hidden="1" x14ac:dyDescent="0.25"/>
    <row r="985" ht="10.5" hidden="1" x14ac:dyDescent="0.25"/>
    <row r="986" ht="10.5" hidden="1" x14ac:dyDescent="0.25"/>
    <row r="987" ht="10.5" hidden="1" x14ac:dyDescent="0.25"/>
    <row r="988" ht="10.5" hidden="1" x14ac:dyDescent="0.25"/>
    <row r="989" ht="10.5" hidden="1" x14ac:dyDescent="0.25"/>
    <row r="990" ht="10.5" hidden="1" x14ac:dyDescent="0.25"/>
    <row r="991" ht="10.5" hidden="1" x14ac:dyDescent="0.25"/>
    <row r="992" ht="10.5" hidden="1" x14ac:dyDescent="0.25"/>
    <row r="993" ht="10.5" hidden="1" x14ac:dyDescent="0.25"/>
    <row r="994" ht="10.5" hidden="1" x14ac:dyDescent="0.25"/>
    <row r="995" ht="10.5" hidden="1" x14ac:dyDescent="0.25"/>
    <row r="996" ht="10.5" hidden="1" x14ac:dyDescent="0.25"/>
    <row r="997" ht="10.5" hidden="1" x14ac:dyDescent="0.25"/>
    <row r="998" ht="10.5" hidden="1" x14ac:dyDescent="0.25"/>
    <row r="999" ht="10.5" hidden="1" x14ac:dyDescent="0.25"/>
    <row r="1000" ht="10.5" hidden="1" x14ac:dyDescent="0.25"/>
    <row r="1001" ht="10.5" hidden="1" x14ac:dyDescent="0.25"/>
    <row r="1002" ht="10.5" hidden="1" x14ac:dyDescent="0.25"/>
    <row r="1003" ht="10.5" hidden="1" x14ac:dyDescent="0.25"/>
    <row r="1004" ht="10.5" hidden="1" x14ac:dyDescent="0.25"/>
    <row r="1005" ht="10.5" hidden="1" x14ac:dyDescent="0.25"/>
    <row r="1006" ht="10.5" hidden="1" x14ac:dyDescent="0.25"/>
    <row r="1007" ht="10.5" hidden="1" x14ac:dyDescent="0.25"/>
    <row r="1008" ht="10.5" hidden="1" x14ac:dyDescent="0.25"/>
    <row r="1009" ht="17.25" hidden="1" customHeight="1" x14ac:dyDescent="0.25"/>
    <row r="1010" ht="17.25" hidden="1" customHeight="1" x14ac:dyDescent="0.25"/>
    <row r="1011" ht="17.25" hidden="1" customHeight="1" x14ac:dyDescent="0.25"/>
    <row r="1012" ht="17.25" hidden="1" customHeight="1" x14ac:dyDescent="0.25"/>
    <row r="1013" ht="17.25" hidden="1" customHeight="1" x14ac:dyDescent="0.25"/>
    <row r="1014" ht="17.25" hidden="1" customHeight="1" x14ac:dyDescent="0.25"/>
    <row r="1015" ht="17.25" hidden="1" customHeight="1" x14ac:dyDescent="0.25"/>
    <row r="1016" ht="17.25" hidden="1" customHeight="1" x14ac:dyDescent="0.25"/>
  </sheetData>
  <sheetProtection algorithmName="SHA-512" hashValue="LTXbbQfMvSy+WHppg12Ah67UAWJtDQPT78cXzFrEEd1yUPuOnV1gxC/4ZCLN4/EEvgBurJYIAknycyKmFjdEmA==" saltValue="XjWBlWKQsi10c+NWtJt4oQ==" spinCount="100000" sheet="1" objects="1" scenarios="1" selectLockedCells="1"/>
  <dataConsolidate/>
  <mergeCells count="136">
    <mergeCell ref="E149:F149"/>
    <mergeCell ref="E146:F146"/>
    <mergeCell ref="E147:F147"/>
    <mergeCell ref="E148:F148"/>
    <mergeCell ref="E143:F143"/>
    <mergeCell ref="E144:F144"/>
    <mergeCell ref="E145:F145"/>
    <mergeCell ref="D128:G128"/>
    <mergeCell ref="D130:G130"/>
    <mergeCell ref="C137:I137"/>
    <mergeCell ref="G143:I143"/>
    <mergeCell ref="G144:I144"/>
    <mergeCell ref="G145:I145"/>
    <mergeCell ref="G146:I146"/>
    <mergeCell ref="G147:I147"/>
    <mergeCell ref="G148:I148"/>
    <mergeCell ref="G149:I149"/>
    <mergeCell ref="D124:G124"/>
    <mergeCell ref="D125:E125"/>
    <mergeCell ref="F125:G125"/>
    <mergeCell ref="C138:I138"/>
    <mergeCell ref="B139:I139"/>
    <mergeCell ref="C140:I140"/>
    <mergeCell ref="E141:F141"/>
    <mergeCell ref="E142:F142"/>
    <mergeCell ref="D126:E126"/>
    <mergeCell ref="F126:G126"/>
    <mergeCell ref="D127:G127"/>
    <mergeCell ref="G141:I141"/>
    <mergeCell ref="G142:I142"/>
    <mergeCell ref="B112:I118"/>
    <mergeCell ref="B119:I119"/>
    <mergeCell ref="B122:I122"/>
    <mergeCell ref="D104:G104"/>
    <mergeCell ref="D105:G105"/>
    <mergeCell ref="D106:G106"/>
    <mergeCell ref="B107:G107"/>
    <mergeCell ref="B108:G108"/>
    <mergeCell ref="B110:I110"/>
    <mergeCell ref="B120:I120"/>
    <mergeCell ref="D98:G98"/>
    <mergeCell ref="D99:G99"/>
    <mergeCell ref="D100:G100"/>
    <mergeCell ref="D101:G101"/>
    <mergeCell ref="B102:G102"/>
    <mergeCell ref="B103:I103"/>
    <mergeCell ref="B91:F91"/>
    <mergeCell ref="B93:I93"/>
    <mergeCell ref="B95:C95"/>
    <mergeCell ref="D95:G95"/>
    <mergeCell ref="B96:I96"/>
    <mergeCell ref="D97:G97"/>
    <mergeCell ref="G86:I88"/>
    <mergeCell ref="B87:D87"/>
    <mergeCell ref="E87:F87"/>
    <mergeCell ref="B88:D88"/>
    <mergeCell ref="E88:F88"/>
    <mergeCell ref="B90:F90"/>
    <mergeCell ref="B84:D84"/>
    <mergeCell ref="E84:F84"/>
    <mergeCell ref="B85:D85"/>
    <mergeCell ref="E85:F85"/>
    <mergeCell ref="B86:D86"/>
    <mergeCell ref="E86:F86"/>
    <mergeCell ref="B80:D80"/>
    <mergeCell ref="B81:D81"/>
    <mergeCell ref="B82:F82"/>
    <mergeCell ref="B63:F63"/>
    <mergeCell ref="B65:I65"/>
    <mergeCell ref="B66:C66"/>
    <mergeCell ref="B67:F67"/>
    <mergeCell ref="B69:I69"/>
    <mergeCell ref="B76:F76"/>
    <mergeCell ref="B56:F56"/>
    <mergeCell ref="B57:F57"/>
    <mergeCell ref="B58:F58"/>
    <mergeCell ref="B59:F59"/>
    <mergeCell ref="B61:I61"/>
    <mergeCell ref="B62:C62"/>
    <mergeCell ref="B77:F77"/>
    <mergeCell ref="B78:D78"/>
    <mergeCell ref="B79:D79"/>
    <mergeCell ref="B41:C42"/>
    <mergeCell ref="B50:I50"/>
    <mergeCell ref="B51:F51"/>
    <mergeCell ref="E52:F52"/>
    <mergeCell ref="B54:I54"/>
    <mergeCell ref="B55:C55"/>
    <mergeCell ref="B43:D43"/>
    <mergeCell ref="B44:D44"/>
    <mergeCell ref="B48:E48"/>
    <mergeCell ref="B45:D45"/>
    <mergeCell ref="B46:D46"/>
    <mergeCell ref="B47:E47"/>
    <mergeCell ref="B40:D40"/>
    <mergeCell ref="B31:D31"/>
    <mergeCell ref="B32:D32"/>
    <mergeCell ref="B33:D33"/>
    <mergeCell ref="B34:D34"/>
    <mergeCell ref="B35:D35"/>
    <mergeCell ref="B36:D36"/>
    <mergeCell ref="B37:F37"/>
    <mergeCell ref="B38:F38"/>
    <mergeCell ref="B39:F39"/>
    <mergeCell ref="B26:C26"/>
    <mergeCell ref="D26:I26"/>
    <mergeCell ref="B27:C27"/>
    <mergeCell ref="D27:I27"/>
    <mergeCell ref="B29:I29"/>
    <mergeCell ref="B30:I30"/>
    <mergeCell ref="D19:I19"/>
    <mergeCell ref="D20:I20"/>
    <mergeCell ref="B22:I22"/>
    <mergeCell ref="B24:C24"/>
    <mergeCell ref="D24:I24"/>
    <mergeCell ref="B25:C25"/>
    <mergeCell ref="D25:I25"/>
    <mergeCell ref="D15:I15"/>
    <mergeCell ref="D16:I16"/>
    <mergeCell ref="D17:I17"/>
    <mergeCell ref="D18:I18"/>
    <mergeCell ref="B5:I5"/>
    <mergeCell ref="D7:I7"/>
    <mergeCell ref="D8:I8"/>
    <mergeCell ref="D9:I9"/>
    <mergeCell ref="D10:I10"/>
    <mergeCell ref="C11:I11"/>
    <mergeCell ref="A1:E3"/>
    <mergeCell ref="F1:G1"/>
    <mergeCell ref="H1:I1"/>
    <mergeCell ref="F2:G2"/>
    <mergeCell ref="H2:I2"/>
    <mergeCell ref="F3:G3"/>
    <mergeCell ref="H3:I3"/>
    <mergeCell ref="C12:I12"/>
    <mergeCell ref="B13:I13"/>
  </mergeCells>
  <conditionalFormatting sqref="B79:I80">
    <cfRule type="expression" dxfId="20" priority="36">
      <formula>$L$25</formula>
    </cfRule>
  </conditionalFormatting>
  <conditionalFormatting sqref="C141:G149">
    <cfRule type="expression" dxfId="19" priority="31">
      <formula>NOT($L$29)</formula>
    </cfRule>
  </conditionalFormatting>
  <conditionalFormatting sqref="E78">
    <cfRule type="expression" dxfId="18" priority="32">
      <formula>NOT($L$9)</formula>
    </cfRule>
  </conditionalFormatting>
  <conditionalFormatting sqref="E81">
    <cfRule type="expression" dxfId="17" priority="37">
      <formula>NOT($L$12)</formula>
    </cfRule>
  </conditionalFormatting>
  <conditionalFormatting sqref="F33:G36">
    <cfRule type="expression" dxfId="16" priority="22">
      <formula>$L$31</formula>
    </cfRule>
  </conditionalFormatting>
  <conditionalFormatting sqref="F41:G42">
    <cfRule type="expression" dxfId="15" priority="24">
      <formula>($L$31)</formula>
    </cfRule>
  </conditionalFormatting>
  <conditionalFormatting sqref="G37:G39">
    <cfRule type="expression" dxfId="14" priority="20">
      <formula>$L$31</formula>
    </cfRule>
  </conditionalFormatting>
  <conditionalFormatting sqref="H32:H39">
    <cfRule type="expression" dxfId="13" priority="2">
      <formula>NOT($L$7)</formula>
    </cfRule>
  </conditionalFormatting>
  <conditionalFormatting sqref="H33:H39">
    <cfRule type="expression" dxfId="12" priority="1">
      <formula>$L$31</formula>
    </cfRule>
  </conditionalFormatting>
  <conditionalFormatting sqref="H52">
    <cfRule type="expression" dxfId="11" priority="42">
      <formula>NOT($L$7)</formula>
    </cfRule>
  </conditionalFormatting>
  <conditionalFormatting sqref="H56:H58">
    <cfRule type="expression" dxfId="10" priority="45">
      <formula>NOT($L$7)</formula>
    </cfRule>
  </conditionalFormatting>
  <conditionalFormatting sqref="H63 C72:D73">
    <cfRule type="expression" dxfId="9" priority="40">
      <formula>NOT($L$7)</formula>
    </cfRule>
  </conditionalFormatting>
  <conditionalFormatting sqref="H67">
    <cfRule type="expression" dxfId="8" priority="41">
      <formula>NOT($L$7)</formula>
    </cfRule>
  </conditionalFormatting>
  <conditionalFormatting sqref="L1:L10 L12:L13 L15:L27 L48:L50 L52:L154 L166:L1048576">
    <cfRule type="containsText" dxfId="7" priority="38" operator="containsText" text="FAUX">
      <formula>NOT(ISERROR(SEARCH("FAUX",L1)))</formula>
    </cfRule>
    <cfRule type="containsText" dxfId="6" priority="39" operator="containsText" text="VRAI">
      <formula>NOT(ISERROR(SEARCH("VRAI",L1)))</formula>
    </cfRule>
  </conditionalFormatting>
  <conditionalFormatting sqref="L29">
    <cfRule type="containsText" dxfId="5" priority="29" operator="containsText" text="FAUX">
      <formula>NOT(ISERROR(SEARCH("FAUX",L29)))</formula>
    </cfRule>
    <cfRule type="containsText" dxfId="4" priority="30" operator="containsText" text="VRAI">
      <formula>NOT(ISERROR(SEARCH("VRAI",L29)))</formula>
    </cfRule>
  </conditionalFormatting>
  <conditionalFormatting sqref="L31:L46">
    <cfRule type="containsText" dxfId="3" priority="27" operator="containsText" text="FAUX">
      <formula>NOT(ISERROR(SEARCH("FAUX",L31)))</formula>
    </cfRule>
    <cfRule type="containsText" dxfId="2" priority="28" operator="containsText" text="VRAI">
      <formula>NOT(ISERROR(SEARCH("VRAI",L31)))</formula>
    </cfRule>
  </conditionalFormatting>
  <dataValidations count="11">
    <dataValidation type="custom" allowBlank="1" showInputMessage="1" showErrorMessage="1" errorTitle=" Partenaire non éligible" error="Le type de partenaire choisi n'est pas eligible au financement._x000a_Veuillez laisser vide la colonne « Aide demandée »." sqref="H67 H52 H63 H56:H58 H33:H39" xr:uid="{FBA474B0-1970-4EA2-84A6-A9C7ECEC0632}">
      <formula1>($L$7)</formula1>
    </dataValidation>
    <dataValidation type="custom" allowBlank="1" showInputMessage="1" showErrorMessage="1" error="Valeur impossible (suppérieure au taux maximum ou partenaire inéligible)." sqref="E81" xr:uid="{6B71E704-A9DC-4B1A-A5A0-B61F2F6C6C7E}">
      <formula1>$L$12</formula1>
    </dataValidation>
    <dataValidation type="custom" allowBlank="1" showInputMessage="1" showErrorMessage="1" error="Valeur impossible (suppérieure au taux maximum ou partenaire inéligible)." sqref="E80" xr:uid="{9D2008E4-DBD8-4262-9AC1-89E823438D9E}">
      <formula1>$L$94</formula1>
    </dataValidation>
    <dataValidation type="custom" allowBlank="1" showInputMessage="1" showErrorMessage="1" error="Valeur impossible (suppérieure au taux maximum ou partenaire inéligible)." sqref="E79" xr:uid="{E6F6701F-46F3-4BF5-88F4-31526CE09A7E}">
      <formula1>$L$93</formula1>
    </dataValidation>
    <dataValidation type="custom" allowBlank="1" showInputMessage="1" showErrorMessage="1" error="Valeur impossible (suppérieure au taux maximum ou partenaire inéligible)." sqref="E78" xr:uid="{161BC688-777D-44E4-BE40-5AAD4275A9D4}">
      <formula1>$L$92</formula1>
    </dataValidation>
    <dataValidation type="custom" allowBlank="1" showInputMessage="1" showErrorMessage="1" sqref="L51" xr:uid="{06498184-634B-47E6-9C41-6AE54EC49566}">
      <formula1>$L$5</formula1>
    </dataValidation>
    <dataValidation type="decimal" allowBlank="1" showInputMessage="1" showErrorMessage="1" sqref="D73" xr:uid="{B101BD13-7786-4DBD-B1E3-671DA7C68947}">
      <formula1>0</formula1>
      <formula2>D72</formula2>
    </dataValidation>
    <dataValidation type="textLength" operator="equal" allowBlank="1" showInputMessage="1" showErrorMessage="1" sqref="E143:F149" xr:uid="{41BF44F9-D019-4115-9A31-F9A45B4639AB}">
      <formula1>14</formula1>
    </dataValidation>
    <dataValidation allowBlank="1" showInputMessage="1" showErrorMessage="1" error="Valeur impossible (suppérieure au taux maximum ou partenaire inéligible)." sqref="D72" xr:uid="{DC088DDC-BD03-4AC0-9CA1-89D416F7EA7E}"/>
    <dataValidation type="list" allowBlank="1" showInputMessage="1" showErrorMessage="1" prompt="- Menu déroulant" sqref="D15:I15" xr:uid="{3817C295-7525-41FF-AAC2-5431084C6276}">
      <formula1>list_civilité</formula1>
    </dataValidation>
    <dataValidation type="textLength" operator="equal" allowBlank="1" showInputMessage="1" showErrorMessage="1" error="Veuillez renseigner un numéro de SIRET valide." sqref="D10:D11" xr:uid="{B1CC51A9-82FA-4E63-8624-FDA565CD0DBA}">
      <formula1>14</formula1>
    </dataValidation>
  </dataValidations>
  <pageMargins left="0.23622047244094491" right="0.23622047244094491" top="0.94488188976377963" bottom="0.74803149606299213" header="0.31496062992125984" footer="0.31496062992125984"/>
  <pageSetup paperSize="9" scale="10" fitToHeight="0" orientation="portrait" r:id="rId1"/>
  <extLst>
    <ext xmlns:x14="http://schemas.microsoft.com/office/spreadsheetml/2009/9/main" uri="{78C0D931-6437-407d-A8EE-F0AAD7539E65}">
      <x14:conditionalFormattings>
        <x14:conditionalFormatting xmlns:xm="http://schemas.microsoft.com/office/excel/2006/main">
          <x14:cfRule type="containsText" priority="33" operator="containsText" text="FAUX" id="{D9FDDF64-CF22-4901-AE38-880271986A2E}">
            <xm:f>NOT(ISERROR(SEARCH("FAUX",'Part1-Coord'!L41)))</xm:f>
            <x14:dxf>
              <font>
                <b/>
                <i val="0"/>
              </font>
              <fill>
                <patternFill>
                  <bgColor theme="5" tint="0.39994506668294322"/>
                </patternFill>
              </fill>
            </x14:dxf>
          </x14:cfRule>
          <x14:cfRule type="containsText" priority="34" operator="containsText" text="VRAI" id="{F448CA70-0FB2-4482-B47D-0CA0BC8AB42D}">
            <xm:f>NOT(ISERROR(SEARCH("VRAI",'Part1-Coord'!L41)))</xm:f>
            <x14:dxf>
              <font>
                <b/>
                <i val="0"/>
              </font>
              <fill>
                <patternFill>
                  <bgColor rgb="FF92D050"/>
                </patternFill>
              </fill>
            </x14:dxf>
          </x14:cfRule>
          <xm:sqref>L47</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 Menu déroulant" xr:uid="{9BFDD0FF-122E-401E-B829-A9721086DC8D}">
          <x14:formula1>
            <xm:f>Réglages!$E$18:$E$29</xm:f>
          </x14:formula1>
          <xm:sqref>D9:I9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23</vt:i4>
      </vt:variant>
      <vt:variant>
        <vt:lpstr>Plages nommées</vt:lpstr>
      </vt:variant>
      <vt:variant>
        <vt:i4>503</vt:i4>
      </vt:variant>
    </vt:vector>
  </HeadingPairs>
  <TitlesOfParts>
    <vt:vector size="526" baseType="lpstr">
      <vt:lpstr>Réglages</vt:lpstr>
      <vt:lpstr>Notice</vt:lpstr>
      <vt:lpstr>VoletGeneral</vt:lpstr>
      <vt:lpstr>Part1-Coord</vt:lpstr>
      <vt:lpstr>Part2</vt:lpstr>
      <vt:lpstr>Part3</vt:lpstr>
      <vt:lpstr>Part4</vt:lpstr>
      <vt:lpstr>Part5</vt:lpstr>
      <vt:lpstr>Part6</vt:lpstr>
      <vt:lpstr>Part7</vt:lpstr>
      <vt:lpstr>Part8</vt:lpstr>
      <vt:lpstr>Part9</vt:lpstr>
      <vt:lpstr>Part10</vt:lpstr>
      <vt:lpstr>Part11</vt:lpstr>
      <vt:lpstr>Part12</vt:lpstr>
      <vt:lpstr>Part13</vt:lpstr>
      <vt:lpstr>Part14</vt:lpstr>
      <vt:lpstr>Part15</vt:lpstr>
      <vt:lpstr>Part16</vt:lpstr>
      <vt:lpstr>Part17</vt:lpstr>
      <vt:lpstr>Part18</vt:lpstr>
      <vt:lpstr>Part19</vt:lpstr>
      <vt:lpstr>Part20</vt:lpstr>
      <vt:lpstr>Part10!_xlnm_Print_Area</vt:lpstr>
      <vt:lpstr>Part11!_xlnm_Print_Area</vt:lpstr>
      <vt:lpstr>Part12!_xlnm_Print_Area</vt:lpstr>
      <vt:lpstr>Part13!_xlnm_Print_Area</vt:lpstr>
      <vt:lpstr>Part14!_xlnm_Print_Area</vt:lpstr>
      <vt:lpstr>Part15!_xlnm_Print_Area</vt:lpstr>
      <vt:lpstr>Part16!_xlnm_Print_Area</vt:lpstr>
      <vt:lpstr>Part17!_xlnm_Print_Area</vt:lpstr>
      <vt:lpstr>Part18!_xlnm_Print_Area</vt:lpstr>
      <vt:lpstr>Part19!_xlnm_Print_Area</vt:lpstr>
      <vt:lpstr>'Part1-Coord'!_xlnm_Print_Area</vt:lpstr>
      <vt:lpstr>Part2!_xlnm_Print_Area</vt:lpstr>
      <vt:lpstr>Part20!_xlnm_Print_Area</vt:lpstr>
      <vt:lpstr>Part3!_xlnm_Print_Area</vt:lpstr>
      <vt:lpstr>Part4!_xlnm_Print_Area</vt:lpstr>
      <vt:lpstr>Part5!_xlnm_Print_Area</vt:lpstr>
      <vt:lpstr>Part6!_xlnm_Print_Area</vt:lpstr>
      <vt:lpstr>Part7!_xlnm_Print_Area</vt:lpstr>
      <vt:lpstr>Part8!_xlnm_Print_Area</vt:lpstr>
      <vt:lpstr>Part9!_xlnm_Print_Area</vt:lpstr>
      <vt:lpstr>Part10!autre_étab_1</vt:lpstr>
      <vt:lpstr>Part11!autre_étab_1</vt:lpstr>
      <vt:lpstr>Part12!autre_étab_1</vt:lpstr>
      <vt:lpstr>Part13!autre_étab_1</vt:lpstr>
      <vt:lpstr>Part14!autre_étab_1</vt:lpstr>
      <vt:lpstr>Part15!autre_étab_1</vt:lpstr>
      <vt:lpstr>Part16!autre_étab_1</vt:lpstr>
      <vt:lpstr>Part17!autre_étab_1</vt:lpstr>
      <vt:lpstr>Part18!autre_étab_1</vt:lpstr>
      <vt:lpstr>Part19!autre_étab_1</vt:lpstr>
      <vt:lpstr>'Part1-Coord'!autre_étab_1</vt:lpstr>
      <vt:lpstr>Part2!autre_étab_1</vt:lpstr>
      <vt:lpstr>Part20!autre_étab_1</vt:lpstr>
      <vt:lpstr>Part3!autre_étab_1</vt:lpstr>
      <vt:lpstr>Part4!autre_étab_1</vt:lpstr>
      <vt:lpstr>Part5!autre_étab_1</vt:lpstr>
      <vt:lpstr>Part6!autre_étab_1</vt:lpstr>
      <vt:lpstr>Part7!autre_étab_1</vt:lpstr>
      <vt:lpstr>Part8!autre_étab_1</vt:lpstr>
      <vt:lpstr>Part9!autre_étab_1</vt:lpstr>
      <vt:lpstr>Part10!autre_étab_2</vt:lpstr>
      <vt:lpstr>Part11!autre_étab_2</vt:lpstr>
      <vt:lpstr>Part12!autre_étab_2</vt:lpstr>
      <vt:lpstr>Part13!autre_étab_2</vt:lpstr>
      <vt:lpstr>Part14!autre_étab_2</vt:lpstr>
      <vt:lpstr>Part15!autre_étab_2</vt:lpstr>
      <vt:lpstr>Part16!autre_étab_2</vt:lpstr>
      <vt:lpstr>Part17!autre_étab_2</vt:lpstr>
      <vt:lpstr>Part18!autre_étab_2</vt:lpstr>
      <vt:lpstr>Part19!autre_étab_2</vt:lpstr>
      <vt:lpstr>'Part1-Coord'!autre_étab_2</vt:lpstr>
      <vt:lpstr>Part2!autre_étab_2</vt:lpstr>
      <vt:lpstr>Part20!autre_étab_2</vt:lpstr>
      <vt:lpstr>Part3!autre_étab_2</vt:lpstr>
      <vt:lpstr>Part4!autre_étab_2</vt:lpstr>
      <vt:lpstr>Part5!autre_étab_2</vt:lpstr>
      <vt:lpstr>Part6!autre_étab_2</vt:lpstr>
      <vt:lpstr>Part7!autre_étab_2</vt:lpstr>
      <vt:lpstr>Part8!autre_étab_2</vt:lpstr>
      <vt:lpstr>Part9!autre_étab_2</vt:lpstr>
      <vt:lpstr>Part10!autre_étab_3</vt:lpstr>
      <vt:lpstr>Part11!autre_étab_3</vt:lpstr>
      <vt:lpstr>Part12!autre_étab_3</vt:lpstr>
      <vt:lpstr>Part13!autre_étab_3</vt:lpstr>
      <vt:lpstr>Part14!autre_étab_3</vt:lpstr>
      <vt:lpstr>Part15!autre_étab_3</vt:lpstr>
      <vt:lpstr>Part16!autre_étab_3</vt:lpstr>
      <vt:lpstr>Part17!autre_étab_3</vt:lpstr>
      <vt:lpstr>Part18!autre_étab_3</vt:lpstr>
      <vt:lpstr>Part19!autre_étab_3</vt:lpstr>
      <vt:lpstr>'Part1-Coord'!autre_étab_3</vt:lpstr>
      <vt:lpstr>Part2!autre_étab_3</vt:lpstr>
      <vt:lpstr>Part20!autre_étab_3</vt:lpstr>
      <vt:lpstr>Part3!autre_étab_3</vt:lpstr>
      <vt:lpstr>Part4!autre_étab_3</vt:lpstr>
      <vt:lpstr>Part5!autre_étab_3</vt:lpstr>
      <vt:lpstr>Part6!autre_étab_3</vt:lpstr>
      <vt:lpstr>Part7!autre_étab_3</vt:lpstr>
      <vt:lpstr>Part8!autre_étab_3</vt:lpstr>
      <vt:lpstr>Part9!autre_étab_3</vt:lpstr>
      <vt:lpstr>Part10!autre_étab_4</vt:lpstr>
      <vt:lpstr>Part11!autre_étab_4</vt:lpstr>
      <vt:lpstr>Part12!autre_étab_4</vt:lpstr>
      <vt:lpstr>Part13!autre_étab_4</vt:lpstr>
      <vt:lpstr>Part14!autre_étab_4</vt:lpstr>
      <vt:lpstr>Part15!autre_étab_4</vt:lpstr>
      <vt:lpstr>Part16!autre_étab_4</vt:lpstr>
      <vt:lpstr>Part17!autre_étab_4</vt:lpstr>
      <vt:lpstr>Part18!autre_étab_4</vt:lpstr>
      <vt:lpstr>Part19!autre_étab_4</vt:lpstr>
      <vt:lpstr>'Part1-Coord'!autre_étab_4</vt:lpstr>
      <vt:lpstr>Part2!autre_étab_4</vt:lpstr>
      <vt:lpstr>Part20!autre_étab_4</vt:lpstr>
      <vt:lpstr>Part3!autre_étab_4</vt:lpstr>
      <vt:lpstr>Part4!autre_étab_4</vt:lpstr>
      <vt:lpstr>Part5!autre_étab_4</vt:lpstr>
      <vt:lpstr>Part6!autre_étab_4</vt:lpstr>
      <vt:lpstr>Part7!autre_étab_4</vt:lpstr>
      <vt:lpstr>Part8!autre_étab_4</vt:lpstr>
      <vt:lpstr>Part9!autre_étab_4</vt:lpstr>
      <vt:lpstr>Part10!autre_étab_5</vt:lpstr>
      <vt:lpstr>Part11!autre_étab_5</vt:lpstr>
      <vt:lpstr>Part12!autre_étab_5</vt:lpstr>
      <vt:lpstr>Part13!autre_étab_5</vt:lpstr>
      <vt:lpstr>Part14!autre_étab_5</vt:lpstr>
      <vt:lpstr>Part15!autre_étab_5</vt:lpstr>
      <vt:lpstr>Part16!autre_étab_5</vt:lpstr>
      <vt:lpstr>Part17!autre_étab_5</vt:lpstr>
      <vt:lpstr>Part18!autre_étab_5</vt:lpstr>
      <vt:lpstr>Part19!autre_étab_5</vt:lpstr>
      <vt:lpstr>'Part1-Coord'!autre_étab_5</vt:lpstr>
      <vt:lpstr>Part2!autre_étab_5</vt:lpstr>
      <vt:lpstr>Part20!autre_étab_5</vt:lpstr>
      <vt:lpstr>Part3!autre_étab_5</vt:lpstr>
      <vt:lpstr>Part4!autre_étab_5</vt:lpstr>
      <vt:lpstr>Part5!autre_étab_5</vt:lpstr>
      <vt:lpstr>Part6!autre_étab_5</vt:lpstr>
      <vt:lpstr>Part7!autre_étab_5</vt:lpstr>
      <vt:lpstr>Part8!autre_étab_5</vt:lpstr>
      <vt:lpstr>Part9!autre_étab_5</vt:lpstr>
      <vt:lpstr>Part10!autre_étab_6</vt:lpstr>
      <vt:lpstr>Part11!autre_étab_6</vt:lpstr>
      <vt:lpstr>Part12!autre_étab_6</vt:lpstr>
      <vt:lpstr>Part13!autre_étab_6</vt:lpstr>
      <vt:lpstr>Part14!autre_étab_6</vt:lpstr>
      <vt:lpstr>Part15!autre_étab_6</vt:lpstr>
      <vt:lpstr>Part16!autre_étab_6</vt:lpstr>
      <vt:lpstr>Part17!autre_étab_6</vt:lpstr>
      <vt:lpstr>Part18!autre_étab_6</vt:lpstr>
      <vt:lpstr>Part19!autre_étab_6</vt:lpstr>
      <vt:lpstr>'Part1-Coord'!autre_étab_6</vt:lpstr>
      <vt:lpstr>Part2!autre_étab_6</vt:lpstr>
      <vt:lpstr>Part20!autre_étab_6</vt:lpstr>
      <vt:lpstr>Part3!autre_étab_6</vt:lpstr>
      <vt:lpstr>Part4!autre_étab_6</vt:lpstr>
      <vt:lpstr>Part5!autre_étab_6</vt:lpstr>
      <vt:lpstr>Part6!autre_étab_6</vt:lpstr>
      <vt:lpstr>Part7!autre_étab_6</vt:lpstr>
      <vt:lpstr>Part8!autre_étab_6</vt:lpstr>
      <vt:lpstr>Part9!autre_étab_6</vt:lpstr>
      <vt:lpstr>Part10!autre_étab_7</vt:lpstr>
      <vt:lpstr>Part11!autre_étab_7</vt:lpstr>
      <vt:lpstr>Part12!autre_étab_7</vt:lpstr>
      <vt:lpstr>Part13!autre_étab_7</vt:lpstr>
      <vt:lpstr>Part14!autre_étab_7</vt:lpstr>
      <vt:lpstr>Part15!autre_étab_7</vt:lpstr>
      <vt:lpstr>Part16!autre_étab_7</vt:lpstr>
      <vt:lpstr>Part17!autre_étab_7</vt:lpstr>
      <vt:lpstr>Part18!autre_étab_7</vt:lpstr>
      <vt:lpstr>Part19!autre_étab_7</vt:lpstr>
      <vt:lpstr>'Part1-Coord'!autre_étab_7</vt:lpstr>
      <vt:lpstr>Part2!autre_étab_7</vt:lpstr>
      <vt:lpstr>Part20!autre_étab_7</vt:lpstr>
      <vt:lpstr>Part3!autre_étab_7</vt:lpstr>
      <vt:lpstr>Part4!autre_étab_7</vt:lpstr>
      <vt:lpstr>Part5!autre_étab_7</vt:lpstr>
      <vt:lpstr>Part6!autre_étab_7</vt:lpstr>
      <vt:lpstr>Part7!autre_étab_7</vt:lpstr>
      <vt:lpstr>Part8!autre_étab_7</vt:lpstr>
      <vt:lpstr>Part9!autre_étab_7</vt:lpstr>
      <vt:lpstr>Part10!autre_étab_8</vt:lpstr>
      <vt:lpstr>Part11!autre_étab_8</vt:lpstr>
      <vt:lpstr>Part12!autre_étab_8</vt:lpstr>
      <vt:lpstr>Part13!autre_étab_8</vt:lpstr>
      <vt:lpstr>Part14!autre_étab_8</vt:lpstr>
      <vt:lpstr>Part15!autre_étab_8</vt:lpstr>
      <vt:lpstr>Part16!autre_étab_8</vt:lpstr>
      <vt:lpstr>Part17!autre_étab_8</vt:lpstr>
      <vt:lpstr>Part18!autre_étab_8</vt:lpstr>
      <vt:lpstr>Part19!autre_étab_8</vt:lpstr>
      <vt:lpstr>'Part1-Coord'!autre_étab_8</vt:lpstr>
      <vt:lpstr>Part2!autre_étab_8</vt:lpstr>
      <vt:lpstr>Part20!autre_étab_8</vt:lpstr>
      <vt:lpstr>Part3!autre_étab_8</vt:lpstr>
      <vt:lpstr>Part4!autre_étab_8</vt:lpstr>
      <vt:lpstr>Part5!autre_étab_8</vt:lpstr>
      <vt:lpstr>Part6!autre_étab_8</vt:lpstr>
      <vt:lpstr>Part7!autre_étab_8</vt:lpstr>
      <vt:lpstr>Part8!autre_étab_8</vt:lpstr>
      <vt:lpstr>Part9!autre_étab_8</vt:lpstr>
      <vt:lpstr>Part10!Case_cofi_horsUE</vt:lpstr>
      <vt:lpstr>Part11!Case_cofi_horsUE</vt:lpstr>
      <vt:lpstr>Part12!Case_cofi_horsUE</vt:lpstr>
      <vt:lpstr>Part13!Case_cofi_horsUE</vt:lpstr>
      <vt:lpstr>Part14!Case_cofi_horsUE</vt:lpstr>
      <vt:lpstr>Part15!Case_cofi_horsUE</vt:lpstr>
      <vt:lpstr>Part16!Case_cofi_horsUE</vt:lpstr>
      <vt:lpstr>Part17!Case_cofi_horsUE</vt:lpstr>
      <vt:lpstr>Part18!Case_cofi_horsUE</vt:lpstr>
      <vt:lpstr>Part19!Case_cofi_horsUE</vt:lpstr>
      <vt:lpstr>'Part1-Coord'!Case_cofi_horsUE</vt:lpstr>
      <vt:lpstr>Part2!Case_cofi_horsUE</vt:lpstr>
      <vt:lpstr>Part20!Case_cofi_horsUE</vt:lpstr>
      <vt:lpstr>Part3!Case_cofi_horsUE</vt:lpstr>
      <vt:lpstr>Part4!Case_cofi_horsUE</vt:lpstr>
      <vt:lpstr>Part5!Case_cofi_horsUE</vt:lpstr>
      <vt:lpstr>Part6!Case_cofi_horsUE</vt:lpstr>
      <vt:lpstr>Part7!Case_cofi_horsUE</vt:lpstr>
      <vt:lpstr>Part8!Case_cofi_horsUE</vt:lpstr>
      <vt:lpstr>Part9!Case_cofi_horsUE</vt:lpstr>
      <vt:lpstr>Part10!Case_cofi_inUE</vt:lpstr>
      <vt:lpstr>Part11!Case_cofi_inUE</vt:lpstr>
      <vt:lpstr>Part12!Case_cofi_inUE</vt:lpstr>
      <vt:lpstr>Part13!Case_cofi_inUE</vt:lpstr>
      <vt:lpstr>Part14!Case_cofi_inUE</vt:lpstr>
      <vt:lpstr>Part15!Case_cofi_inUE</vt:lpstr>
      <vt:lpstr>Part16!Case_cofi_inUE</vt:lpstr>
      <vt:lpstr>Part17!Case_cofi_inUE</vt:lpstr>
      <vt:lpstr>Part18!Case_cofi_inUE</vt:lpstr>
      <vt:lpstr>Part19!Case_cofi_inUE</vt:lpstr>
      <vt:lpstr>'Part1-Coord'!Case_cofi_inUE</vt:lpstr>
      <vt:lpstr>Part2!Case_cofi_inUE</vt:lpstr>
      <vt:lpstr>Part20!Case_cofi_inUE</vt:lpstr>
      <vt:lpstr>Part3!Case_cofi_inUE</vt:lpstr>
      <vt:lpstr>Part4!Case_cofi_inUE</vt:lpstr>
      <vt:lpstr>Part5!Case_cofi_inUE</vt:lpstr>
      <vt:lpstr>Part6!Case_cofi_inUE</vt:lpstr>
      <vt:lpstr>Part7!Case_cofi_inUE</vt:lpstr>
      <vt:lpstr>Part8!Case_cofi_inUE</vt:lpstr>
      <vt:lpstr>Part9!Case_cofi_inUE</vt:lpstr>
      <vt:lpstr>Part10!case_decharge_enseignement</vt:lpstr>
      <vt:lpstr>Part11!case_decharge_enseignement</vt:lpstr>
      <vt:lpstr>Part12!case_decharge_enseignement</vt:lpstr>
      <vt:lpstr>Part13!case_decharge_enseignement</vt:lpstr>
      <vt:lpstr>Part14!case_decharge_enseignement</vt:lpstr>
      <vt:lpstr>Part15!case_decharge_enseignement</vt:lpstr>
      <vt:lpstr>Part16!case_decharge_enseignement</vt:lpstr>
      <vt:lpstr>Part17!case_decharge_enseignement</vt:lpstr>
      <vt:lpstr>Part18!case_decharge_enseignement</vt:lpstr>
      <vt:lpstr>Part19!case_decharge_enseignement</vt:lpstr>
      <vt:lpstr>'Part1-Coord'!case_decharge_enseignement</vt:lpstr>
      <vt:lpstr>Part2!case_decharge_enseignement</vt:lpstr>
      <vt:lpstr>Part20!case_decharge_enseignement</vt:lpstr>
      <vt:lpstr>Part3!case_decharge_enseignement</vt:lpstr>
      <vt:lpstr>Part4!case_decharge_enseignement</vt:lpstr>
      <vt:lpstr>Part5!case_decharge_enseignement</vt:lpstr>
      <vt:lpstr>Part6!case_decharge_enseignement</vt:lpstr>
      <vt:lpstr>Part7!case_decharge_enseignement</vt:lpstr>
      <vt:lpstr>Part8!case_decharge_enseignement</vt:lpstr>
      <vt:lpstr>Part9!case_decharge_enseignement</vt:lpstr>
      <vt:lpstr>Part10!Case_equipement</vt:lpstr>
      <vt:lpstr>Part11!Case_equipement</vt:lpstr>
      <vt:lpstr>Part12!Case_equipement</vt:lpstr>
      <vt:lpstr>Part13!Case_equipement</vt:lpstr>
      <vt:lpstr>Part14!Case_equipement</vt:lpstr>
      <vt:lpstr>Part15!Case_equipement</vt:lpstr>
      <vt:lpstr>Part16!Case_equipement</vt:lpstr>
      <vt:lpstr>Part17!Case_equipement</vt:lpstr>
      <vt:lpstr>Part18!Case_equipement</vt:lpstr>
      <vt:lpstr>Part19!Case_equipement</vt:lpstr>
      <vt:lpstr>'Part1-Coord'!Case_equipement</vt:lpstr>
      <vt:lpstr>Part2!Case_equipement</vt:lpstr>
      <vt:lpstr>Part20!Case_equipement</vt:lpstr>
      <vt:lpstr>Part3!Case_equipement</vt:lpstr>
      <vt:lpstr>Part4!Case_equipement</vt:lpstr>
      <vt:lpstr>Part5!Case_equipement</vt:lpstr>
      <vt:lpstr>Part6!Case_equipement</vt:lpstr>
      <vt:lpstr>Part7!Case_equipement</vt:lpstr>
      <vt:lpstr>Part8!Case_equipement</vt:lpstr>
      <vt:lpstr>Part9!Case_equipement</vt:lpstr>
      <vt:lpstr>Part10!Case_facturation_interne</vt:lpstr>
      <vt:lpstr>Part11!Case_facturation_interne</vt:lpstr>
      <vt:lpstr>Part12!Case_facturation_interne</vt:lpstr>
      <vt:lpstr>Part13!Case_facturation_interne</vt:lpstr>
      <vt:lpstr>Part14!Case_facturation_interne</vt:lpstr>
      <vt:lpstr>Part15!Case_facturation_interne</vt:lpstr>
      <vt:lpstr>Part16!Case_facturation_interne</vt:lpstr>
      <vt:lpstr>Part17!Case_facturation_interne</vt:lpstr>
      <vt:lpstr>Part18!Case_facturation_interne</vt:lpstr>
      <vt:lpstr>Part19!Case_facturation_interne</vt:lpstr>
      <vt:lpstr>'Part1-Coord'!Case_facturation_interne</vt:lpstr>
      <vt:lpstr>Part2!Case_facturation_interne</vt:lpstr>
      <vt:lpstr>Part20!Case_facturation_interne</vt:lpstr>
      <vt:lpstr>Part3!Case_facturation_interne</vt:lpstr>
      <vt:lpstr>Part4!Case_facturation_interne</vt:lpstr>
      <vt:lpstr>Part5!Case_facturation_interne</vt:lpstr>
      <vt:lpstr>Part6!Case_facturation_interne</vt:lpstr>
      <vt:lpstr>Part7!Case_facturation_interne</vt:lpstr>
      <vt:lpstr>Part8!Case_facturation_interne</vt:lpstr>
      <vt:lpstr>Part9!Case_facturation_interne</vt:lpstr>
      <vt:lpstr>Part10!Case_financier_tot</vt:lpstr>
      <vt:lpstr>Part11!Case_financier_tot</vt:lpstr>
      <vt:lpstr>Part12!Case_financier_tot</vt:lpstr>
      <vt:lpstr>Part13!Case_financier_tot</vt:lpstr>
      <vt:lpstr>Part14!Case_financier_tot</vt:lpstr>
      <vt:lpstr>Part15!Case_financier_tot</vt:lpstr>
      <vt:lpstr>Part16!Case_financier_tot</vt:lpstr>
      <vt:lpstr>Part17!Case_financier_tot</vt:lpstr>
      <vt:lpstr>Part18!Case_financier_tot</vt:lpstr>
      <vt:lpstr>Part19!Case_financier_tot</vt:lpstr>
      <vt:lpstr>'Part1-Coord'!Case_financier_tot</vt:lpstr>
      <vt:lpstr>Part2!Case_financier_tot</vt:lpstr>
      <vt:lpstr>Part20!Case_financier_tot</vt:lpstr>
      <vt:lpstr>Part3!Case_financier_tot</vt:lpstr>
      <vt:lpstr>Part4!Case_financier_tot</vt:lpstr>
      <vt:lpstr>Part5!Case_financier_tot</vt:lpstr>
      <vt:lpstr>Part6!Case_financier_tot</vt:lpstr>
      <vt:lpstr>Part7!Case_financier_tot</vt:lpstr>
      <vt:lpstr>Part8!Case_financier_tot</vt:lpstr>
      <vt:lpstr>Part9!Case_financier_tot</vt:lpstr>
      <vt:lpstr>Part10!Case_fonctionnement_tot</vt:lpstr>
      <vt:lpstr>Part11!Case_fonctionnement_tot</vt:lpstr>
      <vt:lpstr>Part12!Case_fonctionnement_tot</vt:lpstr>
      <vt:lpstr>Part13!Case_fonctionnement_tot</vt:lpstr>
      <vt:lpstr>Part14!Case_fonctionnement_tot</vt:lpstr>
      <vt:lpstr>Part15!Case_fonctionnement_tot</vt:lpstr>
      <vt:lpstr>Part16!Case_fonctionnement_tot</vt:lpstr>
      <vt:lpstr>Part17!Case_fonctionnement_tot</vt:lpstr>
      <vt:lpstr>Part18!Case_fonctionnement_tot</vt:lpstr>
      <vt:lpstr>Part19!Case_fonctionnement_tot</vt:lpstr>
      <vt:lpstr>'Part1-Coord'!Case_fonctionnement_tot</vt:lpstr>
      <vt:lpstr>Part2!Case_fonctionnement_tot</vt:lpstr>
      <vt:lpstr>Part20!Case_fonctionnement_tot</vt:lpstr>
      <vt:lpstr>Part3!Case_fonctionnement_tot</vt:lpstr>
      <vt:lpstr>Part4!Case_fonctionnement_tot</vt:lpstr>
      <vt:lpstr>Part5!Case_fonctionnement_tot</vt:lpstr>
      <vt:lpstr>Part6!Case_fonctionnement_tot</vt:lpstr>
      <vt:lpstr>Part7!Case_fonctionnement_tot</vt:lpstr>
      <vt:lpstr>Part8!Case_fonctionnement_tot</vt:lpstr>
      <vt:lpstr>Part9!Case_fonctionnement_tot</vt:lpstr>
      <vt:lpstr>Part10!Case_frais_environnement</vt:lpstr>
      <vt:lpstr>Part11!Case_frais_environnement</vt:lpstr>
      <vt:lpstr>Part12!Case_frais_environnement</vt:lpstr>
      <vt:lpstr>Part13!Case_frais_environnement</vt:lpstr>
      <vt:lpstr>Part14!Case_frais_environnement</vt:lpstr>
      <vt:lpstr>Part15!Case_frais_environnement</vt:lpstr>
      <vt:lpstr>Part16!Case_frais_environnement</vt:lpstr>
      <vt:lpstr>Part17!Case_frais_environnement</vt:lpstr>
      <vt:lpstr>Part18!Case_frais_environnement</vt:lpstr>
      <vt:lpstr>Part19!Case_frais_environnement</vt:lpstr>
      <vt:lpstr>'Part1-Coord'!Case_frais_environnement</vt:lpstr>
      <vt:lpstr>Part2!Case_frais_environnement</vt:lpstr>
      <vt:lpstr>Part20!Case_frais_environnement</vt:lpstr>
      <vt:lpstr>Part3!Case_frais_environnement</vt:lpstr>
      <vt:lpstr>Part4!Case_frais_environnement</vt:lpstr>
      <vt:lpstr>Part5!Case_frais_environnement</vt:lpstr>
      <vt:lpstr>Part6!Case_frais_environnement</vt:lpstr>
      <vt:lpstr>Part7!Case_frais_environnement</vt:lpstr>
      <vt:lpstr>Part8!Case_frais_environnement</vt:lpstr>
      <vt:lpstr>Part9!Case_frais_environnement</vt:lpstr>
      <vt:lpstr>Part10!Case_frais_generaux</vt:lpstr>
      <vt:lpstr>Part11!Case_frais_generaux</vt:lpstr>
      <vt:lpstr>Part12!Case_frais_generaux</vt:lpstr>
      <vt:lpstr>Part13!Case_frais_generaux</vt:lpstr>
      <vt:lpstr>Part14!Case_frais_generaux</vt:lpstr>
      <vt:lpstr>Part15!Case_frais_generaux</vt:lpstr>
      <vt:lpstr>Part16!Case_frais_generaux</vt:lpstr>
      <vt:lpstr>Part17!Case_frais_generaux</vt:lpstr>
      <vt:lpstr>Part18!Case_frais_generaux</vt:lpstr>
      <vt:lpstr>Part19!Case_frais_generaux</vt:lpstr>
      <vt:lpstr>'Part1-Coord'!Case_frais_generaux</vt:lpstr>
      <vt:lpstr>Part2!Case_frais_generaux</vt:lpstr>
      <vt:lpstr>Part20!Case_frais_generaux</vt:lpstr>
      <vt:lpstr>Part3!Case_frais_generaux</vt:lpstr>
      <vt:lpstr>Part4!Case_frais_generaux</vt:lpstr>
      <vt:lpstr>Part5!Case_frais_generaux</vt:lpstr>
      <vt:lpstr>Part6!Case_frais_generaux</vt:lpstr>
      <vt:lpstr>Part7!Case_frais_generaux</vt:lpstr>
      <vt:lpstr>Part8!Case_frais_generaux</vt:lpstr>
      <vt:lpstr>Part9!Case_frais_generaux</vt:lpstr>
      <vt:lpstr>Part10!case_Numéro_SIRET</vt:lpstr>
      <vt:lpstr>Part11!case_Numéro_SIRET</vt:lpstr>
      <vt:lpstr>Part12!case_Numéro_SIRET</vt:lpstr>
      <vt:lpstr>Part13!case_Numéro_SIRET</vt:lpstr>
      <vt:lpstr>Part14!case_Numéro_SIRET</vt:lpstr>
      <vt:lpstr>Part15!case_Numéro_SIRET</vt:lpstr>
      <vt:lpstr>Part16!case_Numéro_SIRET</vt:lpstr>
      <vt:lpstr>Part17!case_Numéro_SIRET</vt:lpstr>
      <vt:lpstr>Part18!case_Numéro_SIRET</vt:lpstr>
      <vt:lpstr>Part19!case_Numéro_SIRET</vt:lpstr>
      <vt:lpstr>'Part1-Coord'!case_Numéro_SIRET</vt:lpstr>
      <vt:lpstr>Part2!case_Numéro_SIRET</vt:lpstr>
      <vt:lpstr>Part20!case_Numéro_SIRET</vt:lpstr>
      <vt:lpstr>Part3!case_Numéro_SIRET</vt:lpstr>
      <vt:lpstr>Part4!case_Numéro_SIRET</vt:lpstr>
      <vt:lpstr>Part5!case_Numéro_SIRET</vt:lpstr>
      <vt:lpstr>Part6!case_Numéro_SIRET</vt:lpstr>
      <vt:lpstr>Part7!case_Numéro_SIRET</vt:lpstr>
      <vt:lpstr>Part8!case_Numéro_SIRET</vt:lpstr>
      <vt:lpstr>Part9!case_Numéro_SIRET</vt:lpstr>
      <vt:lpstr>Part10!Case_pers_fonct_avec</vt:lpstr>
      <vt:lpstr>Part11!Case_pers_fonct_avec</vt:lpstr>
      <vt:lpstr>Part12!Case_pers_fonct_avec</vt:lpstr>
      <vt:lpstr>Part13!Case_pers_fonct_avec</vt:lpstr>
      <vt:lpstr>Part14!Case_pers_fonct_avec</vt:lpstr>
      <vt:lpstr>Part15!Case_pers_fonct_avec</vt:lpstr>
      <vt:lpstr>Part16!Case_pers_fonct_avec</vt:lpstr>
      <vt:lpstr>Part17!Case_pers_fonct_avec</vt:lpstr>
      <vt:lpstr>Part18!Case_pers_fonct_avec</vt:lpstr>
      <vt:lpstr>Part19!Case_pers_fonct_avec</vt:lpstr>
      <vt:lpstr>'Part1-Coord'!Case_pers_fonct_avec</vt:lpstr>
      <vt:lpstr>Part2!Case_pers_fonct_avec</vt:lpstr>
      <vt:lpstr>Part20!Case_pers_fonct_avec</vt:lpstr>
      <vt:lpstr>Part3!Case_pers_fonct_avec</vt:lpstr>
      <vt:lpstr>Part4!Case_pers_fonct_avec</vt:lpstr>
      <vt:lpstr>Part5!Case_pers_fonct_avec</vt:lpstr>
      <vt:lpstr>Part6!Case_pers_fonct_avec</vt:lpstr>
      <vt:lpstr>Part7!Case_pers_fonct_avec</vt:lpstr>
      <vt:lpstr>Part8!Case_pers_fonct_avec</vt:lpstr>
      <vt:lpstr>Part9!Case_pers_fonct_avec</vt:lpstr>
      <vt:lpstr>Part10!Case_pers_fonct_sans</vt:lpstr>
      <vt:lpstr>Part11!Case_pers_fonct_sans</vt:lpstr>
      <vt:lpstr>Part12!Case_pers_fonct_sans</vt:lpstr>
      <vt:lpstr>Part13!Case_pers_fonct_sans</vt:lpstr>
      <vt:lpstr>Part14!Case_pers_fonct_sans</vt:lpstr>
      <vt:lpstr>Part15!Case_pers_fonct_sans</vt:lpstr>
      <vt:lpstr>Part16!Case_pers_fonct_sans</vt:lpstr>
      <vt:lpstr>Part17!Case_pers_fonct_sans</vt:lpstr>
      <vt:lpstr>Part18!Case_pers_fonct_sans</vt:lpstr>
      <vt:lpstr>Part19!Case_pers_fonct_sans</vt:lpstr>
      <vt:lpstr>Part2!Case_pers_fonct_sans</vt:lpstr>
      <vt:lpstr>Part20!Case_pers_fonct_sans</vt:lpstr>
      <vt:lpstr>Part3!Case_pers_fonct_sans</vt:lpstr>
      <vt:lpstr>Part4!Case_pers_fonct_sans</vt:lpstr>
      <vt:lpstr>Part5!Case_pers_fonct_sans</vt:lpstr>
      <vt:lpstr>Part6!Case_pers_fonct_sans</vt:lpstr>
      <vt:lpstr>Part7!Case_pers_fonct_sans</vt:lpstr>
      <vt:lpstr>Part8!Case_pers_fonct_sans</vt:lpstr>
      <vt:lpstr>Part9!Case_pers_fonct_sans</vt:lpstr>
      <vt:lpstr>Case_pers_fonct_sans</vt:lpstr>
      <vt:lpstr>Part10!Case_pers_tot</vt:lpstr>
      <vt:lpstr>Part11!Case_pers_tot</vt:lpstr>
      <vt:lpstr>Part12!Case_pers_tot</vt:lpstr>
      <vt:lpstr>Part13!Case_pers_tot</vt:lpstr>
      <vt:lpstr>Part14!Case_pers_tot</vt:lpstr>
      <vt:lpstr>Part15!Case_pers_tot</vt:lpstr>
      <vt:lpstr>Part16!Case_pers_tot</vt:lpstr>
      <vt:lpstr>Part17!Case_pers_tot</vt:lpstr>
      <vt:lpstr>Part18!Case_pers_tot</vt:lpstr>
      <vt:lpstr>Part19!Case_pers_tot</vt:lpstr>
      <vt:lpstr>'Part1-Coord'!Case_pers_tot</vt:lpstr>
      <vt:lpstr>Part2!Case_pers_tot</vt:lpstr>
      <vt:lpstr>Part20!Case_pers_tot</vt:lpstr>
      <vt:lpstr>Part3!Case_pers_tot</vt:lpstr>
      <vt:lpstr>Part4!Case_pers_tot</vt:lpstr>
      <vt:lpstr>Part5!Case_pers_tot</vt:lpstr>
      <vt:lpstr>Part6!Case_pers_tot</vt:lpstr>
      <vt:lpstr>Part7!Case_pers_tot</vt:lpstr>
      <vt:lpstr>Part8!Case_pers_tot</vt:lpstr>
      <vt:lpstr>Part9!Case_pers_tot</vt:lpstr>
      <vt:lpstr>Part10!Case_prestationServiceExterne</vt:lpstr>
      <vt:lpstr>Part11!Case_prestationServiceExterne</vt:lpstr>
      <vt:lpstr>Part12!Case_prestationServiceExterne</vt:lpstr>
      <vt:lpstr>Part13!Case_prestationServiceExterne</vt:lpstr>
      <vt:lpstr>Part14!Case_prestationServiceExterne</vt:lpstr>
      <vt:lpstr>Part15!Case_prestationServiceExterne</vt:lpstr>
      <vt:lpstr>Part16!Case_prestationServiceExterne</vt:lpstr>
      <vt:lpstr>Part17!Case_prestationServiceExterne</vt:lpstr>
      <vt:lpstr>Part18!Case_prestationServiceExterne</vt:lpstr>
      <vt:lpstr>Part19!Case_prestationServiceExterne</vt:lpstr>
      <vt:lpstr>'Part1-Coord'!Case_prestationServiceExterne</vt:lpstr>
      <vt:lpstr>Part2!Case_prestationServiceExterne</vt:lpstr>
      <vt:lpstr>Part20!Case_prestationServiceExterne</vt:lpstr>
      <vt:lpstr>Part3!Case_prestationServiceExterne</vt:lpstr>
      <vt:lpstr>Part4!Case_prestationServiceExterne</vt:lpstr>
      <vt:lpstr>Part5!Case_prestationServiceExterne</vt:lpstr>
      <vt:lpstr>Part6!Case_prestationServiceExterne</vt:lpstr>
      <vt:lpstr>Part7!Case_prestationServiceExterne</vt:lpstr>
      <vt:lpstr>Part8!Case_prestationServiceExterne</vt:lpstr>
      <vt:lpstr>Part9!Case_prestationServiceExterne</vt:lpstr>
      <vt:lpstr>Part10!list_civilité</vt:lpstr>
      <vt:lpstr>Part11!list_civilité</vt:lpstr>
      <vt:lpstr>Part12!list_civilité</vt:lpstr>
      <vt:lpstr>Part13!list_civilité</vt:lpstr>
      <vt:lpstr>Part14!list_civilité</vt:lpstr>
      <vt:lpstr>Part15!list_civilité</vt:lpstr>
      <vt:lpstr>Part16!list_civilité</vt:lpstr>
      <vt:lpstr>Part17!list_civilité</vt:lpstr>
      <vt:lpstr>Part18!list_civilité</vt:lpstr>
      <vt:lpstr>Part19!list_civilité</vt:lpstr>
      <vt:lpstr>'Part1-Coord'!list_civilité</vt:lpstr>
      <vt:lpstr>Part20!list_civilité</vt:lpstr>
      <vt:lpstr>Part3!list_civilité</vt:lpstr>
      <vt:lpstr>Part4!list_civilité</vt:lpstr>
      <vt:lpstr>Part5!list_civilité</vt:lpstr>
      <vt:lpstr>Part6!list_civilité</vt:lpstr>
      <vt:lpstr>Part7!list_civilité</vt:lpstr>
      <vt:lpstr>Part8!list_civilité</vt:lpstr>
      <vt:lpstr>Part9!list_civilité</vt:lpstr>
      <vt:lpstr>list_civilité</vt:lpstr>
      <vt:lpstr>Part10!list_type_contrat</vt:lpstr>
      <vt:lpstr>Part11!list_type_contrat</vt:lpstr>
      <vt:lpstr>Part12!list_type_contrat</vt:lpstr>
      <vt:lpstr>Part13!list_type_contrat</vt:lpstr>
      <vt:lpstr>Part14!list_type_contrat</vt:lpstr>
      <vt:lpstr>Part15!list_type_contrat</vt:lpstr>
      <vt:lpstr>Part16!list_type_contrat</vt:lpstr>
      <vt:lpstr>Part17!list_type_contrat</vt:lpstr>
      <vt:lpstr>Part18!list_type_contrat</vt:lpstr>
      <vt:lpstr>Part19!list_type_contrat</vt:lpstr>
      <vt:lpstr>'Part1-Coord'!list_type_contrat</vt:lpstr>
      <vt:lpstr>Part20!list_type_contrat</vt:lpstr>
      <vt:lpstr>Part3!list_type_contrat</vt:lpstr>
      <vt:lpstr>Part4!list_type_contrat</vt:lpstr>
      <vt:lpstr>Part5!list_type_contrat</vt:lpstr>
      <vt:lpstr>Part6!list_type_contrat</vt:lpstr>
      <vt:lpstr>Part7!list_type_contrat</vt:lpstr>
      <vt:lpstr>Part8!list_type_contrat</vt:lpstr>
      <vt:lpstr>Part9!list_type_contrat</vt:lpstr>
      <vt:lpstr>list_type_contrat</vt:lpstr>
      <vt:lpstr>plage_recap_general</vt:lpstr>
      <vt:lpstr>Notice!Zone_d_impression</vt:lpstr>
      <vt:lpstr>VoletGeneral!Zone_d_impression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DEMARCO Federica</dc:creator>
  <cp:lastModifiedBy>COLZIN Stacy</cp:lastModifiedBy>
  <cp:lastPrinted>2024-03-17T18:53:19Z</cp:lastPrinted>
  <dcterms:created xsi:type="dcterms:W3CDTF">2016-09-27T17:19:19Z</dcterms:created>
  <dcterms:modified xsi:type="dcterms:W3CDTF">2026-08-03T12:35:48Z</dcterms:modified>
</cp:coreProperties>
</file>