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defaultThemeVersion="124226"/>
  <mc:AlternateContent xmlns:mc="http://schemas.openxmlformats.org/markup-compatibility/2006">
    <mc:Choice Requires="x15">
      <x15ac:absPath xmlns:x15ac="http://schemas.microsoft.com/office/spreadsheetml/2010/11/ac" url="L:\33-DGPIE\02-Actions et Programmes\43-PEPR exploratoires\16-PEPR SPIN (EXSP)\04-AAP 2025\01-Sélection\01-Documents officiels\02-Documents associés\"/>
    </mc:Choice>
  </mc:AlternateContent>
  <xr:revisionPtr revIDLastSave="0" documentId="13_ncr:1_{F6C024F2-5CBD-4FBC-A95E-A94BDC338EAA}" xr6:coauthVersionLast="47" xr6:coauthVersionMax="47" xr10:uidLastSave="{00000000-0000-0000-0000-000000000000}"/>
  <workbookProtection workbookAlgorithmName="SHA-512" workbookHashValue="4GKBWpcA+vIkh1m6t/2ZEXMad0p9wVUrra440LC2c4dBZ0+pJehPYtMxAXSa56TY1i8gXJlSZ1cxb9jVCC2akg==" workbookSaltValue="6CJ+rlkrsCwAf+Z92u8aAQ==" workbookSpinCount="100000" lockStructure="1"/>
  <bookViews>
    <workbookView xWindow="-110" yWindow="-110" windowWidth="19420" windowHeight="11500" tabRatio="828"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142" i="519" l="1"/>
  <c r="D142" i="519"/>
  <c r="C142" i="519"/>
  <c r="C138" i="519"/>
  <c r="D128" i="519"/>
  <c r="F126" i="519"/>
  <c r="D126" i="519"/>
  <c r="I97" i="519"/>
  <c r="H97" i="519"/>
  <c r="I92" i="519"/>
  <c r="H92" i="519"/>
  <c r="G81" i="519"/>
  <c r="B77" i="519"/>
  <c r="H76" i="519"/>
  <c r="B72" i="519"/>
  <c r="I66" i="519"/>
  <c r="I62" i="519"/>
  <c r="H58" i="519"/>
  <c r="G58" i="519"/>
  <c r="I57" i="519"/>
  <c r="I56" i="519"/>
  <c r="I55" i="519"/>
  <c r="I51" i="519"/>
  <c r="H47" i="519"/>
  <c r="G47" i="519"/>
  <c r="F47" i="519"/>
  <c r="I46" i="519"/>
  <c r="E46" i="519"/>
  <c r="I45" i="519"/>
  <c r="E45" i="519"/>
  <c r="I44" i="519"/>
  <c r="E44" i="519"/>
  <c r="I43" i="519"/>
  <c r="E43" i="519"/>
  <c r="I42" i="519"/>
  <c r="E42" i="519"/>
  <c r="I41" i="519"/>
  <c r="E41" i="519"/>
  <c r="I39" i="519"/>
  <c r="I38" i="519"/>
  <c r="I37" i="519"/>
  <c r="I36" i="519"/>
  <c r="E36" i="519"/>
  <c r="I35" i="519"/>
  <c r="E35" i="519"/>
  <c r="I34" i="519"/>
  <c r="E34" i="519"/>
  <c r="I33" i="519"/>
  <c r="E33" i="519"/>
  <c r="I32" i="519"/>
  <c r="E32" i="519"/>
  <c r="M8" i="519"/>
  <c r="G73" i="519" s="1"/>
  <c r="I73" i="519" s="1"/>
  <c r="M7" i="519"/>
  <c r="N10" i="519" s="1"/>
  <c r="D4" i="519"/>
  <c r="H2" i="519"/>
  <c r="C137" i="519" s="1"/>
  <c r="E142" i="518"/>
  <c r="D142" i="518"/>
  <c r="C142" i="518"/>
  <c r="C138" i="518"/>
  <c r="D128" i="518"/>
  <c r="F126" i="518"/>
  <c r="D126" i="518"/>
  <c r="I97" i="518"/>
  <c r="H97" i="518"/>
  <c r="I92" i="518"/>
  <c r="H92" i="518"/>
  <c r="G81" i="518"/>
  <c r="B77" i="518"/>
  <c r="H76" i="518"/>
  <c r="B72" i="518"/>
  <c r="I66" i="518"/>
  <c r="I62" i="518"/>
  <c r="H58" i="518"/>
  <c r="G58" i="518"/>
  <c r="I57" i="518"/>
  <c r="I56" i="518"/>
  <c r="I55" i="518"/>
  <c r="I51" i="518"/>
  <c r="H47" i="518"/>
  <c r="G47" i="518"/>
  <c r="F47" i="518"/>
  <c r="I46" i="518"/>
  <c r="E46" i="518"/>
  <c r="I45" i="518"/>
  <c r="E45" i="518"/>
  <c r="I44" i="518"/>
  <c r="E44" i="518"/>
  <c r="I43" i="518"/>
  <c r="E43" i="518"/>
  <c r="I42" i="518"/>
  <c r="E42" i="518"/>
  <c r="I41" i="518"/>
  <c r="E41" i="518"/>
  <c r="I39" i="518"/>
  <c r="I38" i="518"/>
  <c r="I37" i="518"/>
  <c r="I36" i="518"/>
  <c r="E36" i="518"/>
  <c r="I35" i="518"/>
  <c r="E35" i="518"/>
  <c r="I34" i="518"/>
  <c r="E34" i="518"/>
  <c r="I33" i="518"/>
  <c r="E33" i="518"/>
  <c r="I32" i="518"/>
  <c r="I78" i="518" s="1"/>
  <c r="E32" i="518"/>
  <c r="M8" i="518"/>
  <c r="G73" i="518" s="1"/>
  <c r="I73" i="518" s="1"/>
  <c r="M7" i="518"/>
  <c r="N10" i="518" s="1"/>
  <c r="D4" i="518"/>
  <c r="H2" i="518"/>
  <c r="C137" i="518" s="1"/>
  <c r="E142" i="517"/>
  <c r="D142" i="517"/>
  <c r="C142" i="517"/>
  <c r="C138" i="517"/>
  <c r="D128" i="517"/>
  <c r="F126" i="517"/>
  <c r="D126" i="517"/>
  <c r="I97" i="517"/>
  <c r="H97" i="517"/>
  <c r="I92" i="517"/>
  <c r="H92" i="517"/>
  <c r="G81" i="517"/>
  <c r="B77" i="517"/>
  <c r="H76" i="517"/>
  <c r="B72" i="517"/>
  <c r="I66" i="517"/>
  <c r="I62" i="517"/>
  <c r="H58" i="517"/>
  <c r="G58" i="517"/>
  <c r="I57" i="517"/>
  <c r="I56" i="517"/>
  <c r="I55" i="517"/>
  <c r="I51" i="517"/>
  <c r="H47" i="517"/>
  <c r="G47" i="517"/>
  <c r="F47" i="517"/>
  <c r="I46" i="517"/>
  <c r="E46" i="517"/>
  <c r="I45" i="517"/>
  <c r="E45" i="517"/>
  <c r="I44" i="517"/>
  <c r="E44" i="517"/>
  <c r="I43" i="517"/>
  <c r="E43" i="517"/>
  <c r="I42" i="517"/>
  <c r="E42" i="517"/>
  <c r="I41" i="517"/>
  <c r="E41" i="517"/>
  <c r="I39" i="517"/>
  <c r="I38" i="517"/>
  <c r="I37" i="517"/>
  <c r="I36" i="517"/>
  <c r="E36" i="517"/>
  <c r="I35" i="517"/>
  <c r="E35" i="517"/>
  <c r="I34" i="517"/>
  <c r="E34" i="517"/>
  <c r="I33" i="517"/>
  <c r="E33" i="517"/>
  <c r="I32" i="517"/>
  <c r="I78" i="517" s="1"/>
  <c r="E32" i="517"/>
  <c r="M8" i="517"/>
  <c r="G73" i="517" s="1"/>
  <c r="I73" i="517" s="1"/>
  <c r="M7" i="517"/>
  <c r="N10" i="517" s="1"/>
  <c r="D4" i="517"/>
  <c r="H2" i="517"/>
  <c r="C137" i="517" s="1"/>
  <c r="E142" i="516"/>
  <c r="D142" i="516"/>
  <c r="C142" i="516"/>
  <c r="C138" i="516"/>
  <c r="D128" i="516"/>
  <c r="F126" i="516"/>
  <c r="D126" i="516"/>
  <c r="I97" i="516"/>
  <c r="H97" i="516"/>
  <c r="I92" i="516"/>
  <c r="H92" i="516"/>
  <c r="G81" i="516"/>
  <c r="B77" i="516"/>
  <c r="H76" i="516"/>
  <c r="B72" i="516"/>
  <c r="I66" i="516"/>
  <c r="I62" i="516"/>
  <c r="H58" i="516"/>
  <c r="G58" i="516"/>
  <c r="I57" i="516"/>
  <c r="I56" i="516"/>
  <c r="I55" i="516"/>
  <c r="I51" i="516"/>
  <c r="H47" i="516"/>
  <c r="G47" i="516"/>
  <c r="F47" i="516"/>
  <c r="I46" i="516"/>
  <c r="E46" i="516"/>
  <c r="I45" i="516"/>
  <c r="E45" i="516"/>
  <c r="I44" i="516"/>
  <c r="E44" i="516"/>
  <c r="I43" i="516"/>
  <c r="E43" i="516"/>
  <c r="I42" i="516"/>
  <c r="E42" i="516"/>
  <c r="I41" i="516"/>
  <c r="E41" i="516"/>
  <c r="I39" i="516"/>
  <c r="I38" i="516"/>
  <c r="I37" i="516"/>
  <c r="I36" i="516"/>
  <c r="E36" i="516"/>
  <c r="I35" i="516"/>
  <c r="E35" i="516"/>
  <c r="I34" i="516"/>
  <c r="E34" i="516"/>
  <c r="I33" i="516"/>
  <c r="E33" i="516"/>
  <c r="I32" i="516"/>
  <c r="I78" i="516" s="1"/>
  <c r="E32" i="516"/>
  <c r="M8" i="516"/>
  <c r="G73" i="516" s="1"/>
  <c r="I73" i="516" s="1"/>
  <c r="M7" i="516"/>
  <c r="N10" i="516" s="1"/>
  <c r="D4" i="516"/>
  <c r="H2" i="516"/>
  <c r="C137" i="516" s="1"/>
  <c r="E142" i="515"/>
  <c r="D142" i="515"/>
  <c r="C142" i="515"/>
  <c r="C138" i="515"/>
  <c r="D128" i="515"/>
  <c r="F126" i="515"/>
  <c r="D126" i="515"/>
  <c r="I97" i="515"/>
  <c r="H97" i="515"/>
  <c r="I92" i="515"/>
  <c r="H92" i="515"/>
  <c r="G81" i="515"/>
  <c r="B77" i="515"/>
  <c r="H76" i="515"/>
  <c r="B72" i="515"/>
  <c r="I66" i="515"/>
  <c r="I62" i="515"/>
  <c r="H58" i="515"/>
  <c r="G58" i="515"/>
  <c r="I57" i="515"/>
  <c r="I56" i="515"/>
  <c r="I55" i="515"/>
  <c r="I51" i="515"/>
  <c r="H47" i="515"/>
  <c r="G47" i="515"/>
  <c r="F47" i="515"/>
  <c r="I46" i="515"/>
  <c r="E46" i="515"/>
  <c r="I45" i="515"/>
  <c r="E45" i="515"/>
  <c r="I44" i="515"/>
  <c r="E44" i="515"/>
  <c r="I43" i="515"/>
  <c r="E43" i="515"/>
  <c r="I42" i="515"/>
  <c r="E42" i="515"/>
  <c r="I41" i="515"/>
  <c r="E41" i="515"/>
  <c r="I39" i="515"/>
  <c r="I38" i="515"/>
  <c r="I37" i="515"/>
  <c r="I36" i="515"/>
  <c r="E36" i="515"/>
  <c r="I35" i="515"/>
  <c r="E35" i="515"/>
  <c r="I34" i="515"/>
  <c r="E34" i="515"/>
  <c r="I33" i="515"/>
  <c r="E33" i="515"/>
  <c r="I32" i="515"/>
  <c r="I78" i="515" s="1"/>
  <c r="E32" i="515"/>
  <c r="M8" i="515"/>
  <c r="G73" i="515" s="1"/>
  <c r="I73" i="515" s="1"/>
  <c r="M7" i="515"/>
  <c r="H72" i="515" s="1"/>
  <c r="G72" i="515" s="1"/>
  <c r="D4" i="515"/>
  <c r="H2" i="515"/>
  <c r="C137" i="515" s="1"/>
  <c r="E142" i="514"/>
  <c r="D142" i="514"/>
  <c r="C142" i="514"/>
  <c r="C138" i="514"/>
  <c r="D128" i="514"/>
  <c r="F126" i="514"/>
  <c r="D126" i="514"/>
  <c r="I97" i="514"/>
  <c r="H97" i="514"/>
  <c r="I92" i="514"/>
  <c r="H92" i="514"/>
  <c r="G81" i="514"/>
  <c r="B77" i="514"/>
  <c r="H76" i="514"/>
  <c r="B72" i="514"/>
  <c r="I66" i="514"/>
  <c r="I62" i="514"/>
  <c r="H58" i="514"/>
  <c r="G58" i="514"/>
  <c r="I57" i="514"/>
  <c r="I56" i="514"/>
  <c r="I55" i="514"/>
  <c r="I51" i="514"/>
  <c r="H47" i="514"/>
  <c r="G47" i="514"/>
  <c r="F47" i="514"/>
  <c r="I46" i="514"/>
  <c r="E46" i="514"/>
  <c r="I45" i="514"/>
  <c r="E45" i="514"/>
  <c r="I44" i="514"/>
  <c r="E44" i="514"/>
  <c r="I43" i="514"/>
  <c r="E43" i="514"/>
  <c r="I42" i="514"/>
  <c r="E42" i="514"/>
  <c r="I41" i="514"/>
  <c r="E41" i="514"/>
  <c r="I39" i="514"/>
  <c r="I38" i="514"/>
  <c r="I37" i="514"/>
  <c r="I36" i="514"/>
  <c r="E36" i="514"/>
  <c r="I35" i="514"/>
  <c r="E35" i="514"/>
  <c r="I34" i="514"/>
  <c r="E34" i="514"/>
  <c r="I33" i="514"/>
  <c r="E33" i="514"/>
  <c r="I32" i="514"/>
  <c r="E32" i="514"/>
  <c r="M8" i="514"/>
  <c r="G73" i="514" s="1"/>
  <c r="I73" i="514" s="1"/>
  <c r="M7" i="514"/>
  <c r="N10" i="514" s="1"/>
  <c r="D4" i="514"/>
  <c r="H2" i="514"/>
  <c r="C137" i="514" s="1"/>
  <c r="E142" i="513"/>
  <c r="D142" i="513"/>
  <c r="C142" i="513"/>
  <c r="C138" i="513"/>
  <c r="D128" i="513"/>
  <c r="F126" i="513"/>
  <c r="D126" i="513"/>
  <c r="I97" i="513"/>
  <c r="H97" i="513"/>
  <c r="I92" i="513"/>
  <c r="H92" i="513"/>
  <c r="G81" i="513"/>
  <c r="B77" i="513"/>
  <c r="H76" i="513"/>
  <c r="B72" i="513"/>
  <c r="I66" i="513"/>
  <c r="I62" i="513"/>
  <c r="H58" i="513"/>
  <c r="G58" i="513"/>
  <c r="I57" i="513"/>
  <c r="I56" i="513"/>
  <c r="I55" i="513"/>
  <c r="I51" i="513"/>
  <c r="H47" i="513"/>
  <c r="G47" i="513"/>
  <c r="F47" i="513"/>
  <c r="I46" i="513"/>
  <c r="E46" i="513"/>
  <c r="I45" i="513"/>
  <c r="E45" i="513"/>
  <c r="I44" i="513"/>
  <c r="E44" i="513"/>
  <c r="I43" i="513"/>
  <c r="E43" i="513"/>
  <c r="I42" i="513"/>
  <c r="E42" i="513"/>
  <c r="I41" i="513"/>
  <c r="E41" i="513"/>
  <c r="I39" i="513"/>
  <c r="I38" i="513"/>
  <c r="I37" i="513"/>
  <c r="I36" i="513"/>
  <c r="E36" i="513"/>
  <c r="I35" i="513"/>
  <c r="E35" i="513"/>
  <c r="I34" i="513"/>
  <c r="E34" i="513"/>
  <c r="I33" i="513"/>
  <c r="E33" i="513"/>
  <c r="I32" i="513"/>
  <c r="I78" i="513" s="1"/>
  <c r="E32" i="513"/>
  <c r="M8" i="513"/>
  <c r="G73" i="513" s="1"/>
  <c r="I73" i="513" s="1"/>
  <c r="M7" i="513"/>
  <c r="N10" i="513" s="1"/>
  <c r="D4" i="513"/>
  <c r="H2" i="513"/>
  <c r="C137" i="513" s="1"/>
  <c r="E142" i="512"/>
  <c r="D142" i="512"/>
  <c r="C142" i="512"/>
  <c r="C138" i="512"/>
  <c r="D128" i="512"/>
  <c r="F126" i="512"/>
  <c r="D126" i="512"/>
  <c r="I97" i="512"/>
  <c r="H97" i="512"/>
  <c r="I92" i="512"/>
  <c r="H92" i="512"/>
  <c r="G81" i="512"/>
  <c r="B77" i="512"/>
  <c r="H76" i="512"/>
  <c r="B72" i="512"/>
  <c r="I66" i="512"/>
  <c r="I62" i="512"/>
  <c r="H58" i="512"/>
  <c r="G58" i="512"/>
  <c r="I57" i="512"/>
  <c r="I56" i="512"/>
  <c r="I55" i="512"/>
  <c r="I51" i="512"/>
  <c r="H47" i="512"/>
  <c r="G47" i="512"/>
  <c r="F47" i="512"/>
  <c r="I46" i="512"/>
  <c r="E46" i="512"/>
  <c r="I45" i="512"/>
  <c r="E45" i="512"/>
  <c r="I44" i="512"/>
  <c r="E44" i="512"/>
  <c r="I43" i="512"/>
  <c r="E43" i="512"/>
  <c r="I42" i="512"/>
  <c r="E42" i="512"/>
  <c r="I41" i="512"/>
  <c r="E41" i="512"/>
  <c r="I39" i="512"/>
  <c r="I38" i="512"/>
  <c r="I37" i="512"/>
  <c r="I36" i="512"/>
  <c r="E36" i="512"/>
  <c r="I35" i="512"/>
  <c r="E35" i="512"/>
  <c r="I34" i="512"/>
  <c r="E34" i="512"/>
  <c r="I33" i="512"/>
  <c r="E33" i="512"/>
  <c r="I32" i="512"/>
  <c r="I78" i="512" s="1"/>
  <c r="E32" i="512"/>
  <c r="M8" i="512"/>
  <c r="G73" i="512" s="1"/>
  <c r="I73" i="512" s="1"/>
  <c r="M7" i="512"/>
  <c r="N10" i="512" s="1"/>
  <c r="D4" i="512"/>
  <c r="H2" i="512"/>
  <c r="C137" i="512" s="1"/>
  <c r="E142" i="511"/>
  <c r="D142" i="511"/>
  <c r="C142" i="511"/>
  <c r="C138" i="511"/>
  <c r="D128" i="511"/>
  <c r="F126" i="511"/>
  <c r="D126" i="511"/>
  <c r="I97" i="511"/>
  <c r="H97" i="511"/>
  <c r="I92" i="511"/>
  <c r="H92" i="511"/>
  <c r="G81" i="511"/>
  <c r="B77" i="511"/>
  <c r="H76" i="511"/>
  <c r="B72" i="511"/>
  <c r="I66" i="511"/>
  <c r="I62" i="511"/>
  <c r="H58" i="511"/>
  <c r="G58" i="511"/>
  <c r="I57" i="511"/>
  <c r="I56" i="511"/>
  <c r="I55" i="511"/>
  <c r="I51" i="511"/>
  <c r="H47" i="511"/>
  <c r="G47" i="511"/>
  <c r="F47" i="511"/>
  <c r="I46" i="511"/>
  <c r="E46" i="511"/>
  <c r="I45" i="511"/>
  <c r="E45" i="511"/>
  <c r="I44" i="511"/>
  <c r="E44" i="511"/>
  <c r="I43" i="511"/>
  <c r="E43" i="511"/>
  <c r="I42" i="511"/>
  <c r="E42" i="511"/>
  <c r="I41" i="511"/>
  <c r="E41" i="511"/>
  <c r="I39" i="511"/>
  <c r="I38" i="511"/>
  <c r="I37" i="511"/>
  <c r="I36" i="511"/>
  <c r="E36" i="511"/>
  <c r="I35" i="511"/>
  <c r="E35" i="511"/>
  <c r="I34" i="511"/>
  <c r="E34" i="511"/>
  <c r="I33" i="511"/>
  <c r="E33" i="511"/>
  <c r="I32" i="511"/>
  <c r="E32" i="511"/>
  <c r="M8" i="511"/>
  <c r="G73" i="511" s="1"/>
  <c r="I73" i="511" s="1"/>
  <c r="M7" i="511"/>
  <c r="N10" i="511" s="1"/>
  <c r="D4" i="511"/>
  <c r="H2" i="511"/>
  <c r="C137" i="511" s="1"/>
  <c r="E142" i="510"/>
  <c r="D142" i="510"/>
  <c r="C142" i="510"/>
  <c r="C138" i="510"/>
  <c r="D128" i="510"/>
  <c r="F126" i="510"/>
  <c r="D126" i="510"/>
  <c r="I97" i="510"/>
  <c r="H97" i="510"/>
  <c r="I92" i="510"/>
  <c r="H92" i="510"/>
  <c r="G81" i="510"/>
  <c r="B77" i="510"/>
  <c r="H76" i="510"/>
  <c r="B72" i="510"/>
  <c r="I66" i="510"/>
  <c r="I62" i="510"/>
  <c r="H58" i="510"/>
  <c r="G58" i="510"/>
  <c r="I57" i="510"/>
  <c r="I56" i="510"/>
  <c r="I55" i="510"/>
  <c r="I51" i="510"/>
  <c r="H47" i="510"/>
  <c r="G47" i="510"/>
  <c r="F47" i="510"/>
  <c r="I46" i="510"/>
  <c r="E46" i="510"/>
  <c r="I45" i="510"/>
  <c r="E45" i="510"/>
  <c r="I44" i="510"/>
  <c r="E44" i="510"/>
  <c r="I43" i="510"/>
  <c r="E43" i="510"/>
  <c r="I42" i="510"/>
  <c r="E42" i="510"/>
  <c r="I41" i="510"/>
  <c r="E41" i="510"/>
  <c r="I39" i="510"/>
  <c r="I38" i="510"/>
  <c r="I37" i="510"/>
  <c r="I36" i="510"/>
  <c r="E36" i="510"/>
  <c r="I35" i="510"/>
  <c r="E35" i="510"/>
  <c r="I34" i="510"/>
  <c r="E34" i="510"/>
  <c r="I33" i="510"/>
  <c r="E33" i="510"/>
  <c r="I32" i="510"/>
  <c r="E32" i="510"/>
  <c r="M8" i="510"/>
  <c r="G73" i="510" s="1"/>
  <c r="I73" i="510" s="1"/>
  <c r="M7" i="510"/>
  <c r="N10" i="510" s="1"/>
  <c r="D4" i="510"/>
  <c r="H2" i="510"/>
  <c r="C137" i="510" s="1"/>
  <c r="E142" i="509"/>
  <c r="D142" i="509"/>
  <c r="C142" i="509"/>
  <c r="C138" i="509"/>
  <c r="D128" i="509"/>
  <c r="F126" i="509"/>
  <c r="D126" i="509"/>
  <c r="I97" i="509"/>
  <c r="H97" i="509"/>
  <c r="I92" i="509"/>
  <c r="H92" i="509"/>
  <c r="G81" i="509"/>
  <c r="B77" i="509"/>
  <c r="H76" i="509"/>
  <c r="B72" i="509"/>
  <c r="I66" i="509"/>
  <c r="I62" i="509"/>
  <c r="H58" i="509"/>
  <c r="G58" i="509"/>
  <c r="I57" i="509"/>
  <c r="I56" i="509"/>
  <c r="I55" i="509"/>
  <c r="I51" i="509"/>
  <c r="H47" i="509"/>
  <c r="G47" i="509"/>
  <c r="F47" i="509"/>
  <c r="I46" i="509"/>
  <c r="E46" i="509"/>
  <c r="I45" i="509"/>
  <c r="E45" i="509"/>
  <c r="I44" i="509"/>
  <c r="E44" i="509"/>
  <c r="I43" i="509"/>
  <c r="E43" i="509"/>
  <c r="I42" i="509"/>
  <c r="E42" i="509"/>
  <c r="I41" i="509"/>
  <c r="E41" i="509"/>
  <c r="I39" i="509"/>
  <c r="I38" i="509"/>
  <c r="I37" i="509"/>
  <c r="I36" i="509"/>
  <c r="E36" i="509"/>
  <c r="I35" i="509"/>
  <c r="E35" i="509"/>
  <c r="I34" i="509"/>
  <c r="E34" i="509"/>
  <c r="I33" i="509"/>
  <c r="E33" i="509"/>
  <c r="I32" i="509"/>
  <c r="E32" i="509"/>
  <c r="M8" i="509"/>
  <c r="G73" i="509" s="1"/>
  <c r="I73" i="509" s="1"/>
  <c r="M7" i="509"/>
  <c r="N10" i="509" s="1"/>
  <c r="D4" i="509"/>
  <c r="H2" i="509"/>
  <c r="C137" i="509" s="1"/>
  <c r="E142" i="508"/>
  <c r="D142" i="508"/>
  <c r="C142" i="508"/>
  <c r="C138" i="508"/>
  <c r="D128" i="508"/>
  <c r="F126" i="508"/>
  <c r="D126" i="508"/>
  <c r="I97" i="508"/>
  <c r="H97" i="508"/>
  <c r="I92" i="508"/>
  <c r="H92" i="508"/>
  <c r="G81" i="508"/>
  <c r="B77" i="508"/>
  <c r="H76" i="508"/>
  <c r="B72" i="508"/>
  <c r="I66" i="508"/>
  <c r="I62" i="508"/>
  <c r="H58" i="508"/>
  <c r="G58" i="508"/>
  <c r="I57" i="508"/>
  <c r="I56" i="508"/>
  <c r="I55" i="508"/>
  <c r="I51" i="508"/>
  <c r="H47" i="508"/>
  <c r="G47" i="508"/>
  <c r="F47" i="508"/>
  <c r="I46" i="508"/>
  <c r="E46" i="508"/>
  <c r="I45" i="508"/>
  <c r="E45" i="508"/>
  <c r="I44" i="508"/>
  <c r="E44" i="508"/>
  <c r="I43" i="508"/>
  <c r="E43" i="508"/>
  <c r="I42" i="508"/>
  <c r="E42" i="508"/>
  <c r="I41" i="508"/>
  <c r="E41" i="508"/>
  <c r="I39" i="508"/>
  <c r="I38" i="508"/>
  <c r="I37" i="508"/>
  <c r="I36" i="508"/>
  <c r="E36" i="508"/>
  <c r="I35" i="508"/>
  <c r="E35" i="508"/>
  <c r="I34" i="508"/>
  <c r="E34" i="508"/>
  <c r="I33" i="508"/>
  <c r="E33" i="508"/>
  <c r="I32" i="508"/>
  <c r="I78" i="508" s="1"/>
  <c r="E32" i="508"/>
  <c r="M8" i="508"/>
  <c r="G73" i="508" s="1"/>
  <c r="I73" i="508" s="1"/>
  <c r="M7" i="508"/>
  <c r="N10" i="508" s="1"/>
  <c r="D4" i="508"/>
  <c r="H2" i="508"/>
  <c r="C137" i="508" s="1"/>
  <c r="E142" i="507"/>
  <c r="D142" i="507"/>
  <c r="C142" i="507"/>
  <c r="C138" i="507"/>
  <c r="D128" i="507"/>
  <c r="F126" i="507"/>
  <c r="D126" i="507"/>
  <c r="I97" i="507"/>
  <c r="H97" i="507"/>
  <c r="I92" i="507"/>
  <c r="H92" i="507"/>
  <c r="G81" i="507"/>
  <c r="B77" i="507"/>
  <c r="H76" i="507"/>
  <c r="B72" i="507"/>
  <c r="I66" i="507"/>
  <c r="I62" i="507"/>
  <c r="H58" i="507"/>
  <c r="G58" i="507"/>
  <c r="I57" i="507"/>
  <c r="I56" i="507"/>
  <c r="I55" i="507"/>
  <c r="I51" i="507"/>
  <c r="H47" i="507"/>
  <c r="G47" i="507"/>
  <c r="F47" i="507"/>
  <c r="I46" i="507"/>
  <c r="E46" i="507"/>
  <c r="I45" i="507"/>
  <c r="E45" i="507"/>
  <c r="I44" i="507"/>
  <c r="E44" i="507"/>
  <c r="I43" i="507"/>
  <c r="E43" i="507"/>
  <c r="I42" i="507"/>
  <c r="E42" i="507"/>
  <c r="I41" i="507"/>
  <c r="E41" i="507"/>
  <c r="I39" i="507"/>
  <c r="I38" i="507"/>
  <c r="I37" i="507"/>
  <c r="I36" i="507"/>
  <c r="E36" i="507"/>
  <c r="I35" i="507"/>
  <c r="E35" i="507"/>
  <c r="I34" i="507"/>
  <c r="E34" i="507"/>
  <c r="I33" i="507"/>
  <c r="E33" i="507"/>
  <c r="I32" i="507"/>
  <c r="I78" i="507" s="1"/>
  <c r="E32" i="507"/>
  <c r="M8" i="507"/>
  <c r="G73" i="507" s="1"/>
  <c r="I73" i="507" s="1"/>
  <c r="M7" i="507"/>
  <c r="N10" i="507" s="1"/>
  <c r="D4" i="507"/>
  <c r="H2" i="507"/>
  <c r="C137" i="507" s="1"/>
  <c r="E142" i="506"/>
  <c r="D142" i="506"/>
  <c r="C142" i="506"/>
  <c r="C138" i="506"/>
  <c r="D128" i="506"/>
  <c r="F126" i="506"/>
  <c r="D126" i="506"/>
  <c r="I97" i="506"/>
  <c r="H97" i="506"/>
  <c r="I92" i="506"/>
  <c r="H92" i="506"/>
  <c r="G81" i="506"/>
  <c r="B77" i="506"/>
  <c r="H76" i="506"/>
  <c r="B72" i="506"/>
  <c r="I66" i="506"/>
  <c r="I62" i="506"/>
  <c r="H58" i="506"/>
  <c r="G58" i="506"/>
  <c r="I57" i="506"/>
  <c r="I56" i="506"/>
  <c r="I55" i="506"/>
  <c r="I51" i="506"/>
  <c r="H47" i="506"/>
  <c r="G47" i="506"/>
  <c r="F47" i="506"/>
  <c r="I46" i="506"/>
  <c r="E46" i="506"/>
  <c r="I45" i="506"/>
  <c r="E45" i="506"/>
  <c r="I44" i="506"/>
  <c r="E44" i="506"/>
  <c r="I43" i="506"/>
  <c r="E43" i="506"/>
  <c r="I42" i="506"/>
  <c r="E42" i="506"/>
  <c r="I41" i="506"/>
  <c r="E41" i="506"/>
  <c r="I39" i="506"/>
  <c r="I38" i="506"/>
  <c r="I37" i="506"/>
  <c r="I36" i="506"/>
  <c r="E36" i="506"/>
  <c r="I35" i="506"/>
  <c r="E35" i="506"/>
  <c r="I34" i="506"/>
  <c r="E34" i="506"/>
  <c r="I33" i="506"/>
  <c r="E33" i="506"/>
  <c r="I32" i="506"/>
  <c r="I78" i="506" s="1"/>
  <c r="E32" i="506"/>
  <c r="M8" i="506"/>
  <c r="G73" i="506" s="1"/>
  <c r="I73" i="506" s="1"/>
  <c r="M7" i="506"/>
  <c r="N10" i="506" s="1"/>
  <c r="D4" i="506"/>
  <c r="H2" i="506"/>
  <c r="C137" i="506" s="1"/>
  <c r="E142" i="505"/>
  <c r="D142" i="505"/>
  <c r="C142" i="505"/>
  <c r="C138" i="505"/>
  <c r="D128" i="505"/>
  <c r="F126" i="505"/>
  <c r="D126" i="505"/>
  <c r="I97" i="505"/>
  <c r="H97" i="505"/>
  <c r="I92" i="505"/>
  <c r="H92" i="505"/>
  <c r="G81" i="505"/>
  <c r="B77" i="505"/>
  <c r="H76" i="505"/>
  <c r="B72" i="505"/>
  <c r="I66" i="505"/>
  <c r="I62" i="505"/>
  <c r="H58" i="505"/>
  <c r="G58" i="505"/>
  <c r="I57" i="505"/>
  <c r="I56" i="505"/>
  <c r="I55" i="505"/>
  <c r="I51" i="505"/>
  <c r="H47" i="505"/>
  <c r="G47" i="505"/>
  <c r="F47" i="505"/>
  <c r="I46" i="505"/>
  <c r="E46" i="505"/>
  <c r="I45" i="505"/>
  <c r="E45" i="505"/>
  <c r="I44" i="505"/>
  <c r="E44" i="505"/>
  <c r="I43" i="505"/>
  <c r="E43" i="505"/>
  <c r="I42" i="505"/>
  <c r="E42" i="505"/>
  <c r="I41" i="505"/>
  <c r="E41" i="505"/>
  <c r="I39" i="505"/>
  <c r="I38" i="505"/>
  <c r="I37" i="505"/>
  <c r="I36" i="505"/>
  <c r="E36" i="505"/>
  <c r="I35" i="505"/>
  <c r="E35" i="505"/>
  <c r="I34" i="505"/>
  <c r="E34" i="505"/>
  <c r="I33" i="505"/>
  <c r="E33" i="505"/>
  <c r="I32" i="505"/>
  <c r="I78" i="505" s="1"/>
  <c r="E32" i="505"/>
  <c r="M8" i="505"/>
  <c r="G73" i="505" s="1"/>
  <c r="I73" i="505" s="1"/>
  <c r="M7" i="505"/>
  <c r="N10" i="505" s="1"/>
  <c r="D4" i="505"/>
  <c r="H2" i="505"/>
  <c r="C137" i="505" s="1"/>
  <c r="E142" i="504"/>
  <c r="D142" i="504"/>
  <c r="C142" i="504"/>
  <c r="C138" i="504"/>
  <c r="D128" i="504"/>
  <c r="F126" i="504"/>
  <c r="D126" i="504"/>
  <c r="I97" i="504"/>
  <c r="H97" i="504"/>
  <c r="I92" i="504"/>
  <c r="H92" i="504"/>
  <c r="G81" i="504"/>
  <c r="B77" i="504"/>
  <c r="H76" i="504"/>
  <c r="B72" i="504"/>
  <c r="I66" i="504"/>
  <c r="I62" i="504"/>
  <c r="H58" i="504"/>
  <c r="G58" i="504"/>
  <c r="I57" i="504"/>
  <c r="I56" i="504"/>
  <c r="I55" i="504"/>
  <c r="I51" i="504"/>
  <c r="H47" i="504"/>
  <c r="G47" i="504"/>
  <c r="F47" i="504"/>
  <c r="I46" i="504"/>
  <c r="E46" i="504"/>
  <c r="I45" i="504"/>
  <c r="E45" i="504"/>
  <c r="I44" i="504"/>
  <c r="E44" i="504"/>
  <c r="I43" i="504"/>
  <c r="E43" i="504"/>
  <c r="I42" i="504"/>
  <c r="E42" i="504"/>
  <c r="I41" i="504"/>
  <c r="E41" i="504"/>
  <c r="I39" i="504"/>
  <c r="I38" i="504"/>
  <c r="I37" i="504"/>
  <c r="I36" i="504"/>
  <c r="E36" i="504"/>
  <c r="I35" i="504"/>
  <c r="E35" i="504"/>
  <c r="I34" i="504"/>
  <c r="E34" i="504"/>
  <c r="I33" i="504"/>
  <c r="E33" i="504"/>
  <c r="I32" i="504"/>
  <c r="I78" i="504" s="1"/>
  <c r="E32" i="504"/>
  <c r="M8" i="504"/>
  <c r="G73" i="504" s="1"/>
  <c r="I73" i="504" s="1"/>
  <c r="M7" i="504"/>
  <c r="N10" i="504" s="1"/>
  <c r="D4" i="504"/>
  <c r="H2" i="504"/>
  <c r="C137" i="504" s="1"/>
  <c r="E142" i="503"/>
  <c r="D142" i="503"/>
  <c r="C142" i="503"/>
  <c r="C138" i="503"/>
  <c r="D128" i="503"/>
  <c r="F126" i="503"/>
  <c r="D126" i="503"/>
  <c r="I97" i="503"/>
  <c r="H97" i="503"/>
  <c r="I92" i="503"/>
  <c r="H92" i="503"/>
  <c r="G81" i="503"/>
  <c r="B77" i="503"/>
  <c r="H76" i="503"/>
  <c r="B72" i="503"/>
  <c r="I66" i="503"/>
  <c r="I62" i="503"/>
  <c r="H58" i="503"/>
  <c r="G58" i="503"/>
  <c r="I57" i="503"/>
  <c r="I56" i="503"/>
  <c r="I55" i="503"/>
  <c r="I51" i="503"/>
  <c r="H47" i="503"/>
  <c r="G47" i="503"/>
  <c r="F47" i="503"/>
  <c r="I46" i="503"/>
  <c r="E46" i="503"/>
  <c r="I45" i="503"/>
  <c r="E45" i="503"/>
  <c r="I44" i="503"/>
  <c r="E44" i="503"/>
  <c r="I43" i="503"/>
  <c r="E43" i="503"/>
  <c r="I42" i="503"/>
  <c r="E42" i="503"/>
  <c r="I41" i="503"/>
  <c r="E41" i="503"/>
  <c r="I39" i="503"/>
  <c r="I38" i="503"/>
  <c r="I37" i="503"/>
  <c r="I36" i="503"/>
  <c r="E36" i="503"/>
  <c r="I35" i="503"/>
  <c r="E35" i="503"/>
  <c r="I34" i="503"/>
  <c r="E34" i="503"/>
  <c r="I33" i="503"/>
  <c r="E33" i="503"/>
  <c r="I32" i="503"/>
  <c r="I78" i="503" s="1"/>
  <c r="E32" i="503"/>
  <c r="M8" i="503"/>
  <c r="G73" i="503" s="1"/>
  <c r="I73" i="503" s="1"/>
  <c r="M7" i="503"/>
  <c r="N10" i="503" s="1"/>
  <c r="D4" i="503"/>
  <c r="H2" i="503"/>
  <c r="C137" i="503" s="1"/>
  <c r="E142" i="502"/>
  <c r="D142" i="502"/>
  <c r="C142" i="502"/>
  <c r="C138" i="502"/>
  <c r="D128" i="502"/>
  <c r="F126" i="502"/>
  <c r="D126" i="502"/>
  <c r="I97" i="502"/>
  <c r="H97" i="502"/>
  <c r="I92" i="502"/>
  <c r="H92" i="502"/>
  <c r="G81" i="502"/>
  <c r="B77" i="502"/>
  <c r="H76" i="502"/>
  <c r="B72" i="502"/>
  <c r="I66" i="502"/>
  <c r="I62" i="502"/>
  <c r="H58" i="502"/>
  <c r="G58" i="502"/>
  <c r="I57" i="502"/>
  <c r="I56" i="502"/>
  <c r="I55" i="502"/>
  <c r="I51" i="502"/>
  <c r="H47" i="502"/>
  <c r="G47" i="502"/>
  <c r="F47" i="502"/>
  <c r="I46" i="502"/>
  <c r="E46" i="502"/>
  <c r="I45" i="502"/>
  <c r="E45" i="502"/>
  <c r="I44" i="502"/>
  <c r="E44" i="502"/>
  <c r="I43" i="502"/>
  <c r="E43" i="502"/>
  <c r="I42" i="502"/>
  <c r="E42" i="502"/>
  <c r="I41" i="502"/>
  <c r="E41" i="502"/>
  <c r="I39" i="502"/>
  <c r="I38" i="502"/>
  <c r="I37" i="502"/>
  <c r="I36" i="502"/>
  <c r="E36" i="502"/>
  <c r="I35" i="502"/>
  <c r="E35" i="502"/>
  <c r="I34" i="502"/>
  <c r="E34" i="502"/>
  <c r="I33" i="502"/>
  <c r="E33" i="502"/>
  <c r="I32" i="502"/>
  <c r="I78" i="502" s="1"/>
  <c r="E32" i="502"/>
  <c r="M8" i="502"/>
  <c r="G73" i="502" s="1"/>
  <c r="I73" i="502" s="1"/>
  <c r="M7" i="502"/>
  <c r="N10" i="502" s="1"/>
  <c r="D4" i="502"/>
  <c r="H2" i="502"/>
  <c r="C137" i="502" s="1"/>
  <c r="I98" i="513" l="1"/>
  <c r="I79" i="518"/>
  <c r="G71" i="502"/>
  <c r="H71" i="514"/>
  <c r="I98" i="512"/>
  <c r="I79" i="504"/>
  <c r="H98" i="518"/>
  <c r="H98" i="516"/>
  <c r="H71" i="509"/>
  <c r="H77" i="509" s="1"/>
  <c r="H98" i="511"/>
  <c r="I98" i="519"/>
  <c r="H98" i="504"/>
  <c r="H98" i="508"/>
  <c r="I79" i="505"/>
  <c r="I80" i="505" s="1"/>
  <c r="L80" i="505" s="1"/>
  <c r="I98" i="508"/>
  <c r="G71" i="512"/>
  <c r="I79" i="502"/>
  <c r="I80" i="502" s="1"/>
  <c r="L80" i="502" s="1"/>
  <c r="H98" i="519"/>
  <c r="H98" i="507"/>
  <c r="I58" i="519"/>
  <c r="I79" i="506"/>
  <c r="I80" i="506" s="1"/>
  <c r="L80" i="506" s="1"/>
  <c r="G71" i="506"/>
  <c r="I98" i="509"/>
  <c r="I98" i="511"/>
  <c r="H71" i="513"/>
  <c r="H77" i="513" s="1"/>
  <c r="I58" i="516"/>
  <c r="H71" i="506"/>
  <c r="H77" i="506" s="1"/>
  <c r="I79" i="503"/>
  <c r="I80" i="503" s="1"/>
  <c r="L80" i="503" s="1"/>
  <c r="G71" i="503"/>
  <c r="I98" i="506"/>
  <c r="H71" i="508"/>
  <c r="H77" i="508" s="1"/>
  <c r="I98" i="518"/>
  <c r="H71" i="512"/>
  <c r="H77" i="512" s="1"/>
  <c r="H98" i="515"/>
  <c r="H98" i="512"/>
  <c r="I79" i="519"/>
  <c r="H71" i="503"/>
  <c r="H77" i="503" s="1"/>
  <c r="I58" i="511"/>
  <c r="H71" i="519"/>
  <c r="H77" i="519" s="1"/>
  <c r="H77" i="514"/>
  <c r="G71" i="505"/>
  <c r="H71" i="510"/>
  <c r="H77" i="510" s="1"/>
  <c r="I58" i="514"/>
  <c r="H71" i="516"/>
  <c r="H77" i="516" s="1"/>
  <c r="I98" i="517"/>
  <c r="I58" i="503"/>
  <c r="H98" i="510"/>
  <c r="H71" i="505"/>
  <c r="H77" i="505" s="1"/>
  <c r="I79" i="507"/>
  <c r="I80" i="507" s="1"/>
  <c r="L80" i="507" s="1"/>
  <c r="I58" i="510"/>
  <c r="I79" i="513"/>
  <c r="I80" i="513" s="1"/>
  <c r="L80" i="513" s="1"/>
  <c r="G71" i="513"/>
  <c r="I98" i="514"/>
  <c r="H71" i="518"/>
  <c r="H77" i="518" s="1"/>
  <c r="I98" i="505"/>
  <c r="I47" i="509"/>
  <c r="H71" i="502"/>
  <c r="H77" i="502" s="1"/>
  <c r="I79" i="509"/>
  <c r="G71" i="509"/>
  <c r="I79" i="515"/>
  <c r="I80" i="515" s="1"/>
  <c r="L80" i="515" s="1"/>
  <c r="I58" i="502"/>
  <c r="I98" i="502"/>
  <c r="I58" i="507"/>
  <c r="H98" i="509"/>
  <c r="I79" i="511"/>
  <c r="I58" i="513"/>
  <c r="I98" i="507"/>
  <c r="I58" i="509"/>
  <c r="I58" i="515"/>
  <c r="I58" i="518"/>
  <c r="I58" i="504"/>
  <c r="I79" i="508"/>
  <c r="I80" i="508" s="1"/>
  <c r="L80" i="508" s="1"/>
  <c r="G71" i="508"/>
  <c r="H98" i="506"/>
  <c r="H98" i="505"/>
  <c r="H71" i="504"/>
  <c r="H77" i="504" s="1"/>
  <c r="I58" i="505"/>
  <c r="H71" i="507"/>
  <c r="H77" i="507" s="1"/>
  <c r="I58" i="508"/>
  <c r="I58" i="512"/>
  <c r="H71" i="515"/>
  <c r="H77" i="515" s="1"/>
  <c r="G71" i="518"/>
  <c r="I47" i="510"/>
  <c r="I47" i="514"/>
  <c r="I47" i="515"/>
  <c r="I71" i="515" s="1"/>
  <c r="I74" i="515" s="1"/>
  <c r="I98" i="516"/>
  <c r="I98" i="503"/>
  <c r="G71" i="511"/>
  <c r="H98" i="502"/>
  <c r="G71" i="504"/>
  <c r="I79" i="510"/>
  <c r="G71" i="510"/>
  <c r="I79" i="514"/>
  <c r="G71" i="514"/>
  <c r="I98" i="515"/>
  <c r="I79" i="517"/>
  <c r="I80" i="517" s="1"/>
  <c r="L80" i="517" s="1"/>
  <c r="G71" i="517"/>
  <c r="H71" i="517"/>
  <c r="H77" i="517" s="1"/>
  <c r="I98" i="504"/>
  <c r="I79" i="516"/>
  <c r="I80" i="516" s="1"/>
  <c r="L80" i="516" s="1"/>
  <c r="G71" i="516"/>
  <c r="I58" i="517"/>
  <c r="I79" i="512"/>
  <c r="I80" i="512" s="1"/>
  <c r="L80" i="512" s="1"/>
  <c r="H98" i="503"/>
  <c r="I98" i="510"/>
  <c r="H98" i="514"/>
  <c r="I47" i="517"/>
  <c r="H98" i="517"/>
  <c r="I47" i="519"/>
  <c r="G71" i="519"/>
  <c r="H98" i="513"/>
  <c r="I58" i="506"/>
  <c r="I47" i="511"/>
  <c r="G71" i="507"/>
  <c r="H71" i="511"/>
  <c r="H77" i="511" s="1"/>
  <c r="G71" i="515"/>
  <c r="G74" i="515" s="1"/>
  <c r="C11" i="519"/>
  <c r="H74" i="519"/>
  <c r="I78" i="519"/>
  <c r="H72" i="519"/>
  <c r="G72" i="519" s="1"/>
  <c r="I80" i="518"/>
  <c r="L80" i="518" s="1"/>
  <c r="C11" i="518"/>
  <c r="H74" i="518"/>
  <c r="I47" i="518"/>
  <c r="H72" i="518"/>
  <c r="G72" i="518" s="1"/>
  <c r="C11" i="517"/>
  <c r="H72" i="517"/>
  <c r="G72" i="517" s="1"/>
  <c r="H74" i="517"/>
  <c r="C11" i="516"/>
  <c r="I47" i="516"/>
  <c r="H74" i="516"/>
  <c r="H72" i="516"/>
  <c r="G72" i="516" s="1"/>
  <c r="N10" i="515"/>
  <c r="C11" i="515"/>
  <c r="H74" i="515"/>
  <c r="C11" i="514"/>
  <c r="H74" i="514"/>
  <c r="I78" i="514"/>
  <c r="H72" i="514"/>
  <c r="G72" i="514" s="1"/>
  <c r="C11" i="513"/>
  <c r="H74" i="513"/>
  <c r="H72" i="513"/>
  <c r="G72" i="513" s="1"/>
  <c r="I47" i="513"/>
  <c r="C11" i="512"/>
  <c r="H74" i="512"/>
  <c r="I47" i="512"/>
  <c r="H72" i="512"/>
  <c r="G72" i="512" s="1"/>
  <c r="C11" i="511"/>
  <c r="H74" i="511"/>
  <c r="I78" i="511"/>
  <c r="H72" i="511"/>
  <c r="G72" i="511" s="1"/>
  <c r="C11" i="510"/>
  <c r="I78" i="510"/>
  <c r="H74" i="510"/>
  <c r="H72" i="510"/>
  <c r="G72" i="510" s="1"/>
  <c r="C11" i="509"/>
  <c r="H74" i="509"/>
  <c r="I78" i="509"/>
  <c r="H72" i="509"/>
  <c r="G72" i="509" s="1"/>
  <c r="C11" i="508"/>
  <c r="H74" i="508"/>
  <c r="I47" i="508"/>
  <c r="H72" i="508"/>
  <c r="G72" i="508" s="1"/>
  <c r="H72" i="507"/>
  <c r="G72" i="507" s="1"/>
  <c r="C11" i="507"/>
  <c r="H74" i="507"/>
  <c r="I47" i="507"/>
  <c r="C11" i="506"/>
  <c r="H74" i="506"/>
  <c r="H72" i="506"/>
  <c r="G72" i="506" s="1"/>
  <c r="G74" i="506" s="1"/>
  <c r="I47" i="506"/>
  <c r="H74" i="505"/>
  <c r="I47" i="505"/>
  <c r="C11" i="505"/>
  <c r="H72" i="505"/>
  <c r="G72" i="505" s="1"/>
  <c r="I80" i="504"/>
  <c r="L80" i="504" s="1"/>
  <c r="H74" i="504"/>
  <c r="C11" i="504"/>
  <c r="I47" i="504"/>
  <c r="H72" i="504"/>
  <c r="G72" i="504" s="1"/>
  <c r="C11" i="503"/>
  <c r="I47" i="503"/>
  <c r="H74" i="503"/>
  <c r="H72" i="503"/>
  <c r="G72" i="503" s="1"/>
  <c r="C11" i="502"/>
  <c r="H74" i="502"/>
  <c r="I47" i="502"/>
  <c r="I71" i="502" s="1"/>
  <c r="I74" i="502" s="1"/>
  <c r="H72" i="502"/>
  <c r="G72" i="502" s="1"/>
  <c r="G74" i="502" s="1"/>
  <c r="B116" i="2"/>
  <c r="B115" i="2"/>
  <c r="G74" i="512" l="1"/>
  <c r="I80" i="509"/>
  <c r="L80" i="509" s="1"/>
  <c r="I71" i="507"/>
  <c r="I74" i="507" s="1"/>
  <c r="I71" i="505"/>
  <c r="I74" i="505" s="1"/>
  <c r="G74" i="504"/>
  <c r="I71" i="519"/>
  <c r="I74" i="519" s="1"/>
  <c r="I71" i="513"/>
  <c r="I74" i="513" s="1"/>
  <c r="G74" i="513"/>
  <c r="G74" i="519"/>
  <c r="I71" i="514"/>
  <c r="I74" i="514" s="1"/>
  <c r="G74" i="505"/>
  <c r="G74" i="511"/>
  <c r="G74" i="503"/>
  <c r="G74" i="517"/>
  <c r="I71" i="518"/>
  <c r="I74" i="518" s="1"/>
  <c r="I71" i="511"/>
  <c r="I74" i="511" s="1"/>
  <c r="G74" i="510"/>
  <c r="I71" i="509"/>
  <c r="I74" i="509" s="1"/>
  <c r="G74" i="508"/>
  <c r="I71" i="516"/>
  <c r="I74" i="516" s="1"/>
  <c r="G74" i="507"/>
  <c r="I71" i="506"/>
  <c r="I74" i="506" s="1"/>
  <c r="I71" i="504"/>
  <c r="I74" i="504" s="1"/>
  <c r="G74" i="509"/>
  <c r="I80" i="514"/>
  <c r="L80" i="514" s="1"/>
  <c r="I80" i="519"/>
  <c r="L80" i="519" s="1"/>
  <c r="I71" i="512"/>
  <c r="I74" i="512" s="1"/>
  <c r="I71" i="503"/>
  <c r="I74" i="503" s="1"/>
  <c r="I71" i="508"/>
  <c r="I74" i="508" s="1"/>
  <c r="I80" i="511"/>
  <c r="L80" i="511" s="1"/>
  <c r="I71" i="510"/>
  <c r="I74" i="510" s="1"/>
  <c r="I80" i="510"/>
  <c r="L80" i="510" s="1"/>
  <c r="G74" i="518"/>
  <c r="I71" i="517"/>
  <c r="I74" i="517" s="1"/>
  <c r="G74" i="516"/>
  <c r="G74" i="514"/>
  <c r="H76" i="49"/>
  <c r="H76" i="356"/>
  <c r="B77" i="49" l="1"/>
  <c r="B77" i="356"/>
  <c r="G47" i="356"/>
  <c r="H47" i="356"/>
  <c r="F47" i="356"/>
  <c r="AO65" i="2"/>
  <c r="F47" i="49" l="1"/>
  <c r="I42" i="356"/>
  <c r="I43" i="356"/>
  <c r="I44" i="356"/>
  <c r="I45" i="356"/>
  <c r="I46" i="356"/>
  <c r="E42" i="356"/>
  <c r="E43" i="356"/>
  <c r="E44" i="356"/>
  <c r="E45" i="356"/>
  <c r="E46" i="356"/>
  <c r="I33" i="356" l="1"/>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I38" i="49"/>
  <c r="I38" i="356"/>
  <c r="I42" i="49"/>
  <c r="I43" i="49"/>
  <c r="H47" i="49"/>
  <c r="B35" i="483" l="1"/>
  <c r="AS60" i="2" l="1"/>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AQ65" i="2"/>
  <c r="S65" i="2"/>
  <c r="I80" i="356" l="1"/>
  <c r="L80" i="356" s="1"/>
  <c r="I47" i="356"/>
  <c r="I98" i="356"/>
  <c r="I58" i="356"/>
  <c r="I58" i="49"/>
  <c r="I98" i="49"/>
  <c r="H98" i="49"/>
  <c r="H98" i="356"/>
  <c r="H71" i="356"/>
  <c r="H77" i="356" s="1"/>
  <c r="G81" i="356" l="1"/>
  <c r="L83" i="356"/>
  <c r="I37" i="49" l="1"/>
  <c r="I39" i="49"/>
  <c r="H58" i="49"/>
  <c r="H71" i="49" s="1"/>
  <c r="H77" i="49" s="1"/>
  <c r="G58" i="49"/>
  <c r="L33" i="2" l="1"/>
  <c r="D10" i="356" l="1"/>
  <c r="E142" i="356" s="1"/>
  <c r="M192" i="2"/>
  <c r="M196" i="2"/>
  <c r="M191" i="2"/>
  <c r="M194" i="2"/>
  <c r="M193" i="2"/>
  <c r="M195"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67" i="2"/>
  <c r="AQ73" i="2"/>
  <c r="AQ71" i="2"/>
  <c r="AQ78" i="2"/>
  <c r="AQ74" i="2"/>
  <c r="AQ69" i="2"/>
  <c r="AQ82" i="2"/>
  <c r="AQ70" i="2"/>
  <c r="AQ80" i="2"/>
  <c r="AQ75" i="2"/>
  <c r="AQ72" i="2"/>
  <c r="AQ77" i="2"/>
  <c r="AQ84" i="2"/>
  <c r="AQ76" i="2"/>
  <c r="AQ81" i="2"/>
  <c r="AQ79" i="2"/>
  <c r="AQ83" i="2"/>
  <c r="AQ68" i="2"/>
  <c r="D128" i="49" l="1"/>
  <c r="F126" i="49"/>
  <c r="D126" i="49"/>
  <c r="H2" i="49" l="1"/>
  <c r="C137" i="49" s="1"/>
  <c r="H2" i="356"/>
  <c r="C137" i="356" s="1"/>
  <c r="B11" i="483" l="1"/>
  <c r="H1" i="483"/>
  <c r="C1" i="483"/>
  <c r="E142" i="49" l="1"/>
  <c r="B117" i="2"/>
  <c r="AS74" i="2"/>
  <c r="AS80" i="2"/>
  <c r="AS79" i="2"/>
  <c r="AS77" i="2"/>
  <c r="AS73" i="2"/>
  <c r="AS76" i="2"/>
  <c r="AS82" i="2"/>
  <c r="AS69" i="2"/>
  <c r="AS84" i="2"/>
  <c r="AS83" i="2"/>
  <c r="AS71" i="2"/>
  <c r="AS75" i="2"/>
  <c r="AS68" i="2"/>
  <c r="AS66" i="2"/>
  <c r="AS67" i="2"/>
  <c r="AS70" i="2"/>
  <c r="AS72" i="2"/>
  <c r="AS81" i="2"/>
  <c r="AS78" i="2"/>
  <c r="AS65" i="2"/>
  <c r="AS63" i="2" l="1"/>
  <c r="I117" i="2" s="1"/>
  <c r="D20" i="356"/>
  <c r="D19" i="356"/>
  <c r="D18" i="356"/>
  <c r="D128" i="356" s="1"/>
  <c r="D17" i="356"/>
  <c r="D126" i="356" s="1"/>
  <c r="D16" i="356"/>
  <c r="F126" i="356" s="1"/>
  <c r="D15" i="356"/>
  <c r="D9" i="356"/>
  <c r="D11" i="356" s="1"/>
  <c r="D8" i="356"/>
  <c r="D142" i="356" s="1"/>
  <c r="D7" i="356"/>
  <c r="C138" i="356" s="1"/>
  <c r="L6" i="356"/>
  <c r="D4" i="356"/>
  <c r="J194" i="2"/>
  <c r="I193" i="2"/>
  <c r="L192" i="2"/>
  <c r="J196" i="2"/>
  <c r="J193" i="2"/>
  <c r="L190" i="2"/>
  <c r="L194" i="2"/>
  <c r="K193" i="2"/>
  <c r="K196" i="2"/>
  <c r="K195" i="2"/>
  <c r="J192" i="2"/>
  <c r="J189" i="2"/>
  <c r="I196" i="2"/>
  <c r="I190" i="2"/>
  <c r="L191" i="2"/>
  <c r="J191" i="2"/>
  <c r="I195" i="2"/>
  <c r="K191" i="2"/>
  <c r="K192" i="2"/>
  <c r="I192" i="2"/>
  <c r="I191" i="2"/>
  <c r="K189" i="2"/>
  <c r="K194" i="2"/>
  <c r="I194" i="2"/>
  <c r="L195" i="2"/>
  <c r="J190" i="2"/>
  <c r="K190" i="2"/>
  <c r="L193" i="2"/>
  <c r="L196" i="2"/>
  <c r="J195"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L189" i="2"/>
  <c r="M189" i="2"/>
  <c r="I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59" i="2"/>
  <c r="M209" i="2"/>
  <c r="M217" i="2"/>
  <c r="M275" i="2"/>
  <c r="M251" i="2"/>
  <c r="H74" i="356" l="1"/>
  <c r="O190" i="2"/>
  <c r="O191" i="2"/>
  <c r="Q191" i="2" s="1"/>
  <c r="O193" i="2"/>
  <c r="Q193" i="2" s="1"/>
  <c r="O192" i="2"/>
  <c r="Q192" i="2" s="1"/>
  <c r="O189" i="2"/>
  <c r="O196" i="2"/>
  <c r="Q196" i="2" s="1"/>
  <c r="O195" i="2"/>
  <c r="Q195" i="2" s="1"/>
  <c r="O194" i="2"/>
  <c r="Q194" i="2" s="1"/>
  <c r="D142" i="49"/>
  <c r="M305" i="2"/>
  <c r="M297" i="2"/>
  <c r="M280" i="2"/>
  <c r="M254" i="2"/>
  <c r="M223" i="2"/>
  <c r="M237" i="2"/>
  <c r="M309" i="2"/>
  <c r="M345" i="2"/>
  <c r="M198" i="2"/>
  <c r="M276" i="2"/>
  <c r="M210" i="2"/>
  <c r="M286" i="2"/>
  <c r="M211" i="2"/>
  <c r="M229" i="2"/>
  <c r="M200" i="2"/>
  <c r="M253" i="2"/>
  <c r="M236" i="2"/>
  <c r="M265" i="2"/>
  <c r="M222" i="2"/>
  <c r="M331" i="2"/>
  <c r="M250" i="2"/>
  <c r="M307" i="2"/>
  <c r="M218" i="2"/>
  <c r="M220" i="2"/>
  <c r="M287" i="2"/>
  <c r="M267" i="2"/>
  <c r="M226" i="2"/>
  <c r="M314" i="2"/>
  <c r="M262" i="2"/>
  <c r="M292" i="2"/>
  <c r="M295" i="2"/>
  <c r="M324" i="2"/>
  <c r="M334" i="2"/>
  <c r="M299" i="2"/>
  <c r="M266" i="2"/>
  <c r="M303" i="2"/>
  <c r="M311" i="2"/>
  <c r="M310" i="2"/>
  <c r="M215" i="2"/>
  <c r="M203" i="2"/>
  <c r="M348" i="2"/>
  <c r="M206" i="2"/>
  <c r="M225" i="2"/>
  <c r="M224" i="2"/>
  <c r="M316" i="2"/>
  <c r="M205" i="2"/>
  <c r="M332" i="2"/>
  <c r="M190" i="2"/>
  <c r="M232" i="2"/>
  <c r="M272" i="2"/>
  <c r="M208" i="2"/>
  <c r="M302" i="2"/>
  <c r="M342" i="2"/>
  <c r="M323" i="2"/>
  <c r="M288" i="2"/>
  <c r="M219" i="2"/>
  <c r="M304" i="2"/>
  <c r="M294" i="2"/>
  <c r="M204" i="2"/>
  <c r="M284" i="2"/>
  <c r="M234" i="2"/>
  <c r="M318" i="2"/>
  <c r="M313" i="2"/>
  <c r="M322" i="2"/>
  <c r="M300" i="2"/>
  <c r="M240" i="2"/>
  <c r="M214" i="2"/>
  <c r="M216" i="2"/>
  <c r="M296" i="2"/>
  <c r="M336" i="2"/>
  <c r="M230" i="2"/>
  <c r="M327" i="2"/>
  <c r="M255" i="2"/>
  <c r="M320" i="2"/>
  <c r="M260" i="2"/>
  <c r="M271" i="2"/>
  <c r="M333" i="2"/>
  <c r="M330" i="2"/>
  <c r="M344" i="2"/>
  <c r="M243" i="2"/>
  <c r="M213" i="2"/>
  <c r="M335" i="2"/>
  <c r="M317" i="2"/>
  <c r="M231" i="2"/>
  <c r="M339" i="2"/>
  <c r="M321" i="2"/>
  <c r="M233" i="2"/>
  <c r="M329" i="2"/>
  <c r="M285" i="2"/>
  <c r="M256" i="2"/>
  <c r="M319" i="2"/>
  <c r="M347" i="2"/>
  <c r="M337" i="2"/>
  <c r="M308" i="2"/>
  <c r="M277" i="2"/>
  <c r="M291" i="2"/>
  <c r="M274" i="2"/>
  <c r="M273" i="2"/>
  <c r="M346" i="2"/>
  <c r="M212" i="2"/>
  <c r="M306" i="2"/>
  <c r="M281" i="2"/>
  <c r="M270" i="2"/>
  <c r="M264" i="2"/>
  <c r="M312" i="2"/>
  <c r="M289" i="2"/>
  <c r="M290" i="2"/>
  <c r="M293" i="2"/>
  <c r="M252" i="2"/>
  <c r="M241" i="2"/>
  <c r="M202" i="2"/>
  <c r="M278" i="2"/>
  <c r="M257" i="2"/>
  <c r="M315" i="2"/>
  <c r="M201" i="2"/>
  <c r="M248" i="2"/>
  <c r="M283" i="2"/>
  <c r="M246" i="2"/>
  <c r="M221" i="2"/>
  <c r="M341" i="2"/>
  <c r="M338" i="2"/>
  <c r="M263" i="2"/>
  <c r="M238" i="2"/>
  <c r="M328" i="2"/>
  <c r="M340" i="2"/>
  <c r="M326" i="2"/>
  <c r="M244" i="2"/>
  <c r="M282" i="2"/>
  <c r="M247" i="2"/>
  <c r="M227" i="2"/>
  <c r="M269" i="2"/>
  <c r="M242" i="2"/>
  <c r="M245" i="2"/>
  <c r="M199" i="2"/>
  <c r="M325" i="2"/>
  <c r="M235" i="2"/>
  <c r="M261" i="2"/>
  <c r="M279" i="2"/>
  <c r="M301" i="2"/>
  <c r="M268" i="2"/>
  <c r="M258" i="2"/>
  <c r="M298" i="2"/>
  <c r="M228" i="2"/>
  <c r="M343" i="2"/>
  <c r="M207" i="2"/>
  <c r="M249" i="2"/>
  <c r="M239"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F1" i="2"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J91" i="2" l="1"/>
  <c r="G71" i="49" l="1"/>
  <c r="G74" i="49" s="1"/>
  <c r="E32" i="49"/>
  <c r="I32" i="49"/>
  <c r="I78" i="49" s="1"/>
  <c r="I80" i="49" s="1"/>
  <c r="L80" i="49" s="1"/>
  <c r="I47" i="49" l="1"/>
  <c r="I71" i="49" l="1"/>
  <c r="I74" i="49" s="1"/>
  <c r="J266" i="2"/>
  <c r="J245" i="2"/>
  <c r="E97" i="2"/>
  <c r="J305" i="2"/>
  <c r="W77" i="2"/>
  <c r="I261" i="2"/>
  <c r="J199" i="2"/>
  <c r="J270" i="2"/>
  <c r="L198" i="2"/>
  <c r="AH80" i="2"/>
  <c r="AD69" i="2"/>
  <c r="J290" i="2"/>
  <c r="K247" i="2"/>
  <c r="L332" i="2"/>
  <c r="L263" i="2"/>
  <c r="AP67" i="2"/>
  <c r="I309" i="2"/>
  <c r="J323" i="2"/>
  <c r="L246" i="2"/>
  <c r="AL76" i="2"/>
  <c r="AH84" i="2"/>
  <c r="W65" i="2"/>
  <c r="U75" i="2"/>
  <c r="K229" i="2"/>
  <c r="J219" i="2"/>
  <c r="U82" i="2"/>
  <c r="L300" i="2"/>
  <c r="K313" i="2"/>
  <c r="AW70" i="2"/>
  <c r="K325" i="2"/>
  <c r="K296" i="2"/>
  <c r="W74" i="2"/>
  <c r="J253" i="2"/>
  <c r="L320" i="2"/>
  <c r="K208" i="2"/>
  <c r="J282" i="2"/>
  <c r="I335" i="2"/>
  <c r="I298" i="2"/>
  <c r="B104" i="2"/>
  <c r="AU66" i="2"/>
  <c r="AM65" i="2"/>
  <c r="K215" i="2"/>
  <c r="Y75" i="2"/>
  <c r="I238" i="2"/>
  <c r="L265" i="2"/>
  <c r="AC69" i="2"/>
  <c r="I202" i="2"/>
  <c r="J307" i="2"/>
  <c r="AC72" i="2"/>
  <c r="AA68" i="2"/>
  <c r="I234" i="2"/>
  <c r="E91" i="2"/>
  <c r="I237" i="2"/>
  <c r="E96" i="2"/>
  <c r="AU76" i="2"/>
  <c r="AI82" i="2"/>
  <c r="L244" i="2"/>
  <c r="K286" i="2"/>
  <c r="L220" i="2"/>
  <c r="J316" i="2"/>
  <c r="U70" i="2"/>
  <c r="AX82" i="2"/>
  <c r="J223" i="2"/>
  <c r="U77" i="2"/>
  <c r="I216" i="2"/>
  <c r="E107" i="2"/>
  <c r="AA72" i="2"/>
  <c r="X72" i="2"/>
  <c r="J301" i="2"/>
  <c r="B98" i="2"/>
  <c r="V75" i="2"/>
  <c r="I333" i="2"/>
  <c r="AH74" i="2"/>
  <c r="AT83" i="2"/>
  <c r="K282" i="2"/>
  <c r="E78" i="2"/>
  <c r="K283" i="2"/>
  <c r="J342" i="2"/>
  <c r="AD67" i="2"/>
  <c r="B103" i="2"/>
  <c r="AD66" i="2"/>
  <c r="AR67" i="2"/>
  <c r="I301" i="2"/>
  <c r="I222" i="2"/>
  <c r="AF78" i="2"/>
  <c r="K203" i="2"/>
  <c r="I299" i="2"/>
  <c r="AR83" i="2"/>
  <c r="J304" i="2"/>
  <c r="AV81" i="2"/>
  <c r="V71" i="2"/>
  <c r="I338" i="2"/>
  <c r="L264" i="2"/>
  <c r="K314" i="2"/>
  <c r="S79" i="2"/>
  <c r="AR76" i="2"/>
  <c r="I343" i="2"/>
  <c r="K311" i="2"/>
  <c r="J257" i="2"/>
  <c r="S68" i="2"/>
  <c r="AB75" i="2"/>
  <c r="V66" i="2"/>
  <c r="L245" i="2"/>
  <c r="K261" i="2"/>
  <c r="K300" i="2"/>
  <c r="E69" i="2"/>
  <c r="L275" i="2"/>
  <c r="I326" i="2"/>
  <c r="AU81" i="2"/>
  <c r="L336" i="2"/>
  <c r="J197" i="2"/>
  <c r="J278" i="2"/>
  <c r="I316" i="2"/>
  <c r="AJ68" i="2"/>
  <c r="B70" i="2"/>
  <c r="L267" i="2"/>
  <c r="L301" i="2"/>
  <c r="J288" i="2"/>
  <c r="AE81" i="2"/>
  <c r="K316" i="2"/>
  <c r="AR72" i="2"/>
  <c r="AB66" i="2"/>
  <c r="W67" i="2"/>
  <c r="AX79" i="2"/>
  <c r="I243" i="2"/>
  <c r="AM81" i="2"/>
  <c r="AW82" i="2"/>
  <c r="AV73" i="2"/>
  <c r="AM80" i="2"/>
  <c r="K209" i="2"/>
  <c r="AD74" i="2"/>
  <c r="AU77" i="2"/>
  <c r="L285" i="2"/>
  <c r="I307" i="2"/>
  <c r="J242" i="2"/>
  <c r="K246" i="2"/>
  <c r="Y67" i="2"/>
  <c r="AE77" i="2"/>
  <c r="AR80" i="2"/>
  <c r="T68" i="2"/>
  <c r="L272" i="2"/>
  <c r="K236" i="2"/>
  <c r="J250" i="2"/>
  <c r="B84" i="2"/>
  <c r="K341" i="2"/>
  <c r="E110" i="2"/>
  <c r="AP84" i="2"/>
  <c r="E103" i="2"/>
  <c r="AB72" i="2"/>
  <c r="AB77" i="2"/>
  <c r="I281" i="2"/>
  <c r="J269" i="2"/>
  <c r="L315" i="2"/>
  <c r="L346" i="2"/>
  <c r="J234" i="2"/>
  <c r="AB82" i="2"/>
  <c r="AE84" i="2"/>
  <c r="V79" i="2"/>
  <c r="AM82" i="2"/>
  <c r="AF75" i="2"/>
  <c r="AX74" i="2"/>
  <c r="J309" i="2"/>
  <c r="X76" i="2"/>
  <c r="L348" i="2"/>
  <c r="AP75" i="2"/>
  <c r="V69" i="2"/>
  <c r="AR69" i="2"/>
  <c r="AR71" i="2"/>
  <c r="J261" i="2"/>
  <c r="W79" i="2"/>
  <c r="K273" i="2"/>
  <c r="AM74" i="2"/>
  <c r="AA80" i="2"/>
  <c r="L257" i="2"/>
  <c r="AK72" i="2"/>
  <c r="AP76" i="2"/>
  <c r="W75" i="2"/>
  <c r="J335" i="2"/>
  <c r="I294" i="2"/>
  <c r="AB69" i="2"/>
  <c r="AP79" i="2"/>
  <c r="L274" i="2"/>
  <c r="AK71" i="2"/>
  <c r="AL67" i="2"/>
  <c r="W72" i="2"/>
  <c r="AL78" i="2"/>
  <c r="AF66" i="2"/>
  <c r="J236" i="2"/>
  <c r="E109" i="2"/>
  <c r="AW74" i="2"/>
  <c r="AP71" i="2"/>
  <c r="AE67" i="2"/>
  <c r="AO77" i="2"/>
  <c r="X71" i="2"/>
  <c r="E65" i="2"/>
  <c r="K317" i="2"/>
  <c r="E92" i="2"/>
  <c r="L225" i="2"/>
  <c r="T69" i="2"/>
  <c r="AW72" i="2"/>
  <c r="L227" i="2"/>
  <c r="I205" i="2"/>
  <c r="I334" i="2"/>
  <c r="J337" i="2"/>
  <c r="K214" i="2"/>
  <c r="AX72" i="2"/>
  <c r="K225" i="2"/>
  <c r="K287" i="2"/>
  <c r="AV70" i="2"/>
  <c r="E73" i="2"/>
  <c r="K329" i="2"/>
  <c r="K305" i="2"/>
  <c r="B92" i="2"/>
  <c r="J284" i="2"/>
  <c r="AR74" i="2"/>
  <c r="L329" i="2"/>
  <c r="L316" i="2"/>
  <c r="L318" i="2"/>
  <c r="W83" i="2"/>
  <c r="K271" i="2"/>
  <c r="J295" i="2"/>
  <c r="J276" i="2"/>
  <c r="I199" i="2"/>
  <c r="B94" i="2"/>
  <c r="L340" i="2"/>
  <c r="I332" i="2"/>
  <c r="L310" i="2"/>
  <c r="K233" i="2"/>
  <c r="AA76" i="2"/>
  <c r="I258" i="2"/>
  <c r="AX81" i="2"/>
  <c r="E77" i="2"/>
  <c r="V78" i="2"/>
  <c r="L218" i="2"/>
  <c r="L226" i="2"/>
  <c r="I339" i="2"/>
  <c r="AI70" i="2"/>
  <c r="AB67" i="2"/>
  <c r="AI79" i="2"/>
  <c r="AU70" i="2"/>
  <c r="I257" i="2"/>
  <c r="K333" i="2"/>
  <c r="AK76" i="2"/>
  <c r="I312" i="2"/>
  <c r="K291" i="2"/>
  <c r="AP81" i="2"/>
  <c r="K295" i="2"/>
  <c r="I256" i="2"/>
  <c r="K218" i="2"/>
  <c r="K243" i="2"/>
  <c r="B108" i="2"/>
  <c r="K292" i="2"/>
  <c r="J217" i="2"/>
  <c r="AJ73" i="2"/>
  <c r="L277" i="2"/>
  <c r="X67" i="2"/>
  <c r="I272" i="2"/>
  <c r="J281" i="2"/>
  <c r="L202" i="2"/>
  <c r="J256" i="2"/>
  <c r="K281" i="2"/>
  <c r="AX67" i="2"/>
  <c r="AM68" i="2"/>
  <c r="S70" i="2"/>
  <c r="T83" i="2"/>
  <c r="AW73" i="2"/>
  <c r="B77" i="2"/>
  <c r="L256" i="2"/>
  <c r="K213" i="2"/>
  <c r="B72" i="2"/>
  <c r="I244" i="2"/>
  <c r="Y81" i="2"/>
  <c r="K318" i="2"/>
  <c r="E82" i="2"/>
  <c r="L221" i="2"/>
  <c r="AO74" i="2"/>
  <c r="AO82" i="2"/>
  <c r="I305" i="2"/>
  <c r="E79" i="2"/>
  <c r="AB78" i="2"/>
  <c r="X78" i="2"/>
  <c r="L273" i="2"/>
  <c r="AR82" i="2"/>
  <c r="U79" i="2"/>
  <c r="J287" i="2"/>
  <c r="AK81" i="2"/>
  <c r="K269" i="2"/>
  <c r="AR75" i="2"/>
  <c r="I245" i="2"/>
  <c r="K298" i="2"/>
  <c r="X70" i="2"/>
  <c r="AW80" i="2"/>
  <c r="AX71" i="2"/>
  <c r="AE78" i="2"/>
  <c r="AD70" i="2"/>
  <c r="J291" i="2"/>
  <c r="B76" i="2"/>
  <c r="J330" i="2"/>
  <c r="L224" i="2"/>
  <c r="AW84" i="2"/>
  <c r="J298" i="2"/>
  <c r="K321" i="2"/>
  <c r="AF67" i="2"/>
  <c r="AF65" i="2"/>
  <c r="AO79" i="2"/>
  <c r="AK77" i="2"/>
  <c r="AR84" i="2"/>
  <c r="K276" i="2"/>
  <c r="K216" i="2"/>
  <c r="AK83" i="2"/>
  <c r="J319" i="2"/>
  <c r="J336" i="2"/>
  <c r="AI77" i="2"/>
  <c r="L287" i="2"/>
  <c r="I197" i="2"/>
  <c r="J297" i="2"/>
  <c r="J203" i="2"/>
  <c r="X84" i="2"/>
  <c r="AE68" i="2"/>
  <c r="AM73" i="2"/>
  <c r="J263" i="2"/>
  <c r="B81" i="2"/>
  <c r="B93" i="2"/>
  <c r="L314" i="2"/>
  <c r="I228" i="2"/>
  <c r="AC73" i="2"/>
  <c r="I246" i="2"/>
  <c r="V76" i="2"/>
  <c r="L201" i="2"/>
  <c r="K275" i="2"/>
  <c r="I217" i="2"/>
  <c r="S84" i="2"/>
  <c r="L347" i="2"/>
  <c r="I278" i="2"/>
  <c r="AP80" i="2"/>
  <c r="J302" i="2"/>
  <c r="AT79" i="2"/>
  <c r="AI72" i="2"/>
  <c r="J320" i="2"/>
  <c r="Y83" i="2"/>
  <c r="U81" i="2"/>
  <c r="K198" i="2"/>
  <c r="AW66" i="2"/>
  <c r="V73" i="2"/>
  <c r="K347" i="2"/>
  <c r="Y65" i="2"/>
  <c r="L206" i="2"/>
  <c r="I269" i="2"/>
  <c r="J279" i="2"/>
  <c r="L210" i="2"/>
  <c r="J321" i="2"/>
  <c r="L271" i="2"/>
  <c r="K346" i="2"/>
  <c r="X80" i="2"/>
  <c r="L327" i="2"/>
  <c r="AU71" i="2"/>
  <c r="AW67" i="2"/>
  <c r="K309" i="2"/>
  <c r="AC74" i="2"/>
  <c r="AR70" i="2"/>
  <c r="AF77" i="2"/>
  <c r="S83" i="2"/>
  <c r="I236" i="2"/>
  <c r="AW81" i="2"/>
  <c r="J338" i="2"/>
  <c r="K253" i="2"/>
  <c r="I227" i="2"/>
  <c r="L321" i="2"/>
  <c r="L291" i="2"/>
  <c r="I263" i="2"/>
  <c r="I346" i="2"/>
  <c r="K251" i="2"/>
  <c r="L299" i="2"/>
  <c r="K262" i="2"/>
  <c r="K230" i="2"/>
  <c r="J333" i="2"/>
  <c r="L339" i="2"/>
  <c r="I211" i="2"/>
  <c r="J204" i="2"/>
  <c r="V83" i="2"/>
  <c r="U76" i="2"/>
  <c r="E100" i="2"/>
  <c r="I260" i="2"/>
  <c r="AK70" i="2"/>
  <c r="T84" i="2"/>
  <c r="I315" i="2"/>
  <c r="AU84" i="2"/>
  <c r="L203" i="2"/>
  <c r="K293" i="2"/>
  <c r="B74" i="2"/>
  <c r="J326" i="2"/>
  <c r="AT67" i="2"/>
  <c r="B78" i="2"/>
  <c r="K220" i="2"/>
  <c r="K280" i="2"/>
  <c r="T71" i="2"/>
  <c r="AX66" i="2"/>
  <c r="AC78" i="2"/>
  <c r="K284" i="2"/>
  <c r="E75" i="2"/>
  <c r="AC80" i="2"/>
  <c r="W68" i="2"/>
  <c r="K342" i="2"/>
  <c r="I286" i="2"/>
  <c r="I348" i="2"/>
  <c r="V72" i="2"/>
  <c r="AO84" i="2"/>
  <c r="AF68" i="2"/>
  <c r="AE69" i="2"/>
  <c r="AA84" i="2"/>
  <c r="T77" i="2"/>
  <c r="L233" i="2"/>
  <c r="I273" i="2"/>
  <c r="AI67" i="2"/>
  <c r="E104" i="2"/>
  <c r="B69" i="2"/>
  <c r="AR78" i="2"/>
  <c r="AO68" i="2"/>
  <c r="AB74" i="2"/>
  <c r="J329" i="2"/>
  <c r="L292" i="2"/>
  <c r="AO83" i="2"/>
  <c r="J233" i="2"/>
  <c r="J222" i="2"/>
  <c r="AV65" i="2"/>
  <c r="AL65" i="2"/>
  <c r="AK80" i="2"/>
  <c r="I230" i="2"/>
  <c r="L305" i="2"/>
  <c r="X68" i="2"/>
  <c r="L222" i="2"/>
  <c r="AV79" i="2"/>
  <c r="L250" i="2"/>
  <c r="L242" i="2"/>
  <c r="L204" i="2"/>
  <c r="AO78" i="2"/>
  <c r="J294" i="2"/>
  <c r="I310" i="2"/>
  <c r="J286" i="2"/>
  <c r="T74" i="2"/>
  <c r="AC79" i="2"/>
  <c r="J211" i="2"/>
  <c r="U71" i="2"/>
  <c r="E81" i="2"/>
  <c r="AL69" i="2"/>
  <c r="J230" i="2"/>
  <c r="AH72" i="2"/>
  <c r="S75" i="2"/>
  <c r="J232" i="2"/>
  <c r="AH78" i="2"/>
  <c r="K334" i="2"/>
  <c r="AI73" i="2"/>
  <c r="J235" i="2"/>
  <c r="J267" i="2"/>
  <c r="J334" i="2"/>
  <c r="K336" i="2"/>
  <c r="K267" i="2"/>
  <c r="S73" i="2"/>
  <c r="AA82" i="2"/>
  <c r="AL73" i="2"/>
  <c r="I266" i="2"/>
  <c r="J221" i="2"/>
  <c r="AT66" i="2"/>
  <c r="AF83" i="2"/>
  <c r="I206" i="2"/>
  <c r="K331" i="2"/>
  <c r="I296" i="2"/>
  <c r="AK75" i="2"/>
  <c r="X75" i="2"/>
  <c r="L254" i="2"/>
  <c r="K197" i="2"/>
  <c r="K274" i="2"/>
  <c r="L297" i="2"/>
  <c r="AC70" i="2"/>
  <c r="U80" i="2"/>
  <c r="I323" i="2"/>
  <c r="L342" i="2"/>
  <c r="AU78" i="2"/>
  <c r="L223" i="2"/>
  <c r="I203" i="2"/>
  <c r="Y77" i="2"/>
  <c r="L258" i="2"/>
  <c r="AE72" i="2"/>
  <c r="W73" i="2"/>
  <c r="I233" i="2"/>
  <c r="I265" i="2"/>
  <c r="K242" i="2"/>
  <c r="AW71" i="2"/>
  <c r="L306" i="2"/>
  <c r="J348" i="2"/>
  <c r="L302" i="2"/>
  <c r="U72" i="2"/>
  <c r="L237" i="2"/>
  <c r="K207" i="2"/>
  <c r="K299" i="2"/>
  <c r="K339" i="2"/>
  <c r="L322" i="2"/>
  <c r="L217" i="2"/>
  <c r="W82" i="2"/>
  <c r="AR66" i="2"/>
  <c r="AE83" i="2"/>
  <c r="L215" i="2"/>
  <c r="U68" i="2"/>
  <c r="W84" i="2"/>
  <c r="J313" i="2"/>
  <c r="AI81" i="2"/>
  <c r="AA65" i="2"/>
  <c r="AJ79" i="2"/>
  <c r="J241" i="2"/>
  <c r="AV69" i="2"/>
  <c r="AM83" i="2"/>
  <c r="K228" i="2"/>
  <c r="J251" i="2"/>
  <c r="I213" i="2"/>
  <c r="S77" i="2"/>
  <c r="I336" i="2"/>
  <c r="AT74" i="2"/>
  <c r="AC76" i="2"/>
  <c r="AP68" i="2"/>
  <c r="K259" i="2"/>
  <c r="AL82" i="2"/>
  <c r="L249" i="2"/>
  <c r="T81" i="2"/>
  <c r="AD83" i="2"/>
  <c r="AD75" i="2"/>
  <c r="I287" i="2"/>
  <c r="T67" i="2"/>
  <c r="I271" i="2"/>
  <c r="AI66" i="2"/>
  <c r="AX70" i="2"/>
  <c r="AX76" i="2"/>
  <c r="AA71" i="2"/>
  <c r="AA75" i="2"/>
  <c r="E108" i="2"/>
  <c r="B109" i="2"/>
  <c r="V77" i="2"/>
  <c r="L323" i="2"/>
  <c r="AU83" i="2"/>
  <c r="K210" i="2"/>
  <c r="AC82" i="2"/>
  <c r="AB73" i="2"/>
  <c r="L214" i="2"/>
  <c r="AK84" i="2"/>
  <c r="I329" i="2"/>
  <c r="J340" i="2"/>
  <c r="V70" i="2"/>
  <c r="AL84" i="2"/>
  <c r="L309" i="2"/>
  <c r="K223" i="2"/>
  <c r="B83" i="2"/>
  <c r="AJ69" i="2"/>
  <c r="L235" i="2"/>
  <c r="J229" i="2"/>
  <c r="AH79" i="2"/>
  <c r="E83" i="2"/>
  <c r="K308" i="2"/>
  <c r="I314" i="2"/>
  <c r="B80" i="2"/>
  <c r="AF72" i="2"/>
  <c r="J246" i="2"/>
  <c r="L276" i="2"/>
  <c r="L229" i="2"/>
  <c r="K205" i="2"/>
  <c r="L326" i="2"/>
  <c r="J325" i="2"/>
  <c r="AJ83" i="2"/>
  <c r="X81" i="2"/>
  <c r="AM78" i="2"/>
  <c r="V84" i="2"/>
  <c r="J218" i="2"/>
  <c r="K258" i="2"/>
  <c r="AE76" i="2"/>
  <c r="I210" i="2"/>
  <c r="AD81" i="2"/>
  <c r="AM71" i="2"/>
  <c r="AH73" i="2"/>
  <c r="I249" i="2"/>
  <c r="J216" i="2"/>
  <c r="AD71" i="2"/>
  <c r="Y82" i="2"/>
  <c r="J247" i="2"/>
  <c r="AO71" i="2"/>
  <c r="AE71" i="2"/>
  <c r="B106" i="2"/>
  <c r="K249" i="2"/>
  <c r="AX83" i="2"/>
  <c r="X74" i="2"/>
  <c r="AV80" i="2"/>
  <c r="AJ66" i="2"/>
  <c r="B67" i="2"/>
  <c r="AU68" i="2"/>
  <c r="E70" i="2"/>
  <c r="AK69" i="2"/>
  <c r="U69" i="2"/>
  <c r="I306" i="2"/>
  <c r="AT73" i="2"/>
  <c r="K335" i="2"/>
  <c r="AM75" i="2"/>
  <c r="L311" i="2"/>
  <c r="E76" i="2"/>
  <c r="Y73" i="2"/>
  <c r="I268" i="2"/>
  <c r="AO73" i="2"/>
  <c r="AU79" i="2"/>
  <c r="AL79" i="2"/>
  <c r="I209" i="2"/>
  <c r="I218" i="2"/>
  <c r="AH65" i="2"/>
  <c r="AJ72" i="2"/>
  <c r="AD73" i="2"/>
  <c r="U84" i="2"/>
  <c r="I293" i="2"/>
  <c r="I302" i="2"/>
  <c r="AU75" i="2"/>
  <c r="X66" i="2"/>
  <c r="L253" i="2"/>
  <c r="AU69" i="2"/>
  <c r="AW69" i="2"/>
  <c r="J283" i="2"/>
  <c r="L248" i="2"/>
  <c r="K328" i="2"/>
  <c r="AK67" i="2"/>
  <c r="AF76" i="2"/>
  <c r="J201" i="2"/>
  <c r="I224" i="2"/>
  <c r="AK68" i="2"/>
  <c r="W70" i="2"/>
  <c r="W78" i="2"/>
  <c r="K200" i="2"/>
  <c r="I198" i="2"/>
  <c r="K235" i="2"/>
  <c r="AR79" i="2"/>
  <c r="B73" i="2"/>
  <c r="I290" i="2"/>
  <c r="V67" i="2"/>
  <c r="J198" i="2"/>
  <c r="AE75" i="2"/>
  <c r="AT82" i="2"/>
  <c r="X77" i="2"/>
  <c r="K279" i="2"/>
  <c r="K224" i="2"/>
  <c r="J280" i="2"/>
  <c r="AM67" i="2"/>
  <c r="AF79" i="2"/>
  <c r="AI71" i="2"/>
  <c r="I270" i="2"/>
  <c r="AB79" i="2"/>
  <c r="I291" i="2"/>
  <c r="AA83" i="2"/>
  <c r="K337" i="2"/>
  <c r="B82" i="2"/>
  <c r="AW78" i="2"/>
  <c r="I276" i="2"/>
  <c r="J285" i="2"/>
  <c r="K263" i="2"/>
  <c r="J277" i="2"/>
  <c r="I330" i="2"/>
  <c r="I220" i="2"/>
  <c r="L231" i="2"/>
  <c r="AF73" i="2"/>
  <c r="L298" i="2"/>
  <c r="AH67" i="2"/>
  <c r="K289" i="2"/>
  <c r="J271" i="2"/>
  <c r="AI68" i="2"/>
  <c r="J202" i="2"/>
  <c r="K306" i="2"/>
  <c r="J312" i="2"/>
  <c r="I250" i="2"/>
  <c r="I347" i="2"/>
  <c r="AF81" i="2"/>
  <c r="AH68" i="2"/>
  <c r="S72" i="2"/>
  <c r="U66" i="2"/>
  <c r="AE66" i="2"/>
  <c r="E99" i="2"/>
  <c r="K312" i="2"/>
  <c r="I285" i="2"/>
  <c r="E80" i="2"/>
  <c r="T75" i="2"/>
  <c r="K222" i="2"/>
  <c r="AJ70" i="2"/>
  <c r="L304" i="2"/>
  <c r="K319" i="2"/>
  <c r="J214" i="2"/>
  <c r="AH71" i="2"/>
  <c r="K260" i="2"/>
  <c r="L236" i="2"/>
  <c r="L338" i="2"/>
  <c r="AB83" i="2"/>
  <c r="J200" i="2"/>
  <c r="K272" i="2"/>
  <c r="L286" i="2"/>
  <c r="AC71" i="2"/>
  <c r="V81" i="2"/>
  <c r="AJ76" i="2"/>
  <c r="Y76" i="2"/>
  <c r="B97" i="2"/>
  <c r="AJ71" i="2"/>
  <c r="L247" i="2"/>
  <c r="L333" i="2"/>
  <c r="I325" i="2"/>
  <c r="B65" i="2"/>
  <c r="T80" i="2"/>
  <c r="AT81" i="2"/>
  <c r="J306" i="2"/>
  <c r="I274" i="2"/>
  <c r="K199" i="2"/>
  <c r="AX75" i="2"/>
  <c r="L230" i="2"/>
  <c r="K266" i="2"/>
  <c r="J273" i="2"/>
  <c r="E105" i="2"/>
  <c r="AJ67" i="2"/>
  <c r="I215" i="2"/>
  <c r="L343" i="2"/>
  <c r="J255" i="2"/>
  <c r="K212" i="2"/>
  <c r="J274" i="2"/>
  <c r="J272" i="2"/>
  <c r="T70" i="2"/>
  <c r="AO81" i="2"/>
  <c r="AB81" i="2"/>
  <c r="L296" i="2"/>
  <c r="I279" i="2"/>
  <c r="W66" i="2"/>
  <c r="I259" i="2"/>
  <c r="AV74" i="2"/>
  <c r="AP78" i="2"/>
  <c r="W71" i="2"/>
  <c r="I204" i="2"/>
  <c r="AW68" i="2"/>
  <c r="J343" i="2"/>
  <c r="L262" i="2"/>
  <c r="J339" i="2"/>
  <c r="K231" i="2"/>
  <c r="E68" i="2"/>
  <c r="AI69" i="2"/>
  <c r="AJ80" i="2"/>
  <c r="J249" i="2"/>
  <c r="K226" i="2"/>
  <c r="AE79" i="2"/>
  <c r="L328" i="2"/>
  <c r="AU73" i="2"/>
  <c r="AP66" i="2"/>
  <c r="AV66" i="2"/>
  <c r="I280" i="2"/>
  <c r="J328" i="2"/>
  <c r="K245" i="2"/>
  <c r="L331" i="2"/>
  <c r="AA73" i="2"/>
  <c r="K345" i="2"/>
  <c r="AA67" i="2"/>
  <c r="AK82" i="2"/>
  <c r="L344" i="2"/>
  <c r="AT75" i="2"/>
  <c r="I214" i="2"/>
  <c r="AO75" i="2"/>
  <c r="W80" i="2"/>
  <c r="J303" i="2"/>
  <c r="J292" i="2"/>
  <c r="J205" i="2"/>
  <c r="T78" i="2"/>
  <c r="J275" i="2"/>
  <c r="T79" i="2"/>
  <c r="AT78" i="2"/>
  <c r="AC83" i="2"/>
  <c r="L269" i="2"/>
  <c r="AX69" i="2"/>
  <c r="E74" i="2"/>
  <c r="J299" i="2"/>
  <c r="AA77" i="2"/>
  <c r="AX80" i="2"/>
  <c r="I319" i="2"/>
  <c r="AX68" i="2"/>
  <c r="K265" i="2"/>
  <c r="AC67" i="2"/>
  <c r="E95" i="2"/>
  <c r="AJ74" i="2"/>
  <c r="J208" i="2"/>
  <c r="L228" i="2"/>
  <c r="AI76" i="2"/>
  <c r="K348" i="2"/>
  <c r="AB84" i="2"/>
  <c r="I328" i="2"/>
  <c r="X79" i="2"/>
  <c r="I282" i="2"/>
  <c r="J311" i="2"/>
  <c r="K315" i="2"/>
  <c r="AR65" i="2"/>
  <c r="AC81" i="2"/>
  <c r="I231" i="2"/>
  <c r="K211" i="2"/>
  <c r="K234" i="2"/>
  <c r="K202" i="2"/>
  <c r="I321" i="2"/>
  <c r="K327" i="2"/>
  <c r="I337" i="2"/>
  <c r="B75" i="2"/>
  <c r="Y79" i="2"/>
  <c r="K227" i="2"/>
  <c r="L308" i="2"/>
  <c r="L283" i="2"/>
  <c r="AF80" i="2"/>
  <c r="AL70" i="2"/>
  <c r="I232" i="2"/>
  <c r="K252" i="2"/>
  <c r="X69" i="2"/>
  <c r="L330" i="2"/>
  <c r="AV84" i="2"/>
  <c r="AK66" i="2"/>
  <c r="E94" i="2"/>
  <c r="AB80" i="2"/>
  <c r="AI84" i="2"/>
  <c r="J215" i="2"/>
  <c r="L260" i="2"/>
  <c r="AO70" i="2"/>
  <c r="J210" i="2"/>
  <c r="J207" i="2"/>
  <c r="L319" i="2"/>
  <c r="AD77" i="2"/>
  <c r="I255" i="2"/>
  <c r="AA66" i="2"/>
  <c r="S78" i="2"/>
  <c r="J254" i="2"/>
  <c r="E66" i="2"/>
  <c r="S81" i="2"/>
  <c r="K338" i="2"/>
  <c r="B105" i="2"/>
  <c r="AJ81" i="2"/>
  <c r="AK65" i="2"/>
  <c r="J231" i="2"/>
  <c r="AR81" i="2"/>
  <c r="L312" i="2"/>
  <c r="AA81" i="2"/>
  <c r="K323" i="2"/>
  <c r="K302" i="2"/>
  <c r="U83" i="2"/>
  <c r="K217" i="2"/>
  <c r="K324" i="2"/>
  <c r="L289" i="2"/>
  <c r="I322" i="2"/>
  <c r="AB68" i="2"/>
  <c r="AI80" i="2"/>
  <c r="L288" i="2"/>
  <c r="I284" i="2"/>
  <c r="AW65" i="2"/>
  <c r="K340" i="2"/>
  <c r="AT80" i="2"/>
  <c r="U78" i="2"/>
  <c r="I225" i="2"/>
  <c r="I253" i="2"/>
  <c r="AJ77" i="2"/>
  <c r="AM76" i="2"/>
  <c r="I341" i="2"/>
  <c r="K268" i="2"/>
  <c r="I289" i="2"/>
  <c r="AO69" i="2"/>
  <c r="AD78" i="2"/>
  <c r="AH77" i="2"/>
  <c r="I240" i="2"/>
  <c r="AH81" i="2"/>
  <c r="L216" i="2"/>
  <c r="AF84" i="2"/>
  <c r="AV68" i="2"/>
  <c r="S82" i="2"/>
  <c r="J331" i="2"/>
  <c r="K290" i="2"/>
  <c r="AU80" i="2"/>
  <c r="K343" i="2"/>
  <c r="AF69" i="2"/>
  <c r="K285" i="2"/>
  <c r="AD84" i="2"/>
  <c r="AR68" i="2"/>
  <c r="I295" i="2"/>
  <c r="J228" i="2"/>
  <c r="J243" i="2"/>
  <c r="I264" i="2"/>
  <c r="AJ78" i="2"/>
  <c r="J239" i="2"/>
  <c r="I247" i="2"/>
  <c r="L284" i="2"/>
  <c r="AC84" i="2"/>
  <c r="AA70" i="2"/>
  <c r="L241" i="2"/>
  <c r="T76" i="2"/>
  <c r="B68" i="2"/>
  <c r="J252" i="2"/>
  <c r="I219" i="2"/>
  <c r="I207" i="2"/>
  <c r="S67" i="2"/>
  <c r="K330" i="2"/>
  <c r="AC75" i="2"/>
  <c r="AJ84" i="2"/>
  <c r="E72" i="2"/>
  <c r="AW76" i="2"/>
  <c r="AK78" i="2"/>
  <c r="K219" i="2"/>
  <c r="AD68" i="2"/>
  <c r="Y80" i="2"/>
  <c r="I262" i="2"/>
  <c r="J345" i="2"/>
  <c r="AF71" i="2"/>
  <c r="U73" i="2"/>
  <c r="K303" i="2"/>
  <c r="AV76" i="2"/>
  <c r="S76" i="2"/>
  <c r="L313" i="2"/>
  <c r="K254" i="2"/>
  <c r="I331" i="2"/>
  <c r="I320" i="2"/>
  <c r="J300" i="2"/>
  <c r="AH70" i="2"/>
  <c r="AO80" i="2"/>
  <c r="K244" i="2"/>
  <c r="J226" i="2"/>
  <c r="I200" i="2"/>
  <c r="AL81" i="2"/>
  <c r="I324" i="2"/>
  <c r="E84" i="2"/>
  <c r="L270" i="2"/>
  <c r="K206" i="2"/>
  <c r="AM79" i="2"/>
  <c r="I311" i="2"/>
  <c r="L280" i="2"/>
  <c r="L335" i="2"/>
  <c r="L240" i="2"/>
  <c r="I308" i="2"/>
  <c r="L259" i="2"/>
  <c r="L278" i="2"/>
  <c r="Y66" i="2"/>
  <c r="AE70" i="2"/>
  <c r="E101" i="2"/>
  <c r="L199" i="2"/>
  <c r="L279" i="2"/>
  <c r="J265" i="2"/>
  <c r="J322" i="2"/>
  <c r="AT65" i="2"/>
  <c r="S66" i="2"/>
  <c r="V68" i="2"/>
  <c r="AT69" i="2"/>
  <c r="L307" i="2"/>
  <c r="AT71" i="2"/>
  <c r="AK73" i="2"/>
  <c r="I277" i="2"/>
  <c r="K320" i="2"/>
  <c r="L219" i="2"/>
  <c r="U65" i="2"/>
  <c r="L341" i="2"/>
  <c r="J220" i="2"/>
  <c r="J332" i="2"/>
  <c r="I283" i="2"/>
  <c r="E71" i="2"/>
  <c r="E102" i="2"/>
  <c r="K294" i="2"/>
  <c r="L337" i="2"/>
  <c r="I221" i="2"/>
  <c r="L212" i="2"/>
  <c r="AT72" i="2"/>
  <c r="K232" i="2"/>
  <c r="K250" i="2"/>
  <c r="B107" i="2"/>
  <c r="AO66" i="2"/>
  <c r="K257" i="2"/>
  <c r="AH66" i="2"/>
  <c r="J212" i="2"/>
  <c r="AL80" i="2"/>
  <c r="I342" i="2"/>
  <c r="AM77" i="2"/>
  <c r="J244" i="2"/>
  <c r="L211" i="2"/>
  <c r="AH75" i="2"/>
  <c r="J260" i="2"/>
  <c r="X83" i="2"/>
  <c r="J258" i="2"/>
  <c r="T72" i="2"/>
  <c r="K277" i="2"/>
  <c r="I288" i="2"/>
  <c r="Y84" i="2"/>
  <c r="I318" i="2"/>
  <c r="AE74" i="2"/>
  <c r="I251" i="2"/>
  <c r="S69" i="2"/>
  <c r="AA79" i="2"/>
  <c r="AV72" i="2"/>
  <c r="K278" i="2"/>
  <c r="X73" i="2"/>
  <c r="AR73" i="2"/>
  <c r="J324" i="2"/>
  <c r="J317" i="2"/>
  <c r="B110" i="2"/>
  <c r="AK79" i="2"/>
  <c r="K344" i="2"/>
  <c r="K255" i="2"/>
  <c r="K310" i="2"/>
  <c r="K332" i="2"/>
  <c r="AO72" i="2"/>
  <c r="AA74" i="2"/>
  <c r="L290" i="2"/>
  <c r="I303" i="2"/>
  <c r="AH76" i="2"/>
  <c r="J346" i="2"/>
  <c r="I340" i="2"/>
  <c r="K240" i="2"/>
  <c r="AP69" i="2"/>
  <c r="AF82" i="2"/>
  <c r="Y68" i="2"/>
  <c r="I252" i="2"/>
  <c r="I208" i="2"/>
  <c r="AP74" i="2"/>
  <c r="K238" i="2"/>
  <c r="K297" i="2"/>
  <c r="AC68" i="2"/>
  <c r="J206" i="2"/>
  <c r="L261" i="2"/>
  <c r="K204" i="2"/>
  <c r="AT77" i="2"/>
  <c r="AL68" i="2"/>
  <c r="V74" i="2"/>
  <c r="J318" i="2"/>
  <c r="AL83" i="2"/>
  <c r="E93" i="2"/>
  <c r="T73" i="2"/>
  <c r="AU67" i="2"/>
  <c r="B66" i="2"/>
  <c r="I327" i="2"/>
  <c r="I239" i="2"/>
  <c r="J296" i="2"/>
  <c r="T65" i="2"/>
  <c r="AM72" i="2"/>
  <c r="I313" i="2"/>
  <c r="W81" i="2"/>
  <c r="K201" i="2"/>
  <c r="AC77" i="2"/>
  <c r="I242" i="2"/>
  <c r="L324" i="2"/>
  <c r="I275" i="2"/>
  <c r="K301" i="2"/>
  <c r="J344" i="2"/>
  <c r="L268" i="2"/>
  <c r="J224" i="2"/>
  <c r="K270" i="2"/>
  <c r="AV82" i="2"/>
  <c r="L325" i="2"/>
  <c r="B100" i="2"/>
  <c r="K241" i="2"/>
  <c r="Y70" i="2"/>
  <c r="AD79" i="2"/>
  <c r="S80" i="2"/>
  <c r="L243" i="2"/>
  <c r="L252" i="2"/>
  <c r="AI74" i="2"/>
  <c r="K307" i="2"/>
  <c r="K239" i="2"/>
  <c r="L303" i="2"/>
  <c r="AT76" i="2"/>
  <c r="AI75" i="2"/>
  <c r="AT70" i="2"/>
  <c r="L293" i="2"/>
  <c r="AV78" i="2"/>
  <c r="AP83" i="2"/>
  <c r="K248" i="2"/>
  <c r="L251" i="2"/>
  <c r="J308" i="2"/>
  <c r="AH69" i="2"/>
  <c r="K221" i="2"/>
  <c r="AL72" i="2"/>
  <c r="J347" i="2"/>
  <c r="L295" i="2"/>
  <c r="J293" i="2"/>
  <c r="Y74" i="2"/>
  <c r="AO67" i="2"/>
  <c r="B91" i="2"/>
  <c r="AW75" i="2"/>
  <c r="K256" i="2"/>
  <c r="J264" i="2"/>
  <c r="X65" i="2"/>
  <c r="E106" i="2"/>
  <c r="AJ75" i="2"/>
  <c r="L200" i="2"/>
  <c r="AB71" i="2"/>
  <c r="W69" i="2"/>
  <c r="AL74" i="2"/>
  <c r="E67" i="2"/>
  <c r="AM70" i="2"/>
  <c r="I254" i="2"/>
  <c r="AV77" i="2"/>
  <c r="J268" i="2"/>
  <c r="I317" i="2"/>
  <c r="J314" i="2"/>
  <c r="B96" i="2"/>
  <c r="AX73" i="2"/>
  <c r="AK74" i="2"/>
  <c r="AA78" i="2"/>
  <c r="L197" i="2"/>
  <c r="AX65" i="2"/>
  <c r="J262" i="2"/>
  <c r="AO76" i="2"/>
  <c r="AE82" i="2"/>
  <c r="K264" i="2"/>
  <c r="Y72" i="2"/>
  <c r="AV67" i="2"/>
  <c r="AV71" i="2"/>
  <c r="L232" i="2"/>
  <c r="K304" i="2"/>
  <c r="V65" i="2"/>
  <c r="J209" i="2"/>
  <c r="AH83" i="2"/>
  <c r="AB70" i="2"/>
  <c r="I229" i="2"/>
  <c r="AX77" i="2"/>
  <c r="J238" i="2"/>
  <c r="B99" i="2"/>
  <c r="L238" i="2"/>
  <c r="E98" i="2"/>
  <c r="AW83" i="2"/>
  <c r="AI83" i="2"/>
  <c r="I344" i="2"/>
  <c r="I241" i="2"/>
  <c r="K237" i="2"/>
  <c r="X82" i="2"/>
  <c r="Y78" i="2"/>
  <c r="AV75" i="2"/>
  <c r="L207" i="2"/>
  <c r="I201" i="2"/>
  <c r="W76" i="2"/>
  <c r="L294" i="2"/>
  <c r="AU82" i="2"/>
  <c r="S74" i="2"/>
  <c r="L345" i="2"/>
  <c r="I345" i="2"/>
  <c r="J259" i="2"/>
  <c r="I300" i="2"/>
  <c r="I267" i="2"/>
  <c r="I304" i="2"/>
  <c r="B102" i="2"/>
  <c r="J240" i="2"/>
  <c r="AL75" i="2"/>
  <c r="J227" i="2"/>
  <c r="AD65" i="2"/>
  <c r="AF70" i="2"/>
  <c r="T66" i="2"/>
  <c r="U74" i="2"/>
  <c r="AT68" i="2"/>
  <c r="I223" i="2"/>
  <c r="L266" i="2"/>
  <c r="L208" i="2"/>
  <c r="AE80" i="2"/>
  <c r="V80" i="2"/>
  <c r="L317" i="2"/>
  <c r="AE65" i="2"/>
  <c r="J248" i="2"/>
  <c r="I212" i="2"/>
  <c r="AE73" i="2"/>
  <c r="J315" i="2"/>
  <c r="Y69" i="2"/>
  <c r="AU65" i="2"/>
  <c r="L205" i="2"/>
  <c r="L255" i="2"/>
  <c r="I235" i="2"/>
  <c r="AW77" i="2"/>
  <c r="J310" i="2"/>
  <c r="AB76" i="2"/>
  <c r="I248" i="2"/>
  <c r="K322" i="2"/>
  <c r="I297" i="2"/>
  <c r="AW79" i="2"/>
  <c r="AP73" i="2"/>
  <c r="AM69" i="2"/>
  <c r="AT84" i="2"/>
  <c r="AD80" i="2"/>
  <c r="L334" i="2"/>
  <c r="L281" i="2"/>
  <c r="AL71" i="2"/>
  <c r="U67" i="2"/>
  <c r="J225" i="2"/>
  <c r="AA69" i="2"/>
  <c r="AP72" i="2"/>
  <c r="AX84" i="2"/>
  <c r="T82" i="2"/>
  <c r="AU74" i="2"/>
  <c r="J341" i="2"/>
  <c r="L209" i="2"/>
  <c r="AP82" i="2"/>
  <c r="AJ82" i="2"/>
  <c r="B95" i="2"/>
  <c r="I226" i="2"/>
  <c r="K326" i="2"/>
  <c r="AI65" i="2"/>
  <c r="B101" i="2"/>
  <c r="AU72" i="2"/>
  <c r="L239" i="2"/>
  <c r="J237" i="2"/>
  <c r="Y71" i="2"/>
  <c r="L282" i="2"/>
  <c r="J289" i="2"/>
  <c r="I292" i="2"/>
  <c r="AJ65" i="2"/>
  <c r="K288" i="2"/>
  <c r="B79" i="2"/>
  <c r="AV83" i="2"/>
  <c r="V82" i="2"/>
  <c r="AC65" i="2"/>
  <c r="AM66" i="2"/>
  <c r="AL77" i="2"/>
  <c r="AL66" i="2"/>
  <c r="AD72" i="2"/>
  <c r="AR77" i="2"/>
  <c r="AD76" i="2"/>
  <c r="AP77" i="2"/>
  <c r="AH82" i="2"/>
  <c r="L213" i="2"/>
  <c r="AC66" i="2"/>
  <c r="B71" i="2"/>
  <c r="AP70" i="2"/>
  <c r="S71" i="2"/>
  <c r="AI78" i="2"/>
  <c r="AX78" i="2"/>
  <c r="AM84" i="2"/>
  <c r="J213" i="2"/>
  <c r="AF74" i="2"/>
  <c r="L234" i="2"/>
  <c r="AD82" i="2"/>
  <c r="J327" i="2"/>
  <c r="L108" i="2" l="1"/>
  <c r="N100" i="2"/>
  <c r="Z71" i="2"/>
  <c r="I71" i="2" s="1"/>
  <c r="BA71" i="2"/>
  <c r="K92" i="2"/>
  <c r="R213" i="2"/>
  <c r="AN82" i="2"/>
  <c r="M82" i="2" s="1"/>
  <c r="L102" i="2"/>
  <c r="L98" i="2"/>
  <c r="AC63" i="2"/>
  <c r="K53" i="2" s="1"/>
  <c r="K91" i="2"/>
  <c r="BA79" i="2"/>
  <c r="O288" i="2"/>
  <c r="Q288" i="2" s="1"/>
  <c r="AJ63" i="2"/>
  <c r="M53" i="2" s="1"/>
  <c r="AI63" i="2"/>
  <c r="M52" i="2" s="1"/>
  <c r="O326" i="2"/>
  <c r="Q326" i="2" s="1"/>
  <c r="I95" i="2"/>
  <c r="AG69" i="2"/>
  <c r="K69" i="2" s="1"/>
  <c r="L106" i="2"/>
  <c r="O322" i="2"/>
  <c r="Q322" i="2" s="1"/>
  <c r="J102" i="2"/>
  <c r="R205" i="2"/>
  <c r="AU63" i="2"/>
  <c r="L146" i="2" s="1"/>
  <c r="M99" i="2"/>
  <c r="AE63" i="2"/>
  <c r="K55" i="2" s="1"/>
  <c r="M91" i="2"/>
  <c r="R317" i="2"/>
  <c r="M106" i="2"/>
  <c r="N96" i="2"/>
  <c r="AD63" i="2"/>
  <c r="K54" i="2" s="1"/>
  <c r="L91" i="2"/>
  <c r="Z74" i="2"/>
  <c r="I74" i="2" s="1"/>
  <c r="O237" i="2"/>
  <c r="Q237" i="2" s="1"/>
  <c r="J96" i="2"/>
  <c r="AN83" i="2"/>
  <c r="M83" i="2" s="1"/>
  <c r="V63" i="2"/>
  <c r="I54" i="2" s="1"/>
  <c r="O304" i="2"/>
  <c r="Q304" i="2" s="1"/>
  <c r="O264" i="2"/>
  <c r="Q264" i="2" s="1"/>
  <c r="M108" i="2"/>
  <c r="R197" i="2"/>
  <c r="I104" i="2"/>
  <c r="AG78" i="2"/>
  <c r="K78" i="2" s="1"/>
  <c r="BB67" i="2"/>
  <c r="J97" i="2"/>
  <c r="X63" i="2"/>
  <c r="I57" i="2" s="1"/>
  <c r="O256" i="2"/>
  <c r="Q256" i="2" s="1"/>
  <c r="O221" i="2"/>
  <c r="Q221" i="2" s="1"/>
  <c r="AN69" i="2"/>
  <c r="M69" i="2" s="1"/>
  <c r="O248" i="2"/>
  <c r="Q248" i="2" s="1"/>
  <c r="R293" i="2"/>
  <c r="O239" i="2"/>
  <c r="Q239" i="2" s="1"/>
  <c r="O307" i="2"/>
  <c r="Q307" i="2" s="1"/>
  <c r="Z80" i="2"/>
  <c r="I80" i="2" s="1"/>
  <c r="L105" i="2"/>
  <c r="O241" i="2"/>
  <c r="Q241" i="2" s="1"/>
  <c r="R325" i="2"/>
  <c r="O270" i="2"/>
  <c r="Q270" i="2" s="1"/>
  <c r="O301" i="2"/>
  <c r="Q301" i="2" s="1"/>
  <c r="K103" i="2"/>
  <c r="O201" i="2"/>
  <c r="Q201" i="2" s="1"/>
  <c r="Z65" i="2"/>
  <c r="T63" i="2"/>
  <c r="I52" i="2" s="1"/>
  <c r="BA66" i="2"/>
  <c r="O204" i="2"/>
  <c r="Q204" i="2" s="1"/>
  <c r="R261" i="2"/>
  <c r="K94" i="2"/>
  <c r="O297" i="2"/>
  <c r="Q297" i="2" s="1"/>
  <c r="O238" i="2"/>
  <c r="Q238" i="2" s="1"/>
  <c r="N108" i="2"/>
  <c r="O240" i="2"/>
  <c r="Q240" i="2" s="1"/>
  <c r="AN76" i="2"/>
  <c r="M76" i="2" s="1"/>
  <c r="I100" i="2"/>
  <c r="AG74" i="2"/>
  <c r="K74" i="2" s="1"/>
  <c r="O332" i="2"/>
  <c r="Q332" i="2" s="1"/>
  <c r="O310" i="2"/>
  <c r="Q310" i="2" s="1"/>
  <c r="O255" i="2"/>
  <c r="Q255" i="2" s="1"/>
  <c r="O344" i="2"/>
  <c r="Q344" i="2" s="1"/>
  <c r="O278" i="2"/>
  <c r="Q278" i="2" s="1"/>
  <c r="I105" i="2"/>
  <c r="AG79" i="2"/>
  <c r="K79" i="2" s="1"/>
  <c r="Z69" i="2"/>
  <c r="I69" i="2" s="1"/>
  <c r="M100" i="2"/>
  <c r="O277" i="2"/>
  <c r="Q277" i="2" s="1"/>
  <c r="AN75" i="2"/>
  <c r="M75" i="2" s="1"/>
  <c r="AN66" i="2"/>
  <c r="M66" i="2" s="1"/>
  <c r="O257" i="2"/>
  <c r="Q257" i="2" s="1"/>
  <c r="AO63" i="2"/>
  <c r="O250" i="2"/>
  <c r="Q250" i="2" s="1"/>
  <c r="O232" i="2"/>
  <c r="Q232" i="2" s="1"/>
  <c r="O294" i="2"/>
  <c r="Q294" i="2" s="1"/>
  <c r="BB71" i="2"/>
  <c r="R341" i="2"/>
  <c r="U63" i="2"/>
  <c r="I53" i="2" s="1"/>
  <c r="O320" i="2"/>
  <c r="Q320" i="2" s="1"/>
  <c r="S63" i="2"/>
  <c r="I51" i="2" s="1"/>
  <c r="Z66" i="2"/>
  <c r="I66" i="2" s="1"/>
  <c r="AT63" i="2"/>
  <c r="I146" i="2" s="1"/>
  <c r="M96" i="2"/>
  <c r="O206" i="2"/>
  <c r="Q206" i="2" s="1"/>
  <c r="BB84" i="2"/>
  <c r="O244" i="2"/>
  <c r="Q244" i="2" s="1"/>
  <c r="AN70" i="2"/>
  <c r="M70" i="2" s="1"/>
  <c r="O254" i="2"/>
  <c r="Q254" i="2" s="1"/>
  <c r="Z76" i="2"/>
  <c r="I76" i="2" s="1"/>
  <c r="O303" i="2"/>
  <c r="Q303" i="2" s="1"/>
  <c r="N97" i="2"/>
  <c r="L94" i="2"/>
  <c r="O219" i="2"/>
  <c r="Q219" i="2" s="1"/>
  <c r="BB72" i="2"/>
  <c r="K101" i="2"/>
  <c r="O330" i="2"/>
  <c r="Q330" i="2" s="1"/>
  <c r="Z67" i="2"/>
  <c r="I67" i="2" s="1"/>
  <c r="BA68" i="2"/>
  <c r="I96" i="2"/>
  <c r="AG70" i="2"/>
  <c r="K70" i="2" s="1"/>
  <c r="K110" i="2"/>
  <c r="L110" i="2"/>
  <c r="O285" i="2"/>
  <c r="Q285" i="2" s="1"/>
  <c r="N95" i="2"/>
  <c r="O343" i="2"/>
  <c r="Q343" i="2" s="1"/>
  <c r="O290" i="2"/>
  <c r="Q290" i="2" s="1"/>
  <c r="Z82" i="2"/>
  <c r="I82" i="2" s="1"/>
  <c r="N110" i="2"/>
  <c r="AN81" i="2"/>
  <c r="M81" i="2" s="1"/>
  <c r="AN77" i="2"/>
  <c r="M77" i="2" s="1"/>
  <c r="L104" i="2"/>
  <c r="O268" i="2"/>
  <c r="Q268" i="2" s="1"/>
  <c r="O340" i="2"/>
  <c r="Q340" i="2" s="1"/>
  <c r="AW63" i="2"/>
  <c r="L147" i="2" s="1"/>
  <c r="J94" i="2"/>
  <c r="O324" i="2"/>
  <c r="Q324" i="2" s="1"/>
  <c r="O217" i="2"/>
  <c r="Q217" i="2" s="1"/>
  <c r="O302" i="2"/>
  <c r="Q302" i="2" s="1"/>
  <c r="O323" i="2"/>
  <c r="Q323" i="2" s="1"/>
  <c r="I107" i="2"/>
  <c r="AG81" i="2"/>
  <c r="K81" i="2" s="1"/>
  <c r="AK63" i="2"/>
  <c r="M54" i="2" s="1"/>
  <c r="O338" i="2"/>
  <c r="Q338" i="2" s="1"/>
  <c r="Z81" i="2"/>
  <c r="I81" i="2" s="1"/>
  <c r="BB66" i="2"/>
  <c r="Z78" i="2"/>
  <c r="I78" i="2" s="1"/>
  <c r="I92" i="2"/>
  <c r="AG66" i="2"/>
  <c r="K66" i="2" s="1"/>
  <c r="L103" i="2"/>
  <c r="J106" i="2"/>
  <c r="O252" i="2"/>
  <c r="Q252" i="2" s="1"/>
  <c r="N106" i="2"/>
  <c r="O227" i="2"/>
  <c r="Q227" i="2" s="1"/>
  <c r="BA75" i="2"/>
  <c r="O327" i="2"/>
  <c r="Q327" i="2" s="1"/>
  <c r="O202" i="2"/>
  <c r="Q202" i="2" s="1"/>
  <c r="O234" i="2"/>
  <c r="Q234" i="2" s="1"/>
  <c r="O211" i="2"/>
  <c r="Q211" i="2" s="1"/>
  <c r="K107" i="2"/>
  <c r="AR63" i="2"/>
  <c r="O315" i="2"/>
  <c r="Q315" i="2" s="1"/>
  <c r="J110" i="2"/>
  <c r="O348" i="2"/>
  <c r="Q348" i="2" s="1"/>
  <c r="K93" i="2"/>
  <c r="O265" i="2"/>
  <c r="Q265" i="2" s="1"/>
  <c r="AG77" i="2"/>
  <c r="K77" i="2" s="1"/>
  <c r="I103" i="2"/>
  <c r="BB74" i="2"/>
  <c r="R269" i="2"/>
  <c r="K109" i="2"/>
  <c r="AG67" i="2"/>
  <c r="K67" i="2" s="1"/>
  <c r="I93" i="2"/>
  <c r="O345" i="2"/>
  <c r="Q345" i="2" s="1"/>
  <c r="I99" i="2"/>
  <c r="AG73" i="2"/>
  <c r="K73" i="2" s="1"/>
  <c r="O245" i="2"/>
  <c r="Q245" i="2" s="1"/>
  <c r="AP63" i="2"/>
  <c r="M141" i="2" s="1"/>
  <c r="M105" i="2"/>
  <c r="O226" i="2"/>
  <c r="Q226" i="2" s="1"/>
  <c r="BB68" i="2"/>
  <c r="O231" i="2"/>
  <c r="Q231" i="2" s="1"/>
  <c r="J107" i="2"/>
  <c r="O212" i="2"/>
  <c r="Q212" i="2" s="1"/>
  <c r="O266" i="2"/>
  <c r="Q266" i="2" s="1"/>
  <c r="O199" i="2"/>
  <c r="Q199" i="2" s="1"/>
  <c r="BA65" i="2"/>
  <c r="M4" i="2"/>
  <c r="R333" i="2"/>
  <c r="K97" i="2"/>
  <c r="O272" i="2"/>
  <c r="Q272" i="2" s="1"/>
  <c r="J109" i="2"/>
  <c r="O260" i="2"/>
  <c r="Q260" i="2" s="1"/>
  <c r="AN71" i="2"/>
  <c r="M71" i="2" s="1"/>
  <c r="O319" i="2"/>
  <c r="Q319" i="2" s="1"/>
  <c r="O222" i="2"/>
  <c r="Q222" i="2" s="1"/>
  <c r="BB80" i="2"/>
  <c r="O312" i="2"/>
  <c r="Q312" i="2" s="1"/>
  <c r="M92" i="2"/>
  <c r="Z72" i="2"/>
  <c r="I72" i="2" s="1"/>
  <c r="AN68" i="2"/>
  <c r="M68" i="2" s="1"/>
  <c r="N107" i="2"/>
  <c r="O306" i="2"/>
  <c r="Q306" i="2" s="1"/>
  <c r="O289" i="2"/>
  <c r="Q289" i="2" s="1"/>
  <c r="AN67" i="2"/>
  <c r="M67" i="2" s="1"/>
  <c r="N99" i="2"/>
  <c r="O263" i="2"/>
  <c r="Q263" i="2" s="1"/>
  <c r="BA82" i="2"/>
  <c r="O337" i="2"/>
  <c r="Q337" i="2" s="1"/>
  <c r="I109" i="2"/>
  <c r="AG83" i="2"/>
  <c r="K83" i="2" s="1"/>
  <c r="J105" i="2"/>
  <c r="N105" i="2"/>
  <c r="O224" i="2"/>
  <c r="Q224" i="2" s="1"/>
  <c r="O279" i="2"/>
  <c r="Q279" i="2" s="1"/>
  <c r="M101" i="2"/>
  <c r="BA73" i="2"/>
  <c r="O235" i="2"/>
  <c r="Q235" i="2" s="1"/>
  <c r="O200" i="2"/>
  <c r="Q200" i="2" s="1"/>
  <c r="N102" i="2"/>
  <c r="O328" i="2"/>
  <c r="Q328" i="2" s="1"/>
  <c r="R253" i="2"/>
  <c r="L99" i="2"/>
  <c r="AH63" i="2"/>
  <c r="M51" i="2" s="1"/>
  <c r="AN65" i="2"/>
  <c r="BB76" i="2"/>
  <c r="O335" i="2"/>
  <c r="Q335" i="2" s="1"/>
  <c r="BB70" i="2"/>
  <c r="BA67" i="2"/>
  <c r="O249" i="2"/>
  <c r="Q249" i="2" s="1"/>
  <c r="M97" i="2"/>
  <c r="L97" i="2"/>
  <c r="AN73" i="2"/>
  <c r="M73" i="2" s="1"/>
  <c r="L107" i="2"/>
  <c r="M102" i="2"/>
  <c r="O258" i="2"/>
  <c r="Q258" i="2" s="1"/>
  <c r="O205" i="2"/>
  <c r="Q205" i="2" s="1"/>
  <c r="R229" i="2"/>
  <c r="N98" i="2"/>
  <c r="BA80" i="2"/>
  <c r="O308" i="2"/>
  <c r="Q308" i="2" s="1"/>
  <c r="BB83" i="2"/>
  <c r="AN79" i="2"/>
  <c r="M79" i="2" s="1"/>
  <c r="BA83" i="2"/>
  <c r="O223" i="2"/>
  <c r="Q223" i="2" s="1"/>
  <c r="R309" i="2"/>
  <c r="J99" i="2"/>
  <c r="K108" i="2"/>
  <c r="O210" i="2"/>
  <c r="Q210" i="2" s="1"/>
  <c r="AG75" i="2"/>
  <c r="K75" i="2" s="1"/>
  <c r="I101" i="2"/>
  <c r="I97" i="2"/>
  <c r="AG71" i="2"/>
  <c r="K71" i="2" s="1"/>
  <c r="L101" i="2"/>
  <c r="L109" i="2"/>
  <c r="O259" i="2"/>
  <c r="Q259" i="2" s="1"/>
  <c r="K102" i="2"/>
  <c r="Z77" i="2"/>
  <c r="I77" i="2" s="1"/>
  <c r="O228" i="2"/>
  <c r="Q228" i="2" s="1"/>
  <c r="AG65" i="2"/>
  <c r="I91" i="2"/>
  <c r="AA63" i="2"/>
  <c r="K51" i="2" s="1"/>
  <c r="M109" i="2"/>
  <c r="O339" i="2"/>
  <c r="Q339" i="2" s="1"/>
  <c r="O299" i="2"/>
  <c r="Q299" i="2" s="1"/>
  <c r="O207" i="2"/>
  <c r="Q207" i="2" s="1"/>
  <c r="R237" i="2"/>
  <c r="O242" i="2"/>
  <c r="Q242" i="2" s="1"/>
  <c r="M98" i="2"/>
  <c r="K96" i="2"/>
  <c r="O274" i="2"/>
  <c r="Q274" i="2" s="1"/>
  <c r="O197" i="2"/>
  <c r="O331" i="2"/>
  <c r="Q331" i="2" s="1"/>
  <c r="N109" i="2"/>
  <c r="I108" i="2"/>
  <c r="AG82" i="2"/>
  <c r="K82" i="2" s="1"/>
  <c r="Z73" i="2"/>
  <c r="I73" i="2" s="1"/>
  <c r="O267" i="2"/>
  <c r="Q267" i="2" s="1"/>
  <c r="O336" i="2"/>
  <c r="Q336" i="2" s="1"/>
  <c r="O334" i="2"/>
  <c r="Q334" i="2" s="1"/>
  <c r="AN78" i="2"/>
  <c r="M78" i="2" s="1"/>
  <c r="Z75" i="2"/>
  <c r="I75" i="2" s="1"/>
  <c r="AN72" i="2"/>
  <c r="M72" i="2" s="1"/>
  <c r="BB81" i="2"/>
  <c r="K105" i="2"/>
  <c r="AL63" i="2"/>
  <c r="M55" i="2" s="1"/>
  <c r="AV63" i="2"/>
  <c r="I147" i="2" s="1"/>
  <c r="J100" i="2"/>
  <c r="BA69" i="2"/>
  <c r="AG84" i="2"/>
  <c r="K84" i="2" s="1"/>
  <c r="I110" i="2"/>
  <c r="M95" i="2"/>
  <c r="N94" i="2"/>
  <c r="O342" i="2"/>
  <c r="Q342" i="2" s="1"/>
  <c r="K106" i="2"/>
  <c r="BB75" i="2"/>
  <c r="O284" i="2"/>
  <c r="Q284" i="2" s="1"/>
  <c r="K104" i="2"/>
  <c r="O280" i="2"/>
  <c r="Q280" i="2" s="1"/>
  <c r="O220" i="2"/>
  <c r="Q220" i="2" s="1"/>
  <c r="BA78" i="2"/>
  <c r="BA74" i="2"/>
  <c r="O293" i="2"/>
  <c r="Q293" i="2" s="1"/>
  <c r="O230" i="2"/>
  <c r="Q230" i="2" s="1"/>
  <c r="O262" i="2"/>
  <c r="Q262" i="2" s="1"/>
  <c r="O251" i="2"/>
  <c r="Q251" i="2" s="1"/>
  <c r="O253" i="2"/>
  <c r="Q253" i="2" s="1"/>
  <c r="Z83" i="2"/>
  <c r="I83" i="2" s="1"/>
  <c r="N103" i="2"/>
  <c r="K100" i="2"/>
  <c r="O309" i="2"/>
  <c r="Q309" i="2" s="1"/>
  <c r="O346" i="2"/>
  <c r="Q346" i="2" s="1"/>
  <c r="Y63" i="2"/>
  <c r="I58" i="2" s="1"/>
  <c r="O347" i="2"/>
  <c r="Q347" i="2" s="1"/>
  <c r="O198" i="2"/>
  <c r="Q198" i="2" s="1"/>
  <c r="Z84" i="2"/>
  <c r="I84" i="2" s="1"/>
  <c r="O275" i="2"/>
  <c r="Q275" i="2" s="1"/>
  <c r="K99" i="2"/>
  <c r="BA81" i="2"/>
  <c r="M94" i="2"/>
  <c r="O216" i="2"/>
  <c r="Q216" i="2" s="1"/>
  <c r="O276" i="2"/>
  <c r="Q276" i="2" s="1"/>
  <c r="N91" i="2"/>
  <c r="AF63" i="2"/>
  <c r="K57" i="2" s="1"/>
  <c r="N93" i="2"/>
  <c r="O321" i="2"/>
  <c r="Q321" i="2" s="1"/>
  <c r="BA76" i="2"/>
  <c r="L96" i="2"/>
  <c r="M104" i="2"/>
  <c r="O298" i="2"/>
  <c r="Q298" i="2" s="1"/>
  <c r="O269" i="2"/>
  <c r="Q269" i="2" s="1"/>
  <c r="J104" i="2"/>
  <c r="BB79" i="2"/>
  <c r="R221" i="2"/>
  <c r="BB82" i="2"/>
  <c r="O318" i="2"/>
  <c r="Q318" i="2" s="1"/>
  <c r="BA72" i="2"/>
  <c r="O213" i="2"/>
  <c r="Q213" i="2" s="1"/>
  <c r="BA77" i="2"/>
  <c r="Z70" i="2"/>
  <c r="I70" i="2" s="1"/>
  <c r="O281" i="2"/>
  <c r="Q281" i="2" s="1"/>
  <c r="R277" i="2"/>
  <c r="O292" i="2"/>
  <c r="Q292" i="2" s="1"/>
  <c r="O243" i="2"/>
  <c r="Q243" i="2" s="1"/>
  <c r="O218" i="2"/>
  <c r="Q218" i="2" s="1"/>
  <c r="O295" i="2"/>
  <c r="Q295" i="2" s="1"/>
  <c r="O291" i="2"/>
  <c r="Q291" i="2" s="1"/>
  <c r="O333" i="2"/>
  <c r="Q333" i="2" s="1"/>
  <c r="J93" i="2"/>
  <c r="BB77" i="2"/>
  <c r="AG76" i="2"/>
  <c r="K76" i="2" s="1"/>
  <c r="I102" i="2"/>
  <c r="O233" i="2"/>
  <c r="Q233" i="2" s="1"/>
  <c r="O271" i="2"/>
  <c r="Q271" i="2" s="1"/>
  <c r="O305" i="2"/>
  <c r="Q305" i="2" s="1"/>
  <c r="O329" i="2"/>
  <c r="Q329" i="2" s="1"/>
  <c r="BB73" i="2"/>
  <c r="O287" i="2"/>
  <c r="Q287" i="2" s="1"/>
  <c r="O225" i="2"/>
  <c r="Q225" i="2" s="1"/>
  <c r="O214" i="2"/>
  <c r="Q214" i="2" s="1"/>
  <c r="O317" i="2"/>
  <c r="Q317" i="2" s="1"/>
  <c r="BB65" i="2"/>
  <c r="M93" i="2"/>
  <c r="N92" i="2"/>
  <c r="J95" i="2"/>
  <c r="AG80" i="2"/>
  <c r="K80" i="2" s="1"/>
  <c r="I106" i="2"/>
  <c r="O273" i="2"/>
  <c r="Q273" i="2" s="1"/>
  <c r="N101" i="2"/>
  <c r="M110" i="2"/>
  <c r="J108" i="2"/>
  <c r="J103" i="2"/>
  <c r="J98" i="2"/>
  <c r="O341" i="2"/>
  <c r="Q341" i="2" s="1"/>
  <c r="BA84" i="2"/>
  <c r="O236" i="2"/>
  <c r="Q236" i="2" s="1"/>
  <c r="M103" i="2"/>
  <c r="O246" i="2"/>
  <c r="Q246" i="2" s="1"/>
  <c r="R285" i="2"/>
  <c r="L100" i="2"/>
  <c r="O209" i="2"/>
  <c r="Q209" i="2" s="1"/>
  <c r="AB63" i="2"/>
  <c r="K52" i="2" s="1"/>
  <c r="J92" i="2"/>
  <c r="O316" i="2"/>
  <c r="Q316" i="2" s="1"/>
  <c r="M107" i="2"/>
  <c r="R301" i="2"/>
  <c r="BA70" i="2"/>
  <c r="BB69" i="2"/>
  <c r="O300" i="2"/>
  <c r="Q300" i="2" s="1"/>
  <c r="O261" i="2"/>
  <c r="Q261" i="2" s="1"/>
  <c r="R245" i="2"/>
  <c r="J101" i="2"/>
  <c r="Z68" i="2"/>
  <c r="I68" i="2" s="1"/>
  <c r="O311" i="2"/>
  <c r="Q311" i="2" s="1"/>
  <c r="Z79" i="2"/>
  <c r="I79" i="2" s="1"/>
  <c r="O314" i="2"/>
  <c r="Q314" i="2" s="1"/>
  <c r="O203" i="2"/>
  <c r="Q203" i="2" s="1"/>
  <c r="N104" i="2"/>
  <c r="L92" i="2"/>
  <c r="L93" i="2"/>
  <c r="O283" i="2"/>
  <c r="Q283" i="2" s="1"/>
  <c r="BB78" i="2"/>
  <c r="O282" i="2"/>
  <c r="Q282" i="2" s="1"/>
  <c r="AN74" i="2"/>
  <c r="M74" i="2" s="1"/>
  <c r="I98" i="2"/>
  <c r="AG72" i="2"/>
  <c r="K72" i="2" s="1"/>
  <c r="O286" i="2"/>
  <c r="Q286" i="2" s="1"/>
  <c r="AG68" i="2"/>
  <c r="K68" i="2" s="1"/>
  <c r="I94" i="2"/>
  <c r="K98" i="2"/>
  <c r="K95" i="2"/>
  <c r="O215" i="2"/>
  <c r="Q215" i="2" s="1"/>
  <c r="AM63" i="2"/>
  <c r="M58" i="2" s="1"/>
  <c r="O208" i="2"/>
  <c r="Q208" i="2" s="1"/>
  <c r="O296" i="2"/>
  <c r="Q296" i="2" s="1"/>
  <c r="O325" i="2"/>
  <c r="Q325" i="2" s="1"/>
  <c r="O313" i="2"/>
  <c r="Q313" i="2" s="1"/>
  <c r="O229" i="2"/>
  <c r="Q229" i="2" s="1"/>
  <c r="W63" i="2"/>
  <c r="I55" i="2" s="1"/>
  <c r="AN84" i="2"/>
  <c r="M84" i="2" s="1"/>
  <c r="O247" i="2"/>
  <c r="Q247" i="2" s="1"/>
  <c r="L95" i="2"/>
  <c r="AN80" i="2"/>
  <c r="M80" i="2" s="1"/>
  <c r="R187" i="2" l="1"/>
  <c r="I111" i="2"/>
  <c r="G141" i="2"/>
  <c r="I114" i="2"/>
  <c r="L111" i="2"/>
  <c r="L148" i="2"/>
  <c r="AG63" i="2"/>
  <c r="K65" i="2"/>
  <c r="K85" i="2" s="1"/>
  <c r="N111" i="2"/>
  <c r="I65" i="2"/>
  <c r="Z63" i="2"/>
  <c r="K59" i="2"/>
  <c r="I59" i="2" s="1"/>
  <c r="M65" i="2"/>
  <c r="M85" i="2" s="1"/>
  <c r="AN63" i="2"/>
  <c r="K111" i="2"/>
  <c r="Q197"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M59" i="2"/>
  <c r="M111" i="2"/>
  <c r="J111" i="2"/>
  <c r="I148" i="2"/>
  <c r="I85" i="2" l="1"/>
  <c r="I115" i="2"/>
  <c r="K115" i="2" s="1"/>
  <c r="Q349" i="2"/>
  <c r="P350" i="2"/>
  <c r="I113" i="2"/>
  <c r="I112" i="2"/>
  <c r="I116" i="2"/>
  <c r="K116" i="2" s="1"/>
  <c r="Q350" i="2" l="1"/>
  <c r="B125" i="2" s="1"/>
  <c r="P351" i="2"/>
  <c r="F125" i="2"/>
  <c r="P352" i="2" l="1"/>
  <c r="Q351" i="2"/>
  <c r="Q352" i="2" l="1"/>
  <c r="P353" i="2"/>
  <c r="P354" i="2" l="1"/>
  <c r="Q353" i="2"/>
  <c r="P355" i="2" l="1"/>
  <c r="Q354" i="2"/>
  <c r="Q355" i="2" l="1"/>
  <c r="P356" i="2"/>
  <c r="Q356" i="2" l="1"/>
  <c r="P357" i="2"/>
  <c r="B128" i="2" l="1"/>
  <c r="F129" i="2"/>
  <c r="F130" i="2"/>
  <c r="F127" i="2"/>
  <c r="F131" i="2"/>
  <c r="B129" i="2"/>
  <c r="B127" i="2"/>
  <c r="B131" i="2"/>
  <c r="F128" i="2"/>
  <c r="B130" i="2"/>
  <c r="B126" i="2"/>
  <c r="F126" i="2"/>
  <c r="P358" i="2"/>
  <c r="Q357" i="2"/>
  <c r="F132" i="2" s="1"/>
  <c r="B132" i="2" l="1"/>
  <c r="P359" i="2"/>
  <c r="Q358" i="2"/>
  <c r="P360" i="2" l="1"/>
  <c r="Q359" i="2"/>
  <c r="Q360" i="2" l="1"/>
  <c r="P361" i="2"/>
  <c r="P362" i="2" l="1"/>
  <c r="Q361" i="2"/>
  <c r="B136" i="2" s="1"/>
  <c r="B135" i="2"/>
  <c r="B133" i="2"/>
  <c r="B134" i="2"/>
  <c r="F136" i="2"/>
  <c r="F133" i="2"/>
  <c r="F134" i="2"/>
  <c r="F135" i="2"/>
  <c r="Q362" i="2" l="1"/>
  <c r="P363" i="2"/>
  <c r="Q363" i="2" s="1"/>
  <c r="B138" i="2" l="1"/>
  <c r="F139" i="2"/>
  <c r="F137" i="2"/>
  <c r="B137" i="2"/>
  <c r="F138" i="2"/>
  <c r="B139" i="2"/>
</calcChain>
</file>

<file path=xl/sharedStrings.xml><?xml version="1.0" encoding="utf-8"?>
<sst xmlns="http://schemas.openxmlformats.org/spreadsheetml/2006/main" count="3774" uniqueCount="440">
  <si>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</si>
  <si>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</si>
  <si>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</si>
  <si>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</si>
  <si>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</si>
  <si>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</si>
  <si>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</si>
  <si>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</si>
  <si>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</si>
  <si>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</si>
  <si>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</si>
  <si>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</si>
  <si>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</si>
  <si>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</si>
  <si>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</si>
  <si>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</si>
  <si>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</si>
  <si>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</si>
  <si>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</si>
  <si>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</si>
  <si>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</si>
  <si>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</si>
  <si>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</si>
  <si>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</si>
  <si>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</si>
  <si>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</si>
  <si>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</si>
  <si>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</si>
  <si>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</si>
  <si>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</si>
  <si>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</si>
  <si>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</si>
  <si>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</si>
  <si>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</si>
  <si>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</si>
  <si>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</si>
  <si>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</si>
  <si>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</si>
  <si>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</si>
  <si>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</si>
  <si>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</si>
  <si>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</si>
  <si>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</si>
  <si>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</si>
  <si>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</si>
  <si>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</si>
  <si>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</si>
  <si>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</si>
  <si>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</si>
  <si>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</si>
  <si>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</si>
  <si>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</si>
  <si>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</si>
  <si>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</si>
  <si>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</si>
  <si>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</si>
  <si>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</si>
  <si>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</si>
  <si>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</si>
  <si>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</si>
  <si>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</si>
  <si>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</si>
  <si>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</si>
  <si>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</si>
  <si>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</si>
  <si>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</si>
  <si>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</si>
  <si>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</si>
  <si>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</si>
  <si>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</si>
  <si>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</si>
  <si>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</si>
  <si>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</si>
  <si>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</si>
  <si>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</si>
  <si>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</si>
  <si>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</si>
  <si>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</si>
  <si>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</si>
  <si>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</si>
  <si>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</si>
  <si>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</si>
  <si>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</si>
  <si>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</si>
  <si>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</si>
  <si>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</si>
  <si>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</si>
  <si>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</si>
  <si>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</si>
  <si>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</si>
  <si>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</si>
  <si>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</si>
  <si>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</si>
  <si>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</si>
  <si>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</si>
  <si>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</si>
  <si>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</si>
  <si>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</si>
  <si>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</si>
  <si>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</si>
  <si>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</si>
  <si>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</si>
  <si>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</si>
  <si>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</si>
  <si>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</si>
  <si>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</si>
  <si>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</si>
  <si>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</si>
  <si>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</si>
  <si>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</si>
  <si>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</si>
  <si>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</si>
  <si>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</si>
  <si>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</si>
  <si>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</si>
  <si>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</si>
  <si>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</si>
  <si>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</si>
  <si>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</si>
  <si>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</si>
  <si>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</si>
  <si>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</si>
  <si>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</si>
  <si>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</si>
  <si>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</si>
  <si>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</si>
  <si>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</si>
  <si>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</si>
  <si>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</si>
  <si>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</si>
  <si>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</si>
  <si>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</si>
  <si>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</si>
  <si>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</si>
  <si>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</si>
  <si>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</si>
  <si>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</si>
  <si>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</si>
  <si>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</si>
  <si>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</si>
  <si>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</si>
  <si>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</si>
  <si>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</si>
  <si>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</si>
  <si>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</si>
  <si>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</si>
  <si>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</si>
  <si>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</si>
  <si>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</si>
  <si>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</si>
  <si>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</si>
  <si>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</si>
  <si>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</si>
  <si>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</si>
  <si>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</si>
  <si>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</si>
  <si>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</si>
  <si>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</si>
  <si>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</si>
  <si>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</si>
  <si>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</si>
  <si>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</si>
  <si>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</si>
  <si>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</si>
  <si>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</si>
  <si>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</si>
  <si>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</si>
  <si>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</si>
  <si>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</si>
  <si>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</si>
  <si>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</si>
  <si>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</si>
  <si>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</si>
  <si>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</si>
  <si>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</si>
  <si>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</si>
  <si>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</si>
  <si>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</si>
  <si>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</si>
  <si>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</si>
  <si>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</si>
  <si>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</si>
  <si>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</si>
  <si>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</si>
  <si>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</si>
  <si>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</si>
  <si>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</si>
  <si>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</si>
  <si>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</si>
  <si>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</si>
  <si>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</si>
  <si>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</si>
  <si>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</si>
  <si>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</si>
  <si>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</si>
  <si>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</si>
  <si>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</si>
  <si>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</si>
  <si>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</si>
  <si>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</si>
  <si>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</si>
  <si>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</si>
  <si>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</si>
  <si>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</si>
  <si>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</si>
  <si>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</si>
  <si>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</si>
  <si>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</si>
  <si>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</si>
  <si>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</si>
  <si>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</si>
  <si>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</si>
  <si>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</si>
  <si>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</si>
  <si>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</si>
  <si>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</si>
  <si>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</si>
  <si>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</si>
  <si>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</si>
  <si>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</si>
  <si>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</si>
  <si>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</si>
  <si>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</si>
  <si>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</si>
  <si>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</si>
  <si>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</si>
  <si>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</si>
  <si>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</si>
  <si>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</si>
  <si>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</si>
  <si>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</si>
  <si>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</si>
  <si>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</si>
  <si>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</si>
  <si>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</si>
  <si>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</si>
  <si>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</si>
  <si>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</si>
  <si>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</si>
  <si>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</si>
  <si>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</si>
  <si>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</si>
  <si>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</si>
  <si>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</si>
  <si>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</si>
  <si>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</si>
  <si>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</si>
  <si>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</si>
  <si>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</si>
  <si>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</si>
  <si>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</si>
  <si>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</si>
  <si>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</si>
  <si>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</si>
  <si>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</si>
  <si>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</si>
  <si>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</si>
  <si>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</si>
  <si>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</si>
  <si>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</si>
  <si>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</si>
  <si>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</si>
  <si>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</si>
  <si>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</si>
  <si>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</si>
  <si>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</si>
  <si>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</si>
  <si>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</si>
  <si>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</si>
  <si>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</si>
  <si>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</si>
  <si>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</si>
  <si>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</si>
  <si>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</si>
  <si>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</si>
  <si>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</si>
  <si>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</si>
  <si>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</si>
  <si>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</si>
  <si>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</si>
  <si>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</si>
  <si>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</si>
  <si>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</si>
  <si>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</si>
  <si>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</si>
  <si>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</si>
  <si>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</si>
  <si>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</si>
  <si>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</si>
  <si>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</si>
  <si>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</si>
  <si>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</si>
  <si>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</si>
  <si>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</si>
  <si>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</si>
  <si>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</si>
  <si>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</si>
  <si>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</si>
  <si>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</si>
  <si>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</si>
  <si>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</si>
  <si>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</si>
  <si>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</si>
  <si>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</si>
  <si>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</si>
  <si>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</si>
  <si>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</si>
  <si>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</si>
  <si>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</si>
  <si>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</si>
  <si>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</si>
  <si>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</si>
  <si>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</si>
  <si>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</si>
  <si>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</si>
  <si>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</si>
  <si>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</si>
  <si>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</si>
  <si>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</si>
  <si>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</si>
  <si>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</si>
  <si>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</si>
  <si>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</si>
  <si>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</si>
  <si>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</si>
  <si>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</si>
  <si>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</si>
  <si>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</si>
  <si>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</si>
  <si>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</si>
  <si>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</si>
  <si>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</si>
  <si>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</si>
  <si>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</si>
  <si>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</si>
  <si>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</si>
  <si>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</si>
  <si>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</si>
  <si>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</si>
  <si>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</si>
  <si>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</si>
  <si>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</si>
  <si>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</si>
  <si>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</si>
  <si>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</si>
  <si>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</si>
  <si>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</si>
  <si>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</si>
  <si>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</si>
  <si>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</si>
  <si>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</si>
  <si>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</si>
  <si>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</si>
  <si>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</si>
  <si>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</si>
  <si>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</si>
  <si>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</si>
  <si>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</si>
  <si>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</si>
  <si>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</si>
  <si>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</si>
  <si>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</si>
  <si>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</si>
  <si>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</si>
  <si>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</si>
  <si>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</si>
  <si>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</si>
  <si>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</si>
  <si>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</si>
  <si>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</si>
  <si>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</si>
  <si>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</si>
  <si>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</si>
  <si>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</si>
  <si>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</si>
  <si>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</si>
  <si>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</si>
  <si>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</si>
  <si>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</si>
  <si>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</si>
  <si>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</si>
  <si>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</si>
  <si>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</si>
  <si>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</si>
  <si>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</si>
  <si>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</si>
  <si>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</si>
  <si>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</si>
  <si>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</si>
  <si>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</si>
  <si>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</si>
  <si>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</si>
  <si>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</si>
  <si>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</si>
  <si>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</si>
  <si>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</si>
  <si>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</si>
  <si>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</si>
  <si>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</si>
  <si>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</si>
  <si>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</si>
  <si>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</si>
  <si>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</si>
  <si>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</si>
  <si>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</si>
  <si>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</si>
  <si>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</si>
  <si>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</si>
  <si>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</si>
  <si>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</si>
  <si>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</si>
  <si>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</si>
  <si>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</si>
  <si>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</si>
  <si>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</si>
  <si>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</si>
  <si>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</si>
  <si>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</si>
  <si>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</si>
  <si>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</si>
  <si>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</si>
  <si>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</si>
  <si>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</si>
  <si>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</si>
  <si>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Aide demandée pour des personnels fonctionnaires</t>
  </si>
  <si>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</si>
  <si>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</si>
  <si>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</si>
  <si>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Femme</t>
  </si>
  <si>
    <t>Homme</t>
  </si>
  <si>
    <t>Non binaire ou autres</t>
  </si>
  <si>
    <t>Ne souhaite pas répondre</t>
  </si>
  <si>
    <t>Collectivités territoriales</t>
  </si>
  <si>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 
Pour les établissements qui ne possède pas de SIRET (par ex. : établissements étrangers), merci de nous contacter.</t>
    </r>
  </si>
  <si>
    <t>ANR-25-XXXX-00XX</t>
  </si>
  <si>
    <r>
      <t xml:space="preserve">L'acronyme doit permettre d'identifier rapidement le projet, il est repris automatiquement sur toutes les pages du présent document. 
</t>
    </r>
    <r>
      <rPr>
        <b/>
        <sz val="10"/>
        <rFont val="Calibri"/>
        <family val="2"/>
        <scheme val="minor"/>
      </rPr>
      <t>Merci de veiller à ce que l'acronyme saisi dans ce document soit identique à l’acronyme renseigné dans le document scientifique et sur le site de dépôt.</t>
    </r>
    <r>
      <rPr>
        <sz val="10"/>
        <rFont val="Calibri"/>
        <family val="2"/>
        <scheme val="minor"/>
      </rPr>
      <t xml:space="preserve">
Les tableaux récapitulatifs reprennent les éléments financiers de l'ensemble des partenaires, ils sont remplis automatiquement.</t>
    </r>
  </si>
  <si>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
Dans le cas d'un établissement avec plusieurs délégations/centres, veuillez utiliser un seul onglet pour renseigner les dépenses de l'ensemble des délégations/centre de l'établissement impliqués dans le projet.</t>
  </si>
  <si>
    <r>
      <rPr>
        <b/>
        <sz val="9"/>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i/>
        <sz val="9"/>
        <rFont val="Calibri"/>
        <family val="2"/>
      </rPr>
      <t>En cas de sélection pour financement de votre projet, des numéros de SIRET incorrects pourront entraîner un délai important pour la contractualisation et le versement de l’aide de votre projet. 
Dans le cas d'un établissement avec plusieurs délégations/centres, veuillez utiliser un seul onglet pour renseigner les dépenses de l'ensemble des délégations/centre de l'établissement impliqués dans le projet.</t>
    </r>
  </si>
  <si>
    <t>PEPR SPIN</t>
  </si>
  <si>
    <t>PEPR-SPIN@agencerecherche.fr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</si>
</sst>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164" formatCode="_-* #,##0.00\ _€_-;\-* #,##0.00\ _€_-;_-* &quot;-&quot;??\ _€_-;_-@_-"/>
    <numFmt numFmtId="165" formatCode="#,##0.00&quot; €&quot;"/>
    <numFmt numFmtId="166" formatCode="#,##0.00&quot; €&quot;;[Red]\-#,##0.00&quot; €&quot;"/>
    <numFmt numFmtId="167" formatCode="0#\ ##\ ##\ ##\ ##"/>
    <numFmt numFmtId="168" formatCode="0.0"/>
    <numFmt numFmtId="169" formatCode="\€#,##0.00_);&quot;(€&quot;#,##0.00\)"/>
    <numFmt numFmtId="170" formatCode="#,##0\ &quot;€&quot;"/>
    <numFmt numFmtId="171" formatCode="#,##0&quot; €&quot;"/>
    <numFmt numFmtId="172" formatCode="#,##0.0&quot; p.m&quot;"/>
    <numFmt numFmtId="173" formatCode="#,##0.00\ &quot;€&quot;"/>
    <numFmt numFmtId="174" formatCode="_-* #,##0\ &quot;€&quot;_-;\-* #,##0\ &quot;€&quot;_-;_-* &quot;-&quot;??\ &quot;€&quot;_-;_-@_-"/>
    <numFmt numFmtId="175" formatCode="_-* #,##0\ _€_-;\-* #,##0\ _€_-;_-* &quot;-&quot;??\ _€_-;_-@_-"/>
    <numFmt numFmtId="176" formatCode="_-* #,##0\ [$€-40C]_-;\-* #,##0\ [$€-40C]_-;_-* &quot;-&quot;??\ [$€-40C]_-;_-@_-"/>
  </numFmts>
  <fonts count="90"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b/>
      <sz val="9"/>
      <color rgb="FF7030A0"/>
      <name val="Calibri"/>
      <family val="2"/>
    </font>
    <font>
      <sz val="9"/>
      <color theme="6" tint="-0.499984740745262"/>
      <name val="Calibri"/>
      <family val="2"/>
    </font>
    <font>
      <b/>
      <sz val="9"/>
      <color theme="6" tint="-0.499984740745262"/>
      <name val="Calibri"/>
      <family val="2"/>
    </font>
    <font>
      <i/>
      <sz val="9"/>
      <color theme="6" tint="-0.499984740745262"/>
      <name val="Calibri"/>
      <family val="2"/>
    </font>
    <font>
      <i/>
      <sz val="9"/>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5">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s>
  <cellStyleXfs count="7">
    <xf numFmtId="0" fontId="0" fillId="0" borderId="0"/>
    <xf numFmtId="0" fontId="19" fillId="0" borderId="0" applyNumberFormat="0" applyFill="0" applyBorder="0" applyAlignment="0" applyProtection="0"/>
    <xf numFmtId="44" fontId="68" fillId="0" borderId="0" applyFont="0" applyFill="0" applyBorder="0" applyAlignment="0" applyProtection="0"/>
    <xf numFmtId="164" fontId="75" fillId="0" borderId="0" applyFont="0" applyFill="0" applyBorder="0" applyAlignment="0" applyProtection="0"/>
    <xf numFmtId="0" fontId="18" fillId="0" borderId="0"/>
    <xf numFmtId="44" fontId="18" fillId="0" borderId="0" applyFont="0" applyFill="0" applyBorder="0" applyAlignment="0" applyProtection="0"/>
    <xf numFmtId="164" fontId="18" fillId="0" borderId="0" applyFont="0" applyFill="0" applyBorder="0" applyAlignment="0" applyProtection="0"/>
  </cellStyleXfs>
  <cellXfs count="997">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6" fontId="20" fillId="0" borderId="49" xfId="0" applyNumberFormat="1" applyFont="1" applyBorder="1" applyAlignment="1">
      <alignment vertical="center" wrapText="1"/>
    </xf>
    <xf numFmtId="166" fontId="12" fillId="0" borderId="57" xfId="0" applyNumberFormat="1" applyFont="1" applyBorder="1" applyAlignment="1">
      <alignment vertical="center" wrapText="1"/>
    </xf>
    <xf numFmtId="0" fontId="12" fillId="0" borderId="7" xfId="0" applyFont="1" applyBorder="1" applyAlignment="1">
      <alignment vertical="center" wrapText="1"/>
    </xf>
    <xf numFmtId="166" fontId="12" fillId="0" borderId="16" xfId="0" applyNumberFormat="1" applyFont="1" applyBorder="1" applyAlignment="1">
      <alignment vertical="center" wrapText="1"/>
    </xf>
    <xf numFmtId="166" fontId="12" fillId="0" borderId="16" xfId="0" applyNumberFormat="1" applyFont="1" applyBorder="1" applyAlignment="1">
      <alignment horizontal="right" vertical="center" wrapText="1"/>
    </xf>
    <xf numFmtId="166"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7"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5"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7"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6"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6" fontId="12" fillId="0" borderId="52" xfId="0" applyNumberFormat="1" applyFont="1" applyBorder="1" applyAlignment="1">
      <alignment horizontal="right" vertical="center" wrapText="1"/>
    </xf>
    <xf numFmtId="166"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6"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1"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3" fontId="16" fillId="0" borderId="30" xfId="0" applyNumberFormat="1" applyFont="1" applyBorder="1" applyAlignment="1">
      <alignment vertical="center" wrapText="1"/>
    </xf>
    <xf numFmtId="173" fontId="13" fillId="0" borderId="99" xfId="0" applyNumberFormat="1" applyFont="1" applyBorder="1" applyAlignment="1">
      <alignment vertical="center" wrapText="1"/>
    </xf>
    <xf numFmtId="173"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6" fontId="20" fillId="6" borderId="45" xfId="0" applyNumberFormat="1" applyFont="1" applyFill="1" applyBorder="1" applyAlignment="1" applyProtection="1">
      <alignment horizontal="right" vertical="center" wrapText="1"/>
      <protection locked="0"/>
    </xf>
    <xf numFmtId="166" fontId="20" fillId="6" borderId="74" xfId="0" applyNumberFormat="1" applyFont="1" applyFill="1" applyBorder="1" applyAlignment="1" applyProtection="1">
      <alignment horizontal="right" vertical="center" wrapText="1"/>
      <protection locked="0"/>
    </xf>
    <xf numFmtId="167"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1"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3"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70" fillId="0" borderId="0" xfId="0" applyFont="1" applyAlignment="1">
      <alignment horizontal="center"/>
    </xf>
    <xf numFmtId="0" fontId="71" fillId="0" borderId="0" xfId="0" applyFont="1" applyAlignment="1">
      <alignment horizontal="right"/>
    </xf>
    <xf numFmtId="171" fontId="73"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4" fontId="57" fillId="0" borderId="144" xfId="2" applyNumberFormat="1" applyFont="1" applyFill="1" applyBorder="1"/>
    <xf numFmtId="174" fontId="57" fillId="0" borderId="142" xfId="2" applyNumberFormat="1" applyFont="1" applyFill="1" applyBorder="1"/>
    <xf numFmtId="174" fontId="57" fillId="0" borderId="21" xfId="2" applyNumberFormat="1" applyFont="1" applyFill="1" applyBorder="1"/>
    <xf numFmtId="174" fontId="57" fillId="12" borderId="142" xfId="2" applyNumberFormat="1" applyFont="1" applyFill="1" applyBorder="1"/>
    <xf numFmtId="174" fontId="57" fillId="13" borderId="142" xfId="2" applyNumberFormat="1" applyFont="1" applyFill="1" applyBorder="1"/>
    <xf numFmtId="174" fontId="57" fillId="14" borderId="142" xfId="2" applyNumberFormat="1" applyFont="1" applyFill="1" applyBorder="1"/>
    <xf numFmtId="174" fontId="0" fillId="0" borderId="0" xfId="2" applyNumberFormat="1" applyFont="1" applyFill="1"/>
    <xf numFmtId="174" fontId="0" fillId="0" borderId="0" xfId="2" applyNumberFormat="1" applyFont="1" applyFill="1" applyAlignment="1"/>
    <xf numFmtId="174" fontId="24" fillId="0" borderId="165" xfId="2" applyNumberFormat="1" applyFont="1" applyFill="1" applyBorder="1"/>
    <xf numFmtId="174" fontId="24" fillId="0" borderId="138" xfId="2" applyNumberFormat="1" applyFont="1" applyFill="1" applyBorder="1"/>
    <xf numFmtId="174" fontId="24" fillId="0" borderId="166" xfId="2" applyNumberFormat="1" applyFont="1" applyFill="1" applyBorder="1"/>
    <xf numFmtId="174" fontId="24" fillId="0" borderId="170" xfId="2" applyNumberFormat="1" applyFont="1" applyFill="1" applyBorder="1"/>
    <xf numFmtId="174" fontId="24" fillId="0" borderId="0" xfId="2" applyNumberFormat="1" applyFont="1" applyFill="1" applyBorder="1"/>
    <xf numFmtId="174" fontId="24" fillId="0" borderId="171" xfId="2" applyNumberFormat="1" applyFont="1" applyFill="1" applyBorder="1"/>
    <xf numFmtId="174" fontId="24" fillId="0" borderId="167" xfId="2" applyNumberFormat="1" applyFont="1" applyFill="1" applyBorder="1"/>
    <xf numFmtId="174" fontId="24" fillId="0" borderId="168" xfId="2" applyNumberFormat="1" applyFont="1" applyFill="1" applyBorder="1"/>
    <xf numFmtId="174"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2" fillId="0" borderId="0" xfId="0" applyFont="1" applyAlignment="1">
      <alignment horizontal="right"/>
    </xf>
    <xf numFmtId="0" fontId="74" fillId="0" borderId="168" xfId="0" applyFont="1" applyBorder="1" applyAlignment="1">
      <alignment horizontal="center"/>
    </xf>
    <xf numFmtId="0" fontId="74" fillId="0" borderId="169" xfId="0" applyFont="1" applyBorder="1" applyAlignment="1">
      <alignment horizontal="center"/>
    </xf>
    <xf numFmtId="0" fontId="74"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7"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4" fillId="11" borderId="168" xfId="0" applyFont="1" applyFill="1" applyBorder="1" applyAlignment="1">
      <alignment horizontal="center"/>
    </xf>
    <xf numFmtId="0" fontId="74"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5"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1" fontId="13" fillId="4" borderId="0" xfId="0" applyNumberFormat="1" applyFont="1" applyFill="1" applyAlignment="1">
      <alignment vertical="center" wrapText="1"/>
    </xf>
    <xf numFmtId="171" fontId="73"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1" fontId="73"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1" fontId="13" fillId="4" borderId="130" xfId="0" applyNumberFormat="1" applyFont="1" applyFill="1" applyBorder="1" applyAlignment="1">
      <alignment horizontal="center" vertical="center" wrapText="1"/>
    </xf>
    <xf numFmtId="173" fontId="13" fillId="4" borderId="130" xfId="0" applyNumberFormat="1" applyFont="1" applyFill="1" applyBorder="1" applyAlignment="1">
      <alignment vertical="center"/>
    </xf>
    <xf numFmtId="0" fontId="74" fillId="0" borderId="0" xfId="0" applyFont="1" applyAlignment="1">
      <alignment horizontal="center"/>
    </xf>
    <xf numFmtId="0" fontId="0" fillId="10" borderId="0" xfId="0" applyFill="1"/>
    <xf numFmtId="0" fontId="18" fillId="10" borderId="0" xfId="0" applyFont="1" applyFill="1" applyAlignment="1">
      <alignment horizontal="center"/>
    </xf>
    <xf numFmtId="173"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1"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5"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167" fontId="20" fillId="6" borderId="55" xfId="0" quotePrefix="1" applyNumberFormat="1" applyFont="1" applyFill="1" applyBorder="1" applyAlignment="1" applyProtection="1">
      <alignment vertical="center" wrapText="1"/>
      <protection locked="0"/>
    </xf>
    <xf numFmtId="167" fontId="20" fillId="6" borderId="70" xfId="0" quotePrefix="1" applyNumberFormat="1" applyFont="1" applyFill="1" applyBorder="1" applyAlignment="1" applyProtection="1">
      <alignment vertical="center" wrapText="1"/>
      <protection locked="0"/>
    </xf>
    <xf numFmtId="167" fontId="20" fillId="6" borderId="76" xfId="0" quotePrefix="1" applyNumberFormat="1" applyFont="1" applyFill="1" applyBorder="1" applyAlignment="1" applyProtection="1">
      <alignment vertical="center" wrapText="1"/>
      <protection locked="0"/>
    </xf>
    <xf numFmtId="167" fontId="20" fillId="6" borderId="62" xfId="0" quotePrefix="1" applyNumberFormat="1" applyFont="1" applyFill="1" applyBorder="1" applyAlignment="1" applyProtection="1">
      <alignment vertical="center" wrapText="1"/>
      <protection locked="0"/>
    </xf>
    <xf numFmtId="167" fontId="20" fillId="6" borderId="0" xfId="0" quotePrefix="1" applyNumberFormat="1" applyFont="1" applyFill="1" applyAlignment="1" applyProtection="1">
      <alignment vertical="center" wrapText="1"/>
      <protection locked="0"/>
    </xf>
    <xf numFmtId="167" fontId="20" fillId="6" borderId="77" xfId="0" quotePrefix="1" applyNumberFormat="1" applyFont="1" applyFill="1" applyBorder="1" applyAlignment="1" applyProtection="1">
      <alignment vertical="center" wrapText="1"/>
      <protection locked="0"/>
    </xf>
    <xf numFmtId="167" fontId="20" fillId="6" borderId="50" xfId="0" quotePrefix="1" applyNumberFormat="1" applyFont="1" applyFill="1" applyBorder="1" applyAlignment="1" applyProtection="1">
      <alignment vertical="center" wrapText="1"/>
      <protection locked="0"/>
    </xf>
    <xf numFmtId="167" fontId="20" fillId="6" borderId="51" xfId="0" quotePrefix="1" applyNumberFormat="1" applyFont="1" applyFill="1" applyBorder="1" applyAlignment="1" applyProtection="1">
      <alignment vertical="center" wrapText="1"/>
      <protection locked="0"/>
    </xf>
    <xf numFmtId="167"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67" fillId="4" borderId="65" xfId="0" applyFont="1" applyFill="1" applyBorder="1" applyAlignment="1">
      <alignment vertical="center" wrapText="1"/>
    </xf>
    <xf numFmtId="0" fontId="67" fillId="4" borderId="157" xfId="0" applyFont="1" applyFill="1" applyBorder="1" applyAlignment="1">
      <alignment vertical="center" wrapText="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6"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6"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6" fontId="20" fillId="18" borderId="0" xfId="0" applyNumberFormat="1" applyFont="1" applyFill="1" applyAlignment="1" applyProtection="1">
      <alignment horizontal="right" vertical="center" wrapText="1"/>
      <protection locked="0"/>
    </xf>
    <xf numFmtId="166"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2" fontId="12" fillId="4" borderId="70" xfId="0" applyNumberFormat="1" applyFont="1" applyFill="1" applyBorder="1" applyAlignment="1">
      <alignment vertical="center" wrapText="1"/>
    </xf>
    <xf numFmtId="166"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6"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6" fontId="24" fillId="6" borderId="184" xfId="0" applyNumberFormat="1" applyFont="1" applyFill="1" applyBorder="1" applyAlignment="1" applyProtection="1">
      <alignment horizontal="right" vertical="center" wrapText="1"/>
      <protection locked="0"/>
    </xf>
    <xf numFmtId="168" fontId="24" fillId="6" borderId="184" xfId="0" applyNumberFormat="1" applyFont="1" applyFill="1" applyBorder="1" applyAlignment="1" applyProtection="1">
      <alignment horizontal="right" vertical="center" wrapText="1"/>
      <protection locked="0"/>
    </xf>
    <xf numFmtId="166" fontId="24" fillId="0" borderId="204" xfId="0" applyNumberFormat="1" applyFont="1" applyBorder="1" applyAlignment="1">
      <alignment horizontal="right" vertical="center" wrapText="1"/>
    </xf>
    <xf numFmtId="166" fontId="20" fillId="6" borderId="206" xfId="0" applyNumberFormat="1" applyFont="1" applyFill="1" applyBorder="1" applyAlignment="1" applyProtection="1">
      <alignment horizontal="right" vertical="center" wrapText="1"/>
      <protection locked="0"/>
    </xf>
    <xf numFmtId="166"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6" fontId="20" fillId="6" borderId="208" xfId="0" applyNumberFormat="1" applyFont="1" applyFill="1" applyBorder="1" applyAlignment="1" applyProtection="1">
      <alignment horizontal="right" vertical="center" wrapText="1"/>
      <protection locked="0"/>
    </xf>
    <xf numFmtId="166" fontId="20" fillId="6" borderId="162" xfId="0" applyNumberFormat="1" applyFont="1" applyFill="1" applyBorder="1" applyAlignment="1" applyProtection="1">
      <alignment horizontal="right" vertical="center" wrapText="1"/>
      <protection locked="0"/>
    </xf>
    <xf numFmtId="166" fontId="20" fillId="6" borderId="209" xfId="0" applyNumberFormat="1" applyFont="1" applyFill="1" applyBorder="1" applyAlignment="1" applyProtection="1">
      <alignment horizontal="right" vertical="center" wrapText="1"/>
      <protection locked="0"/>
    </xf>
    <xf numFmtId="166" fontId="20" fillId="6" borderId="164" xfId="0" applyNumberFormat="1" applyFont="1" applyFill="1" applyBorder="1" applyAlignment="1" applyProtection="1">
      <alignment horizontal="right" vertical="center" wrapText="1"/>
      <protection locked="0"/>
    </xf>
    <xf numFmtId="166"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6"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6"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6" fontId="12" fillId="0" borderId="210" xfId="0" applyNumberFormat="1" applyFont="1" applyBorder="1" applyAlignment="1">
      <alignment vertical="center" wrapText="1"/>
    </xf>
    <xf numFmtId="166"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9" fontId="4" fillId="0" borderId="47" xfId="0" applyNumberFormat="1" applyFont="1" applyBorder="1" applyAlignment="1">
      <alignment horizontal="center" vertical="center" wrapText="1"/>
    </xf>
    <xf numFmtId="169" fontId="4" fillId="0" borderId="48" xfId="0" applyNumberFormat="1" applyFont="1" applyBorder="1" applyAlignment="1">
      <alignment horizontal="center" vertical="center" wrapText="1"/>
    </xf>
    <xf numFmtId="166" fontId="12" fillId="0" borderId="214" xfId="0" applyNumberFormat="1" applyFont="1" applyBorder="1" applyAlignment="1">
      <alignment vertical="center" wrapText="1"/>
    </xf>
    <xf numFmtId="166"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1"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6" fontId="24" fillId="18" borderId="184" xfId="0" applyNumberFormat="1" applyFont="1" applyFill="1" applyBorder="1" applyAlignment="1">
      <alignment horizontal="right" vertical="center" wrapText="1"/>
    </xf>
    <xf numFmtId="166" fontId="24" fillId="5" borderId="17" xfId="0" applyNumberFormat="1" applyFont="1" applyFill="1" applyBorder="1" applyAlignment="1" applyProtection="1">
      <alignment horizontal="right" vertical="center" wrapText="1"/>
      <protection locked="0"/>
    </xf>
    <xf numFmtId="168"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6" fontId="24" fillId="18" borderId="162" xfId="0" applyNumberFormat="1" applyFont="1" applyFill="1" applyBorder="1" applyAlignment="1">
      <alignment horizontal="right" vertical="center" wrapText="1"/>
    </xf>
    <xf numFmtId="168" fontId="24" fillId="6" borderId="162" xfId="0" applyNumberFormat="1" applyFont="1" applyFill="1" applyBorder="1" applyAlignment="1" applyProtection="1">
      <alignment horizontal="right" vertical="center" wrapText="1"/>
      <protection locked="0"/>
    </xf>
    <xf numFmtId="166" fontId="24" fillId="6" borderId="162" xfId="0" applyNumberFormat="1" applyFont="1" applyFill="1" applyBorder="1" applyAlignment="1" applyProtection="1">
      <alignment horizontal="right" vertical="center" wrapText="1"/>
      <protection locked="0"/>
    </xf>
    <xf numFmtId="166" fontId="24" fillId="0" borderId="235" xfId="0" applyNumberFormat="1" applyFont="1" applyBorder="1" applyAlignment="1">
      <alignment horizontal="right" vertical="center" wrapText="1"/>
    </xf>
    <xf numFmtId="166" fontId="20" fillId="0" borderId="237" xfId="0" applyNumberFormat="1" applyFont="1" applyBorder="1" applyAlignment="1">
      <alignment vertical="center" wrapText="1"/>
    </xf>
    <xf numFmtId="166" fontId="24" fillId="6" borderId="199" xfId="0" applyNumberFormat="1" applyFont="1" applyFill="1" applyBorder="1" applyAlignment="1" applyProtection="1">
      <alignment horizontal="right" vertical="center" wrapText="1"/>
      <protection locked="0"/>
    </xf>
    <xf numFmtId="166" fontId="20" fillId="0" borderId="239" xfId="0" applyNumberFormat="1" applyFont="1" applyBorder="1" applyAlignment="1">
      <alignment vertical="center" wrapText="1"/>
    </xf>
    <xf numFmtId="166" fontId="24" fillId="0" borderId="240" xfId="0" applyNumberFormat="1" applyFont="1" applyBorder="1" applyAlignment="1">
      <alignment horizontal="right" vertical="center" wrapText="1"/>
    </xf>
    <xf numFmtId="166" fontId="24" fillId="0" borderId="241" xfId="0" applyNumberFormat="1" applyFont="1" applyBorder="1" applyAlignment="1">
      <alignment horizontal="right" vertical="center" wrapText="1"/>
    </xf>
    <xf numFmtId="172" fontId="12" fillId="0" borderId="242" xfId="0" applyNumberFormat="1" applyFont="1" applyBorder="1" applyAlignment="1">
      <alignment vertical="center" wrapText="1"/>
    </xf>
    <xf numFmtId="166" fontId="12" fillId="0" borderId="242" xfId="0" applyNumberFormat="1" applyFont="1" applyBorder="1" applyAlignment="1">
      <alignment vertical="center" wrapText="1"/>
    </xf>
    <xf numFmtId="166" fontId="12" fillId="0" borderId="243" xfId="0" applyNumberFormat="1" applyFont="1" applyBorder="1" applyAlignment="1">
      <alignment vertical="center" wrapText="1"/>
    </xf>
    <xf numFmtId="166" fontId="20" fillId="0" borderId="244" xfId="0" applyNumberFormat="1" applyFont="1" applyBorder="1" applyAlignment="1">
      <alignment vertical="center" wrapText="1"/>
    </xf>
    <xf numFmtId="166" fontId="24" fillId="0" borderId="143" xfId="0" applyNumberFormat="1" applyFont="1" applyBorder="1" applyAlignment="1">
      <alignment horizontal="right" vertical="center" wrapText="1"/>
    </xf>
    <xf numFmtId="166" fontId="20" fillId="0" borderId="143" xfId="0" applyNumberFormat="1" applyFont="1" applyBorder="1" applyAlignment="1">
      <alignment vertical="center" wrapText="1"/>
    </xf>
    <xf numFmtId="172" fontId="12" fillId="4" borderId="0" xfId="0" applyNumberFormat="1" applyFont="1" applyFill="1" applyAlignment="1">
      <alignment vertical="center" wrapText="1"/>
    </xf>
    <xf numFmtId="166" fontId="12" fillId="4" borderId="0" xfId="0" applyNumberFormat="1" applyFont="1" applyFill="1" applyAlignment="1">
      <alignment vertical="center" wrapText="1"/>
    </xf>
    <xf numFmtId="165"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4"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4"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6" fontId="16" fillId="4" borderId="248" xfId="0" applyNumberFormat="1" applyFont="1" applyFill="1" applyBorder="1" applyAlignment="1">
      <alignment vertical="center" wrapText="1"/>
    </xf>
    <xf numFmtId="176" fontId="16" fillId="4" borderId="142" xfId="0" applyNumberFormat="1" applyFont="1" applyFill="1" applyBorder="1" applyAlignment="1">
      <alignment vertical="center" wrapText="1"/>
    </xf>
    <xf numFmtId="176"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4"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20" fillId="0" borderId="11" xfId="0" applyFont="1" applyBorder="1" applyAlignment="1">
      <alignment horizontal="right" vertical="center" wrapText="1" indent="1"/>
    </xf>
    <xf numFmtId="0" fontId="20" fillId="0" borderId="4" xfId="0" applyFont="1" applyBorder="1" applyAlignment="1">
      <alignment horizontal="right" vertical="center" wrapText="1" indent="1"/>
    </xf>
    <xf numFmtId="0" fontId="12" fillId="4" borderId="21" xfId="0" applyFont="1" applyFill="1" applyBorder="1" applyAlignment="1">
      <alignment horizontal="right" vertical="center" wrapText="1" indent="1"/>
    </xf>
    <xf numFmtId="0" fontId="12" fillId="4" borderId="40"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24" fillId="0" borderId="0" xfId="0" applyFont="1"/>
    <xf numFmtId="0" fontId="16" fillId="0" borderId="0" xfId="0" applyFont="1"/>
    <xf numFmtId="0" fontId="69" fillId="4" borderId="136" xfId="0" applyFont="1" applyFill="1" applyBorder="1" applyAlignment="1">
      <alignment vertical="center" wrapText="1"/>
    </xf>
    <xf numFmtId="0" fontId="31" fillId="4" borderId="0" xfId="0" applyFont="1" applyFill="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48" fillId="4" borderId="63" xfId="0" applyFont="1" applyFill="1" applyBorder="1" applyAlignment="1" applyProtection="1">
      <alignment vertical="center"/>
      <protection hidden="1"/>
    </xf>
    <xf numFmtId="0" fontId="31" fillId="4" borderId="0" xfId="0" applyFont="1" applyFill="1" applyAlignment="1" applyProtection="1">
      <alignment horizontal="left" vertical="center" wrapText="1"/>
      <protection hidden="1"/>
    </xf>
    <xf numFmtId="0" fontId="31" fillId="0" borderId="0" xfId="0" applyFont="1" applyAlignment="1" applyProtection="1">
      <alignment horizontal="justify" vertical="center"/>
      <protection hidden="1"/>
    </xf>
    <xf numFmtId="0" fontId="45" fillId="7" borderId="0" xfId="0" applyFont="1" applyFill="1" applyAlignment="1" applyProtection="1">
      <alignment horizontal="lef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44" fillId="4" borderId="0" xfId="0" applyFont="1" applyFill="1" applyAlignment="1" applyProtection="1">
      <alignment horizontal="center"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3" fillId="4" borderId="0" xfId="0" applyFont="1" applyFill="1" applyAlignment="1" applyProtection="1">
      <alignment horizontal="center" vertical="center"/>
      <protection hidden="1"/>
    </xf>
    <xf numFmtId="0" fontId="45" fillId="10" borderId="0" xfId="0" applyFont="1" applyFill="1" applyAlignment="1" applyProtection="1">
      <alignment horizontal="left" vertical="center"/>
      <protection hidden="1"/>
    </xf>
    <xf numFmtId="0" fontId="31" fillId="0" borderId="0" xfId="0" applyFont="1" applyAlignment="1" applyProtection="1">
      <alignment horizontal="left" vertical="center" wrapText="1"/>
      <protection hidden="1"/>
    </xf>
    <xf numFmtId="0" fontId="47" fillId="10" borderId="0" xfId="0" applyFont="1" applyFill="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84"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24" fillId="0" borderId="142" xfId="0" applyFont="1" applyBorder="1" applyAlignment="1">
      <alignment horizontal="center" vertical="center" wrapText="1"/>
    </xf>
    <xf numFmtId="0" fontId="24" fillId="0" borderId="246" xfId="0" applyFont="1" applyBorder="1" applyAlignment="1">
      <alignment horizontal="center" vertical="center" wrapText="1"/>
    </xf>
    <xf numFmtId="0" fontId="57" fillId="13" borderId="0" xfId="0" applyFont="1" applyFill="1" applyAlignment="1">
      <alignment horizontal="center" vertical="center" wrapText="1"/>
    </xf>
    <xf numFmtId="165"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165" fontId="24" fillId="0" borderId="30" xfId="0" applyNumberFormat="1" applyFont="1" applyBorder="1" applyAlignment="1">
      <alignment horizontal="right" vertical="center" wrapText="1"/>
    </xf>
    <xf numFmtId="0" fontId="20" fillId="0" borderId="30" xfId="0" applyFont="1" applyBorder="1" applyAlignment="1">
      <alignment horizontal="right"/>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5" fontId="21" fillId="4" borderId="66" xfId="0" applyNumberFormat="1" applyFont="1" applyFill="1" applyBorder="1" applyAlignment="1">
      <alignment horizontal="center" vertical="center" wrapText="1"/>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0" fillId="0" borderId="89" xfId="0" applyFont="1" applyBorder="1" applyAlignment="1">
      <alignment horizontal="right"/>
    </xf>
    <xf numFmtId="170" fontId="13" fillId="0" borderId="103" xfId="0" applyNumberFormat="1" applyFont="1" applyBorder="1" applyAlignment="1">
      <alignment horizontal="center" vertical="center" wrapText="1"/>
    </xf>
    <xf numFmtId="170" fontId="13" fillId="0" borderId="97" xfId="0" applyNumberFormat="1" applyFont="1" applyBorder="1" applyAlignment="1">
      <alignment horizontal="center" vertical="center" wrapText="1"/>
    </xf>
    <xf numFmtId="0" fontId="16" fillId="11" borderId="0" xfId="0" applyFont="1" applyFill="1" applyAlignment="1">
      <alignment horizontal="center" wrapText="1"/>
    </xf>
    <xf numFmtId="171"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171" fontId="12" fillId="0" borderId="105" xfId="0" applyNumberFormat="1" applyFont="1" applyBorder="1" applyAlignment="1">
      <alignment horizontal="right" vertical="center" wrapText="1"/>
    </xf>
    <xf numFmtId="171" fontId="20" fillId="0" borderId="106" xfId="0" applyNumberFormat="1" applyFont="1" applyBorder="1" applyAlignment="1">
      <alignment horizontal="right"/>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54" fillId="10" borderId="66" xfId="0" applyFont="1" applyFill="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76" fillId="0" borderId="0" xfId="0" applyFont="1" applyAlignment="1">
      <alignment horizontal="center"/>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6" fillId="0" borderId="138" xfId="0" applyFont="1" applyBorder="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7" fontId="20" fillId="6" borderId="35" xfId="0" quotePrefix="1" applyNumberFormat="1" applyFont="1" applyFill="1" applyBorder="1" applyAlignment="1" applyProtection="1">
      <alignment horizontal="center" vertical="center" wrapText="1"/>
      <protection locked="0"/>
    </xf>
    <xf numFmtId="167" fontId="20" fillId="6" borderId="55" xfId="0" quotePrefix="1" applyNumberFormat="1" applyFont="1" applyFill="1" applyBorder="1" applyAlignment="1" applyProtection="1">
      <alignment horizontal="center" vertical="center" wrapText="1"/>
      <protection locked="0"/>
    </xf>
    <xf numFmtId="167" fontId="20" fillId="6" borderId="70" xfId="0" quotePrefix="1" applyNumberFormat="1" applyFont="1" applyFill="1" applyBorder="1" applyAlignment="1" applyProtection="1">
      <alignment horizontal="center" vertical="center" wrapText="1"/>
      <protection locked="0"/>
    </xf>
    <xf numFmtId="167" fontId="20" fillId="6" borderId="76" xfId="0" quotePrefix="1" applyNumberFormat="1" applyFont="1" applyFill="1" applyBorder="1" applyAlignment="1" applyProtection="1">
      <alignment horizontal="center" vertical="center" wrapText="1"/>
      <protection locked="0"/>
    </xf>
    <xf numFmtId="167" fontId="20" fillId="6" borderId="62" xfId="0" quotePrefix="1" applyNumberFormat="1" applyFont="1" applyFill="1" applyBorder="1" applyAlignment="1" applyProtection="1">
      <alignment horizontal="center" vertical="center" wrapText="1"/>
      <protection locked="0"/>
    </xf>
    <xf numFmtId="167" fontId="20" fillId="6" borderId="0" xfId="0" quotePrefix="1" applyNumberFormat="1" applyFont="1" applyFill="1" applyAlignment="1" applyProtection="1">
      <alignment horizontal="center" vertical="center" wrapText="1"/>
      <protection locked="0"/>
    </xf>
    <xf numFmtId="167" fontId="20" fillId="6" borderId="77" xfId="0" quotePrefix="1" applyNumberFormat="1" applyFont="1" applyFill="1" applyBorder="1" applyAlignment="1" applyProtection="1">
      <alignment horizontal="center" vertical="center" wrapText="1"/>
      <protection locked="0"/>
    </xf>
    <xf numFmtId="167" fontId="20" fillId="6" borderId="50" xfId="0" quotePrefix="1" applyNumberFormat="1" applyFont="1" applyFill="1" applyBorder="1" applyAlignment="1" applyProtection="1">
      <alignment horizontal="center" vertical="center" wrapText="1"/>
      <protection locked="0"/>
    </xf>
    <xf numFmtId="167" fontId="20" fillId="6" borderId="51" xfId="0" quotePrefix="1" applyNumberFormat="1" applyFont="1" applyFill="1" applyBorder="1" applyAlignment="1" applyProtection="1">
      <alignment horizontal="center" vertical="center" wrapText="1"/>
      <protection locked="0"/>
    </xf>
    <xf numFmtId="167" fontId="20" fillId="6" borderId="78" xfId="0" quotePrefix="1" applyNumberFormat="1" applyFont="1" applyFill="1" applyBorder="1" applyAlignment="1" applyProtection="1">
      <alignment horizontal="center" vertical="center" wrapText="1"/>
      <protection locked="0"/>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5" fontId="12" fillId="0" borderId="107" xfId="0" applyNumberFormat="1" applyFont="1" applyBorder="1" applyAlignment="1">
      <alignment horizontal="center" vertical="center" wrapText="1"/>
    </xf>
    <xf numFmtId="0" fontId="20" fillId="0" borderId="107" xfId="0" applyFont="1" applyBorder="1"/>
    <xf numFmtId="165" fontId="12" fillId="0" borderId="182" xfId="0" applyNumberFormat="1" applyFont="1" applyBorder="1" applyAlignment="1">
      <alignment horizontal="center" vertical="center" wrapText="1"/>
    </xf>
    <xf numFmtId="165" fontId="12" fillId="0" borderId="178" xfId="0" applyNumberFormat="1" applyFont="1" applyBorder="1" applyAlignment="1">
      <alignment horizontal="center" vertical="center" wrapText="1"/>
    </xf>
    <xf numFmtId="165"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5" fontId="12" fillId="0" borderId="172" xfId="0" applyNumberFormat="1" applyFont="1" applyBorder="1" applyAlignment="1">
      <alignment horizontal="center" vertical="center" wrapText="1"/>
    </xf>
    <xf numFmtId="165" fontId="12" fillId="0" borderId="65" xfId="0" applyNumberFormat="1" applyFont="1" applyBorder="1" applyAlignment="1">
      <alignment horizontal="center" vertical="center" wrapText="1"/>
    </xf>
    <xf numFmtId="165" fontId="12" fillId="0" borderId="173" xfId="0" applyNumberFormat="1" applyFont="1" applyBorder="1" applyAlignment="1">
      <alignment horizontal="center" vertical="center" wrapText="1"/>
    </xf>
    <xf numFmtId="165"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5" fontId="12" fillId="0" borderId="180" xfId="0" applyNumberFormat="1" applyFont="1" applyBorder="1" applyAlignment="1">
      <alignment horizontal="center" vertical="center" wrapText="1"/>
    </xf>
    <xf numFmtId="165" fontId="12" fillId="0" borderId="112" xfId="0" applyNumberFormat="1" applyFont="1" applyBorder="1" applyAlignment="1">
      <alignment horizontal="center" vertical="center" wrapText="1"/>
    </xf>
    <xf numFmtId="165" fontId="12" fillId="0" borderId="181" xfId="0" applyNumberFormat="1" applyFont="1" applyBorder="1" applyAlignment="1">
      <alignment horizontal="center" vertical="center" wrapText="1"/>
    </xf>
    <xf numFmtId="165" fontId="12" fillId="0" borderId="176" xfId="0" applyNumberFormat="1" applyFont="1" applyBorder="1" applyAlignment="1">
      <alignment horizontal="center" vertical="center" wrapText="1"/>
    </xf>
    <xf numFmtId="0" fontId="20" fillId="0" borderId="176" xfId="0" applyFont="1" applyBorder="1"/>
    <xf numFmtId="0" fontId="12" fillId="0" borderId="102" xfId="0" applyFont="1" applyBorder="1" applyAlignment="1">
      <alignment horizontal="center" vertical="center" wrapText="1"/>
    </xf>
    <xf numFmtId="0" fontId="20" fillId="0" borderId="102" xfId="0" applyFont="1" applyBorder="1"/>
    <xf numFmtId="0" fontId="20" fillId="0" borderId="103" xfId="0" applyFont="1" applyBorder="1"/>
    <xf numFmtId="0" fontId="12" fillId="0" borderId="101" xfId="0" applyFont="1" applyBorder="1" applyAlignment="1">
      <alignment horizontal="center" vertical="center" wrapText="1"/>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1" fontId="20" fillId="0" borderId="105" xfId="0" applyNumberFormat="1" applyFont="1" applyBorder="1" applyAlignment="1">
      <alignment horizontal="right"/>
    </xf>
    <xf numFmtId="0" fontId="66" fillId="0" borderId="26" xfId="0" applyFont="1" applyBorder="1" applyAlignment="1">
      <alignment horizontal="center" vertical="center" wrapText="1"/>
    </xf>
    <xf numFmtId="0" fontId="66" fillId="0" borderId="26" xfId="0" applyFont="1" applyBorder="1"/>
    <xf numFmtId="165"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165" fontId="20" fillId="0" borderId="33" xfId="0" applyNumberFormat="1" applyFont="1" applyBorder="1" applyAlignment="1">
      <alignment horizontal="right" vertical="center" wrapText="1"/>
    </xf>
    <xf numFmtId="0" fontId="20" fillId="0" borderId="97" xfId="0" applyFont="1" applyBorder="1" applyAlignment="1">
      <alignment horizontal="right"/>
    </xf>
    <xf numFmtId="165"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165" fontId="20" fillId="0" borderId="29" xfId="0" applyNumberFormat="1" applyFont="1" applyBorder="1" applyAlignment="1">
      <alignment horizontal="right" vertical="center" wrapText="1"/>
    </xf>
    <xf numFmtId="0" fontId="20" fillId="0" borderId="29" xfId="0" applyFont="1" applyBorder="1" applyAlignment="1">
      <alignment horizontal="right"/>
    </xf>
    <xf numFmtId="165" fontId="20" fillId="0" borderId="30" xfId="0" applyNumberFormat="1" applyFont="1" applyBorder="1" applyAlignment="1">
      <alignment horizontal="right" vertical="center" wrapText="1"/>
    </xf>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5"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61" fillId="0" borderId="26" xfId="0" applyFont="1" applyBorder="1" applyAlignment="1">
      <alignment horizontal="center" vertical="center" wrapText="1"/>
    </xf>
    <xf numFmtId="0" fontId="60" fillId="0" borderId="26" xfId="0" applyFont="1" applyBorder="1"/>
    <xf numFmtId="0" fontId="55" fillId="0" borderId="26" xfId="0" applyFont="1" applyBorder="1" applyAlignment="1">
      <alignment horizontal="center" vertical="center" wrapText="1"/>
    </xf>
    <xf numFmtId="0" fontId="7" fillId="0" borderId="26" xfId="0" applyFont="1" applyBorder="1" applyAlignment="1">
      <alignment horizontal="center" vertical="center" wrapText="1"/>
    </xf>
    <xf numFmtId="0" fontId="14" fillId="0" borderId="26" xfId="0" applyFont="1" applyBorder="1"/>
    <xf numFmtId="0" fontId="12" fillId="0" borderId="84" xfId="0" applyFont="1" applyBorder="1" applyAlignment="1">
      <alignment horizontal="center" vertical="center" wrapText="1"/>
    </xf>
    <xf numFmtId="0" fontId="20" fillId="0" borderId="84" xfId="0" applyFont="1" applyBorder="1"/>
    <xf numFmtId="0" fontId="20" fillId="0" borderId="85" xfId="0" applyFont="1" applyBorder="1"/>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24" fillId="5" borderId="36" xfId="0" applyFont="1" applyFill="1" applyBorder="1" applyAlignment="1" applyProtection="1">
      <alignment horizontal="center"/>
      <protection locked="0"/>
    </xf>
    <xf numFmtId="0" fontId="24" fillId="5" borderId="37" xfId="0" applyFont="1" applyFill="1" applyBorder="1" applyAlignment="1" applyProtection="1">
      <alignment horizontal="center"/>
      <protection locked="0"/>
    </xf>
    <xf numFmtId="0" fontId="24" fillId="5" borderId="38" xfId="0" applyFont="1" applyFill="1" applyBorder="1" applyAlignment="1" applyProtection="1">
      <alignment horizontal="center"/>
      <protection locked="0"/>
    </xf>
    <xf numFmtId="0" fontId="55" fillId="0" borderId="26" xfId="0" applyFont="1" applyBorder="1" applyAlignment="1">
      <alignment horizontal="center" vertical="center"/>
    </xf>
    <xf numFmtId="0" fontId="57" fillId="4" borderId="51" xfId="0" applyFont="1" applyFill="1" applyBorder="1" applyAlignment="1">
      <alignment horizontal="center" vertical="center" wrapText="1"/>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57" fillId="0" borderId="83" xfId="0" applyFont="1" applyBorder="1" applyAlignment="1">
      <alignment horizontal="center" vertical="center" wrapText="1"/>
    </xf>
    <xf numFmtId="165" fontId="1" fillId="0" borderId="30" xfId="0" applyNumberFormat="1" applyFont="1" applyBorder="1" applyAlignment="1">
      <alignment horizontal="center" vertical="center" wrapText="1"/>
    </xf>
    <xf numFmtId="0" fontId="2" fillId="0" borderId="30" xfId="0" applyFont="1" applyBorder="1"/>
    <xf numFmtId="165" fontId="1" fillId="0" borderId="30" xfId="0" applyNumberFormat="1" applyFont="1" applyBorder="1" applyAlignment="1">
      <alignment horizontal="center" vertical="center"/>
    </xf>
    <xf numFmtId="0" fontId="2" fillId="0" borderId="89" xfId="0" applyFont="1" applyBorder="1"/>
    <xf numFmtId="171" fontId="21" fillId="0" borderId="196" xfId="0" applyNumberFormat="1" applyFont="1" applyBorder="1" applyAlignment="1">
      <alignment horizontal="right" vertical="center" wrapText="1"/>
    </xf>
    <xf numFmtId="171" fontId="21" fillId="0" borderId="197" xfId="0" applyNumberFormat="1" applyFont="1" applyBorder="1" applyAlignment="1">
      <alignment horizontal="right" vertical="center" wrapText="1"/>
    </xf>
    <xf numFmtId="0" fontId="20" fillId="0" borderId="95"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93" xfId="0" applyFont="1" applyBorder="1" applyAlignment="1">
      <alignment horizontal="right"/>
    </xf>
    <xf numFmtId="0" fontId="20" fillId="0" borderId="87"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171" fontId="21" fillId="0" borderId="99" xfId="0" applyNumberFormat="1" applyFont="1" applyBorder="1" applyAlignment="1">
      <alignment horizontal="right" vertical="center" wrapText="1"/>
    </xf>
    <xf numFmtId="171" fontId="2" fillId="0" borderId="99" xfId="0" applyNumberFormat="1"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0" fontId="57" fillId="16" borderId="0" xfId="0" applyFont="1" applyFill="1" applyAlignment="1">
      <alignment horizontal="center" vertical="center" wrapText="1"/>
    </xf>
    <xf numFmtId="0" fontId="20" fillId="0" borderId="33" xfId="0" applyFont="1" applyBorder="1" applyAlignment="1">
      <alignment horizontal="right"/>
    </xf>
    <xf numFmtId="0" fontId="57" fillId="17" borderId="0" xfId="0" applyFont="1" applyFill="1" applyAlignment="1">
      <alignment horizontal="center" vertical="center"/>
    </xf>
    <xf numFmtId="0" fontId="57" fillId="15" borderId="0" xfId="0" applyFont="1" applyFill="1" applyAlignment="1">
      <alignment horizontal="center"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 fillId="0" borderId="30" xfId="0" applyFont="1" applyBorder="1" applyAlignment="1">
      <alignment horizontal="left" vertical="center"/>
    </xf>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18" fillId="4" borderId="0" xfId="0" applyFont="1" applyFill="1" applyAlignment="1">
      <alignment horizontal="center" vertical="top"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4" fillId="4" borderId="168" xfId="0" applyFont="1" applyFill="1" applyBorder="1" applyAlignment="1">
      <alignment horizontal="center" vertical="center" wrapText="1"/>
    </xf>
    <xf numFmtId="0" fontId="54" fillId="10" borderId="0" xfId="0" applyFont="1" applyFill="1" applyAlignment="1">
      <alignment horizontal="center" vertical="center" wrapText="1"/>
    </xf>
    <xf numFmtId="0" fontId="54" fillId="10" borderId="15" xfId="0" applyFont="1" applyFill="1" applyBorder="1" applyAlignment="1">
      <alignment horizontal="center" vertical="center"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0" borderId="35"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55" fillId="4" borderId="42"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85" fillId="4" borderId="220" xfId="0" applyFont="1" applyFill="1" applyBorder="1" applyAlignment="1">
      <alignment horizontal="center" vertical="center" wrapText="1"/>
    </xf>
    <xf numFmtId="0" fontId="85" fillId="4" borderId="70" xfId="0" applyFont="1" applyFill="1" applyBorder="1" applyAlignment="1">
      <alignment horizontal="center" vertical="center" wrapText="1"/>
    </xf>
    <xf numFmtId="0" fontId="85"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82" fillId="4" borderId="51"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20" fillId="4" borderId="130"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12" fillId="0" borderId="135"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81" fillId="4" borderId="39" xfId="0" applyFont="1" applyFill="1" applyBorder="1" applyAlignment="1">
      <alignment horizontal="right" vertical="center" wrapText="1" indent="1"/>
    </xf>
    <xf numFmtId="0" fontId="81" fillId="4" borderId="40" xfId="0" applyFont="1" applyFill="1" applyBorder="1" applyAlignment="1">
      <alignment horizontal="right" vertical="center" wrapText="1" indent="1"/>
    </xf>
    <xf numFmtId="0" fontId="81"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2" fillId="4" borderId="222" xfId="0" applyFont="1" applyFill="1" applyBorder="1" applyAlignment="1">
      <alignment horizontal="center" vertical="center" wrapText="1"/>
    </xf>
    <xf numFmtId="0" fontId="82" fillId="4" borderId="223" xfId="0" applyFont="1" applyFill="1" applyBorder="1" applyAlignment="1">
      <alignment horizontal="center" vertical="center" wrapText="1"/>
    </xf>
    <xf numFmtId="0" fontId="82" fillId="4" borderId="224"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5" fontId="4" fillId="0" borderId="61" xfId="0" applyNumberFormat="1" applyFont="1" applyBorder="1" applyAlignment="1">
      <alignment horizontal="left" vertical="center" wrapText="1" indent="1"/>
    </xf>
    <xf numFmtId="165" fontId="4" fillId="0" borderId="17" xfId="0" applyNumberFormat="1" applyFont="1" applyBorder="1" applyAlignment="1">
      <alignment horizontal="left" vertical="center" wrapText="1" indent="1"/>
    </xf>
    <xf numFmtId="165" fontId="4" fillId="0" borderId="228" xfId="0" applyNumberFormat="1" applyFont="1" applyBorder="1" applyAlignment="1">
      <alignment horizontal="lef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79" fillId="4" borderId="51" xfId="0" applyFont="1" applyFill="1" applyBorder="1" applyAlignment="1">
      <alignment horizontal="center" vertical="center" wrapTex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59" fillId="4" borderId="247" xfId="0" applyFont="1" applyFill="1" applyBorder="1" applyAlignment="1">
      <alignment horizontal="right" vertical="center" wrapText="1"/>
    </xf>
    <xf numFmtId="0" fontId="12" fillId="0" borderId="56" xfId="0" applyFont="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5" fillId="0" borderId="0" xfId="0" applyFont="1"/>
    <xf numFmtId="0" fontId="15" fillId="0" borderId="14" xfId="0" applyFont="1" applyBorder="1"/>
    <xf numFmtId="0" fontId="16" fillId="0" borderId="0" xfId="0" applyFont="1"/>
    <xf numFmtId="0" fontId="24" fillId="4" borderId="184" xfId="0" applyFont="1" applyFill="1" applyBorder="1" applyAlignment="1">
      <alignment horizontal="center" vertical="center" wrapTex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9" fillId="11" borderId="136" xfId="0" applyFont="1" applyFill="1" applyBorder="1" applyAlignment="1">
      <alignment horizontal="center" vertical="center" wrapText="1"/>
    </xf>
    <xf numFmtId="0" fontId="69" fillId="11" borderId="130" xfId="0" applyFont="1" applyFill="1" applyBorder="1" applyAlignment="1">
      <alignment horizontal="center" vertical="center" wrapText="1"/>
    </xf>
    <xf numFmtId="0" fontId="69"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6" fillId="4" borderId="65" xfId="0" applyFont="1" applyFill="1" applyBorder="1" applyAlignment="1">
      <alignment horizontal="center" vertical="center" wrapText="1"/>
    </xf>
    <xf numFmtId="0" fontId="86" fillId="4" borderId="157" xfId="0" applyFont="1" applyFill="1" applyBorder="1" applyAlignment="1">
      <alignment horizontal="center" vertical="center" wrapText="1"/>
    </xf>
    <xf numFmtId="0" fontId="82" fillId="4" borderId="63" xfId="0" applyFont="1" applyFill="1" applyBorder="1" applyAlignment="1">
      <alignment horizontal="center" vertical="center" wrapTex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80" fillId="10" borderId="128" xfId="0" applyFont="1" applyFill="1" applyBorder="1" applyAlignment="1">
      <alignment horizontal="center" vertical="center" wrapText="1"/>
    </xf>
    <xf numFmtId="0" fontId="80" fillId="10" borderId="123" xfId="0" applyFont="1" applyFill="1" applyBorder="1" applyAlignment="1">
      <alignment horizontal="center" vertical="center" wrapText="1"/>
    </xf>
    <xf numFmtId="0" fontId="80" fillId="10" borderId="156" xfId="0" applyFont="1" applyFill="1" applyBorder="1" applyAlignment="1">
      <alignment horizontal="center" vertical="center" wrapText="1"/>
    </xf>
    <xf numFmtId="0" fontId="82" fillId="4" borderId="211" xfId="0" applyFont="1" applyFill="1" applyBorder="1" applyAlignment="1">
      <alignment horizontal="center" vertical="center" wrapText="1"/>
    </xf>
    <xf numFmtId="0" fontId="81" fillId="4" borderId="212" xfId="0" applyFont="1" applyFill="1" applyBorder="1" applyAlignment="1">
      <alignment horizontal="right" vertical="center" wrapText="1" indent="1"/>
    </xf>
    <xf numFmtId="0" fontId="79" fillId="4" borderId="63" xfId="0" applyFont="1" applyFill="1" applyBorder="1" applyAlignment="1">
      <alignment horizontal="center" vertical="center" wrapText="1"/>
    </xf>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12" fillId="0" borderId="46" xfId="0" applyFont="1" applyBorder="1" applyAlignment="1">
      <alignment horizontal="center" vertical="center" wrapText="1"/>
    </xf>
    <xf numFmtId="0" fontId="20" fillId="0" borderId="46" xfId="0" applyFont="1" applyBorder="1"/>
    <xf numFmtId="0" fontId="3" fillId="0" borderId="17" xfId="0" applyFont="1" applyBorder="1" applyAlignment="1">
      <alignment horizontal="left"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9" xfId="0" applyFont="1" applyBorder="1" applyAlignment="1">
      <alignment horizontal="left" indent="1"/>
    </xf>
    <xf numFmtId="0" fontId="3" fillId="0" borderId="18" xfId="0" applyFont="1" applyBorder="1" applyAlignment="1">
      <alignment horizontal="left" indent="1"/>
    </xf>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ActiveSheet.Range("H3").Select</a:t>
          </a: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174502</xdr:colOff>
      <xdr:row>5</xdr:row>
      <xdr:rowOff>138430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100907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xmlns:xlrd2="http://schemas.microsoft.com/office/spreadsheetml/2017/richdata2"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5" totalsRowShown="0" headerRowDxfId="130" dataDxfId="129">
  <autoFilter ref="C1:C5"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5" totalsRowShown="0">
  <autoFilter ref="E18:G35"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SPIN@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workbookViewId="0">
      <selection activeCell="C11" sqref="C11"/>
    </sheetView>
  </sheetViews>
  <sheetFormatPr baseColWidth="10" defaultRowHeight="14.5" x14ac:dyDescent="0.35"/>
  <cols>
    <col min="1" max="1" width="30.54296875" customWidth="1"/>
    <col min="2" max="2" width="2.26953125" customWidth="1"/>
    <col min="3" max="3" width="26.7265625" customWidth="1"/>
    <col min="4" max="4" width="2.26953125" customWidth="1"/>
    <col min="5" max="5" width="46.7265625" customWidth="1"/>
    <col min="6" max="7" width="10.54296875" customWidth="1"/>
    <col min="8" max="8" width="2.26953125" customWidth="1"/>
    <col min="9" max="9" width="26.7265625" customWidth="1"/>
    <col min="10" max="10" width="2.26953125" customWidth="1"/>
    <col min="11" max="11" width="26.7265625" customWidth="1"/>
    <col min="12" max="12" width="2.26953125" customWidth="1"/>
    <col min="13" max="13" width="26.7265625" customWidth="1"/>
    <col min="14" max="14" width="2.26953125" customWidth="1"/>
    <col min="15" max="15" width="26.7265625" customWidth="1"/>
    <col min="16" max="16" width="2.26953125" customWidth="1"/>
    <col min="17" max="17" width="26.7265625" customWidth="1"/>
  </cols>
  <sheetData>
    <row r="1" spans="1:13" x14ac:dyDescent="0.35">
      <c r="A1" t="s">
        <v>99</v>
      </c>
      <c r="C1" s="127" t="s">
        <v>104</v>
      </c>
      <c r="E1" s="127" t="s">
        <v>106</v>
      </c>
      <c r="F1" s="223" t="s">
        <v>126</v>
      </c>
      <c r="G1" s="127" t="s">
        <v>119</v>
      </c>
      <c r="I1" s="157" t="s">
        <v>127</v>
      </c>
    </row>
    <row r="2" spans="1:13" ht="15" thickBot="1" x14ac:dyDescent="0.4">
      <c r="A2" t="s">
        <v>100</v>
      </c>
      <c r="C2" t="s">
        <v>428</v>
      </c>
      <c r="E2" s="127" t="s">
        <v>30</v>
      </c>
      <c r="F2">
        <v>1</v>
      </c>
      <c r="G2">
        <v>1</v>
      </c>
      <c r="I2" s="214" t="s">
        <v>438</v>
      </c>
      <c r="J2" s="164"/>
    </row>
    <row r="3" spans="1:13" ht="15" thickBot="1" x14ac:dyDescent="0.4">
      <c r="A3" t="s">
        <v>101</v>
      </c>
      <c r="C3" t="s">
        <v>429</v>
      </c>
      <c r="E3" s="127" t="s">
        <v>31</v>
      </c>
      <c r="F3">
        <v>1</v>
      </c>
      <c r="G3">
        <v>1</v>
      </c>
    </row>
    <row r="4" spans="1:13" x14ac:dyDescent="0.35">
      <c r="A4" t="s">
        <v>102</v>
      </c>
      <c r="C4" t="s">
        <v>430</v>
      </c>
      <c r="E4" s="127" t="s">
        <v>63</v>
      </c>
      <c r="F4">
        <v>1</v>
      </c>
      <c r="G4">
        <v>1</v>
      </c>
      <c r="I4" s="157" t="s">
        <v>170</v>
      </c>
    </row>
    <row r="5" spans="1:13" ht="15" thickBot="1" x14ac:dyDescent="0.4">
      <c r="A5" t="s">
        <v>103</v>
      </c>
      <c r="C5" t="s">
        <v>431</v>
      </c>
      <c r="E5" s="127" t="s">
        <v>89</v>
      </c>
      <c r="F5">
        <v>1</v>
      </c>
      <c r="G5">
        <v>1</v>
      </c>
      <c r="I5" s="158">
        <v>2025</v>
      </c>
      <c r="J5" s="164"/>
      <c r="M5" s="129"/>
    </row>
    <row r="6" spans="1:13" x14ac:dyDescent="0.35">
      <c r="A6" t="s">
        <v>226</v>
      </c>
      <c r="E6" s="127" t="s">
        <v>64</v>
      </c>
      <c r="F6">
        <v>1</v>
      </c>
      <c r="G6">
        <v>1</v>
      </c>
      <c r="M6" s="129"/>
    </row>
    <row r="7" spans="1:13" ht="15" thickBot="1" x14ac:dyDescent="0.4">
      <c r="A7" s="127" t="s">
        <v>131</v>
      </c>
      <c r="E7" s="127" t="s">
        <v>96</v>
      </c>
      <c r="F7" s="127">
        <v>1</v>
      </c>
      <c r="G7" s="127">
        <v>1</v>
      </c>
      <c r="M7" s="129"/>
    </row>
    <row r="8" spans="1:13" x14ac:dyDescent="0.35">
      <c r="E8" s="127" t="s">
        <v>74</v>
      </c>
      <c r="F8" s="127">
        <v>1</v>
      </c>
      <c r="G8" s="127">
        <v>1</v>
      </c>
      <c r="I8" s="157" t="s">
        <v>128</v>
      </c>
      <c r="M8" s="129"/>
    </row>
    <row r="9" spans="1:13" ht="15" thickBot="1" x14ac:dyDescent="0.4">
      <c r="E9" s="127" t="s">
        <v>75</v>
      </c>
      <c r="F9" s="127">
        <v>1</v>
      </c>
      <c r="G9" s="127">
        <v>0</v>
      </c>
      <c r="I9" s="158" t="s">
        <v>434</v>
      </c>
      <c r="J9" s="164"/>
      <c r="M9" s="129"/>
    </row>
    <row r="10" spans="1:13" ht="15" thickBot="1" x14ac:dyDescent="0.4">
      <c r="E10" s="127"/>
      <c r="F10" s="127"/>
      <c r="G10" s="127"/>
      <c r="I10" s="221"/>
      <c r="M10" s="129"/>
    </row>
    <row r="11" spans="1:13" x14ac:dyDescent="0.35">
      <c r="A11" t="s">
        <v>403</v>
      </c>
      <c r="E11" s="127"/>
      <c r="I11" s="157" t="s">
        <v>165</v>
      </c>
      <c r="M11" s="129"/>
    </row>
    <row r="12" spans="1:13" ht="15" thickBot="1" x14ac:dyDescent="0.4">
      <c r="A12" s="129" t="s">
        <v>404</v>
      </c>
      <c r="I12" s="354" t="s">
        <v>439</v>
      </c>
      <c r="J12" s="164"/>
      <c r="M12" s="129"/>
    </row>
    <row r="13" spans="1:13" x14ac:dyDescent="0.35">
      <c r="A13" t="s">
        <v>302</v>
      </c>
      <c r="I13" s="221"/>
      <c r="M13" s="129"/>
    </row>
    <row r="14" spans="1:13" ht="15" thickBot="1" x14ac:dyDescent="0.4">
      <c r="A14" t="s">
        <v>303</v>
      </c>
    </row>
    <row r="15" spans="1:13" x14ac:dyDescent="0.35">
      <c r="A15" t="s">
        <v>304</v>
      </c>
      <c r="I15" s="128" t="s">
        <v>187</v>
      </c>
    </row>
    <row r="16" spans="1:13" ht="15" thickBot="1" x14ac:dyDescent="0.4">
      <c r="A16" t="s">
        <v>305</v>
      </c>
      <c r="I16" s="158">
        <v>20</v>
      </c>
      <c r="J16" s="164"/>
    </row>
    <row r="17" spans="1:10" ht="15" thickBot="1" x14ac:dyDescent="0.4">
      <c r="A17" t="s">
        <v>306</v>
      </c>
    </row>
    <row r="18" spans="1:10" x14ac:dyDescent="0.35">
      <c r="A18" t="s">
        <v>307</v>
      </c>
      <c r="E18" t="s">
        <v>105</v>
      </c>
      <c r="F18" s="127" t="s">
        <v>126</v>
      </c>
      <c r="G18" s="127" t="s">
        <v>119</v>
      </c>
      <c r="I18" s="157" t="s">
        <v>254</v>
      </c>
    </row>
    <row r="19" spans="1:10" ht="15" thickBot="1" x14ac:dyDescent="0.4">
      <c r="A19" t="s">
        <v>308</v>
      </c>
      <c r="E19" t="s">
        <v>30</v>
      </c>
      <c r="F19">
        <v>1</v>
      </c>
      <c r="G19">
        <v>1</v>
      </c>
      <c r="I19" s="158">
        <v>40</v>
      </c>
      <c r="J19" s="164"/>
    </row>
    <row r="20" spans="1:10" ht="15" thickBot="1" x14ac:dyDescent="0.4">
      <c r="A20" t="s">
        <v>309</v>
      </c>
      <c r="E20" t="s">
        <v>31</v>
      </c>
      <c r="F20">
        <v>1</v>
      </c>
      <c r="G20">
        <v>1</v>
      </c>
      <c r="I20" s="221"/>
    </row>
    <row r="21" spans="1:10" x14ac:dyDescent="0.35">
      <c r="A21" t="s">
        <v>310</v>
      </c>
      <c r="E21" t="s">
        <v>32</v>
      </c>
      <c r="F21">
        <v>1</v>
      </c>
      <c r="G21">
        <v>1</v>
      </c>
      <c r="I21" s="128" t="s">
        <v>219</v>
      </c>
    </row>
    <row r="22" spans="1:10" ht="15" thickBot="1" x14ac:dyDescent="0.4">
      <c r="A22" t="s">
        <v>311</v>
      </c>
      <c r="E22" t="s">
        <v>63</v>
      </c>
      <c r="F22">
        <v>1</v>
      </c>
      <c r="G22">
        <v>1</v>
      </c>
      <c r="I22" s="158">
        <v>50</v>
      </c>
    </row>
    <row r="23" spans="1:10" ht="15" thickBot="1" x14ac:dyDescent="0.4">
      <c r="A23" t="s">
        <v>312</v>
      </c>
      <c r="E23" t="s">
        <v>89</v>
      </c>
      <c r="F23">
        <v>1</v>
      </c>
      <c r="G23">
        <v>1</v>
      </c>
    </row>
    <row r="24" spans="1:10" x14ac:dyDescent="0.35">
      <c r="A24" t="s">
        <v>313</v>
      </c>
      <c r="E24" t="s">
        <v>64</v>
      </c>
      <c r="F24">
        <v>1</v>
      </c>
      <c r="G24">
        <v>1</v>
      </c>
      <c r="I24" s="128" t="s">
        <v>107</v>
      </c>
      <c r="J24" s="163"/>
    </row>
    <row r="25" spans="1:10" ht="15" thickBot="1" x14ac:dyDescent="0.4">
      <c r="A25" t="s">
        <v>314</v>
      </c>
      <c r="E25" t="s">
        <v>96</v>
      </c>
      <c r="F25">
        <v>1</v>
      </c>
      <c r="G25">
        <v>0</v>
      </c>
      <c r="I25" s="158"/>
    </row>
    <row r="26" spans="1:10" ht="15" thickBot="1" x14ac:dyDescent="0.4">
      <c r="A26" t="s">
        <v>315</v>
      </c>
      <c r="E26" t="s">
        <v>77</v>
      </c>
      <c r="F26">
        <v>0</v>
      </c>
      <c r="G26">
        <v>0</v>
      </c>
    </row>
    <row r="27" spans="1:10" x14ac:dyDescent="0.35">
      <c r="A27" t="s">
        <v>316</v>
      </c>
      <c r="E27" t="s">
        <v>79</v>
      </c>
      <c r="F27">
        <v>0</v>
      </c>
      <c r="G27">
        <v>0</v>
      </c>
      <c r="I27" s="128" t="s">
        <v>108</v>
      </c>
      <c r="J27" s="163"/>
    </row>
    <row r="28" spans="1:10" ht="15" thickBot="1" x14ac:dyDescent="0.4">
      <c r="A28" t="s">
        <v>317</v>
      </c>
      <c r="E28" t="s">
        <v>80</v>
      </c>
      <c r="F28">
        <v>0</v>
      </c>
      <c r="G28">
        <v>0</v>
      </c>
      <c r="I28" s="158"/>
    </row>
    <row r="29" spans="1:10" x14ac:dyDescent="0.35">
      <c r="A29" t="s">
        <v>318</v>
      </c>
      <c r="E29" t="s">
        <v>81</v>
      </c>
      <c r="F29">
        <v>0</v>
      </c>
      <c r="G29">
        <v>0</v>
      </c>
    </row>
    <row r="30" spans="1:10" x14ac:dyDescent="0.35">
      <c r="A30" t="s">
        <v>319</v>
      </c>
      <c r="E30" t="s">
        <v>195</v>
      </c>
      <c r="F30">
        <v>0</v>
      </c>
      <c r="G30">
        <v>0</v>
      </c>
    </row>
    <row r="31" spans="1:10" x14ac:dyDescent="0.35">
      <c r="A31" t="s">
        <v>320</v>
      </c>
      <c r="E31" t="s">
        <v>432</v>
      </c>
      <c r="F31">
        <v>0</v>
      </c>
      <c r="G31">
        <v>0</v>
      </c>
    </row>
    <row r="32" spans="1:10" x14ac:dyDescent="0.35">
      <c r="A32" t="s">
        <v>321</v>
      </c>
      <c r="E32" t="s">
        <v>74</v>
      </c>
      <c r="F32">
        <v>1</v>
      </c>
      <c r="G32">
        <v>1</v>
      </c>
    </row>
    <row r="33" spans="1:9" ht="15" thickBot="1" x14ac:dyDescent="0.4">
      <c r="A33" t="s">
        <v>322</v>
      </c>
      <c r="E33" t="s">
        <v>83</v>
      </c>
      <c r="F33">
        <v>0</v>
      </c>
      <c r="G33">
        <v>1</v>
      </c>
    </row>
    <row r="34" spans="1:9" x14ac:dyDescent="0.35">
      <c r="A34" t="s">
        <v>323</v>
      </c>
      <c r="E34" t="s">
        <v>75</v>
      </c>
      <c r="F34">
        <v>1</v>
      </c>
      <c r="G34">
        <v>0</v>
      </c>
      <c r="I34" s="128" t="s">
        <v>148</v>
      </c>
    </row>
    <row r="35" spans="1:9" ht="15" thickBot="1" x14ac:dyDescent="0.4">
      <c r="A35" t="s">
        <v>324</v>
      </c>
      <c r="E35" t="s">
        <v>78</v>
      </c>
      <c r="F35">
        <v>0</v>
      </c>
      <c r="G35">
        <v>0</v>
      </c>
      <c r="I35" s="213"/>
    </row>
    <row r="36" spans="1:9" x14ac:dyDescent="0.35">
      <c r="A36" t="s">
        <v>325</v>
      </c>
    </row>
    <row r="37" spans="1:9" x14ac:dyDescent="0.35">
      <c r="A37" t="s">
        <v>326</v>
      </c>
    </row>
    <row r="38" spans="1:9" x14ac:dyDescent="0.35">
      <c r="A38" t="s">
        <v>327</v>
      </c>
    </row>
    <row r="39" spans="1:9" x14ac:dyDescent="0.35">
      <c r="A39" t="s">
        <v>328</v>
      </c>
    </row>
    <row r="40" spans="1:9" x14ac:dyDescent="0.35">
      <c r="A40" t="s">
        <v>329</v>
      </c>
    </row>
    <row r="41" spans="1:9" x14ac:dyDescent="0.35">
      <c r="A41" t="s">
        <v>330</v>
      </c>
    </row>
    <row r="42" spans="1:9" x14ac:dyDescent="0.35">
      <c r="A42" t="s">
        <v>331</v>
      </c>
    </row>
    <row r="43" spans="1:9" x14ac:dyDescent="0.35">
      <c r="A43" t="s">
        <v>332</v>
      </c>
    </row>
    <row r="44" spans="1:9" x14ac:dyDescent="0.35">
      <c r="A44" t="s">
        <v>333</v>
      </c>
    </row>
    <row r="45" spans="1:9" x14ac:dyDescent="0.35">
      <c r="A45" t="s">
        <v>334</v>
      </c>
    </row>
    <row r="46" spans="1:9" x14ac:dyDescent="0.35">
      <c r="A46" t="s">
        <v>335</v>
      </c>
    </row>
    <row r="47" spans="1:9" x14ac:dyDescent="0.35">
      <c r="A47" t="s">
        <v>336</v>
      </c>
    </row>
    <row r="48" spans="1:9" x14ac:dyDescent="0.35">
      <c r="A48" t="s">
        <v>337</v>
      </c>
    </row>
    <row r="49" spans="1:1" x14ac:dyDescent="0.35">
      <c r="A49" t="s">
        <v>338</v>
      </c>
    </row>
    <row r="50" spans="1:1" x14ac:dyDescent="0.35">
      <c r="A50" t="s">
        <v>339</v>
      </c>
    </row>
    <row r="51" spans="1:1" x14ac:dyDescent="0.35">
      <c r="A51" t="s">
        <v>340</v>
      </c>
    </row>
    <row r="52" spans="1:1" x14ac:dyDescent="0.35">
      <c r="A52" t="s">
        <v>341</v>
      </c>
    </row>
    <row r="53" spans="1:1" x14ac:dyDescent="0.35">
      <c r="A53" t="s">
        <v>342</v>
      </c>
    </row>
    <row r="54" spans="1:1" x14ac:dyDescent="0.35">
      <c r="A54" t="s">
        <v>343</v>
      </c>
    </row>
    <row r="55" spans="1:1" x14ac:dyDescent="0.35">
      <c r="A55" t="s">
        <v>344</v>
      </c>
    </row>
    <row r="56" spans="1:1" x14ac:dyDescent="0.35">
      <c r="A56" t="s">
        <v>345</v>
      </c>
    </row>
    <row r="57" spans="1:1" x14ac:dyDescent="0.35">
      <c r="A57" t="s">
        <v>346</v>
      </c>
    </row>
    <row r="58" spans="1:1" x14ac:dyDescent="0.35">
      <c r="A58" t="s">
        <v>347</v>
      </c>
    </row>
    <row r="59" spans="1:1" x14ac:dyDescent="0.35">
      <c r="A59" t="s">
        <v>348</v>
      </c>
    </row>
    <row r="60" spans="1:1" x14ac:dyDescent="0.35">
      <c r="A60" t="s">
        <v>349</v>
      </c>
    </row>
    <row r="61" spans="1:1" x14ac:dyDescent="0.35">
      <c r="A61" t="s">
        <v>350</v>
      </c>
    </row>
    <row r="62" spans="1:1" x14ac:dyDescent="0.35">
      <c r="A62" t="s">
        <v>351</v>
      </c>
    </row>
    <row r="63" spans="1:1" x14ac:dyDescent="0.35">
      <c r="A63" t="s">
        <v>352</v>
      </c>
    </row>
    <row r="64" spans="1:1" x14ac:dyDescent="0.35">
      <c r="A64" t="s">
        <v>353</v>
      </c>
    </row>
    <row r="65" spans="1:1" x14ac:dyDescent="0.35">
      <c r="A65" t="s">
        <v>354</v>
      </c>
    </row>
    <row r="66" spans="1:1" x14ac:dyDescent="0.35">
      <c r="A66" t="s">
        <v>355</v>
      </c>
    </row>
    <row r="67" spans="1:1" x14ac:dyDescent="0.35">
      <c r="A67" t="s">
        <v>356</v>
      </c>
    </row>
    <row r="68" spans="1:1" x14ac:dyDescent="0.35">
      <c r="A68" t="s">
        <v>357</v>
      </c>
    </row>
    <row r="69" spans="1:1" x14ac:dyDescent="0.35">
      <c r="A69" t="s">
        <v>358</v>
      </c>
    </row>
    <row r="70" spans="1:1" x14ac:dyDescent="0.35">
      <c r="A70" t="s">
        <v>359</v>
      </c>
    </row>
    <row r="71" spans="1:1" x14ac:dyDescent="0.35">
      <c r="A71" t="s">
        <v>360</v>
      </c>
    </row>
    <row r="72" spans="1:1" x14ac:dyDescent="0.35">
      <c r="A72" t="s">
        <v>361</v>
      </c>
    </row>
    <row r="73" spans="1:1" x14ac:dyDescent="0.35">
      <c r="A73" t="s">
        <v>362</v>
      </c>
    </row>
    <row r="74" spans="1:1" x14ac:dyDescent="0.35">
      <c r="A74" t="s">
        <v>363</v>
      </c>
    </row>
    <row r="75" spans="1:1" x14ac:dyDescent="0.35">
      <c r="A75" t="s">
        <v>364</v>
      </c>
    </row>
    <row r="76" spans="1:1" x14ac:dyDescent="0.35">
      <c r="A76" t="s">
        <v>365</v>
      </c>
    </row>
    <row r="77" spans="1:1" x14ac:dyDescent="0.35">
      <c r="A77" t="s">
        <v>366</v>
      </c>
    </row>
    <row r="78" spans="1:1" x14ac:dyDescent="0.35">
      <c r="A78" t="s">
        <v>367</v>
      </c>
    </row>
    <row r="79" spans="1:1" x14ac:dyDescent="0.35">
      <c r="A79" t="s">
        <v>368</v>
      </c>
    </row>
    <row r="80" spans="1:1" x14ac:dyDescent="0.35">
      <c r="A80" t="s">
        <v>369</v>
      </c>
    </row>
    <row r="81" spans="1:1" x14ac:dyDescent="0.35">
      <c r="A81" t="s">
        <v>370</v>
      </c>
    </row>
    <row r="82" spans="1:1" x14ac:dyDescent="0.35">
      <c r="A82" t="s">
        <v>371</v>
      </c>
    </row>
    <row r="83" spans="1:1" x14ac:dyDescent="0.35">
      <c r="A83" t="s">
        <v>372</v>
      </c>
    </row>
    <row r="84" spans="1:1" x14ac:dyDescent="0.35">
      <c r="A84" t="s">
        <v>373</v>
      </c>
    </row>
    <row r="85" spans="1:1" x14ac:dyDescent="0.35">
      <c r="A85" t="s">
        <v>374</v>
      </c>
    </row>
    <row r="86" spans="1:1" x14ac:dyDescent="0.35">
      <c r="A86" t="s">
        <v>375</v>
      </c>
    </row>
    <row r="87" spans="1:1" x14ac:dyDescent="0.35">
      <c r="A87" t="s">
        <v>376</v>
      </c>
    </row>
    <row r="88" spans="1:1" x14ac:dyDescent="0.35">
      <c r="A88" t="s">
        <v>377</v>
      </c>
    </row>
    <row r="89" spans="1:1" x14ac:dyDescent="0.35">
      <c r="A89" t="s">
        <v>378</v>
      </c>
    </row>
    <row r="90" spans="1:1" x14ac:dyDescent="0.35">
      <c r="A90" t="s">
        <v>379</v>
      </c>
    </row>
    <row r="91" spans="1:1" x14ac:dyDescent="0.35">
      <c r="A91" t="s">
        <v>380</v>
      </c>
    </row>
    <row r="92" spans="1:1" x14ac:dyDescent="0.35">
      <c r="A92" t="s">
        <v>381</v>
      </c>
    </row>
    <row r="93" spans="1:1" x14ac:dyDescent="0.35">
      <c r="A93" t="s">
        <v>382</v>
      </c>
    </row>
    <row r="94" spans="1:1" x14ac:dyDescent="0.35">
      <c r="A94" t="s">
        <v>383</v>
      </c>
    </row>
    <row r="95" spans="1:1" x14ac:dyDescent="0.35">
      <c r="A95" t="s">
        <v>384</v>
      </c>
    </row>
    <row r="96" spans="1:1" x14ac:dyDescent="0.35">
      <c r="A96" t="s">
        <v>385</v>
      </c>
    </row>
    <row r="97" spans="1:1" x14ac:dyDescent="0.35">
      <c r="A97" t="s">
        <v>386</v>
      </c>
    </row>
    <row r="98" spans="1:1" x14ac:dyDescent="0.35">
      <c r="A98" t="s">
        <v>387</v>
      </c>
    </row>
    <row r="99" spans="1:1" x14ac:dyDescent="0.35">
      <c r="A99" t="s">
        <v>388</v>
      </c>
    </row>
    <row r="100" spans="1:1" x14ac:dyDescent="0.35">
      <c r="A100" t="s">
        <v>389</v>
      </c>
    </row>
    <row r="101" spans="1:1" x14ac:dyDescent="0.35">
      <c r="A101" t="s">
        <v>390</v>
      </c>
    </row>
    <row r="102" spans="1:1" x14ac:dyDescent="0.35">
      <c r="A102" t="s">
        <v>391</v>
      </c>
    </row>
    <row r="103" spans="1:1" x14ac:dyDescent="0.35">
      <c r="A103" t="s">
        <v>392</v>
      </c>
    </row>
    <row r="104" spans="1:1" x14ac:dyDescent="0.35">
      <c r="A104" t="s">
        <v>393</v>
      </c>
    </row>
    <row r="105" spans="1:1" x14ac:dyDescent="0.35">
      <c r="A105" t="s">
        <v>394</v>
      </c>
    </row>
    <row r="106" spans="1:1" x14ac:dyDescent="0.35">
      <c r="A106" t="s">
        <v>395</v>
      </c>
    </row>
    <row r="107" spans="1:1" x14ac:dyDescent="0.35">
      <c r="A107" t="s">
        <v>396</v>
      </c>
    </row>
    <row r="108" spans="1:1" x14ac:dyDescent="0.35">
      <c r="A108" t="s">
        <v>397</v>
      </c>
    </row>
    <row r="109" spans="1:1" x14ac:dyDescent="0.35">
      <c r="A109" t="s">
        <v>398</v>
      </c>
    </row>
    <row r="110" spans="1:1" x14ac:dyDescent="0.35">
      <c r="A110" t="s">
        <v>399</v>
      </c>
    </row>
    <row r="111" spans="1:1" x14ac:dyDescent="0.35">
      <c r="A111" t="s">
        <v>400</v>
      </c>
    </row>
    <row r="112" spans="1:1" x14ac:dyDescent="0.35">
      <c r="A112" t="s">
        <v>401</v>
      </c>
    </row>
    <row r="113" spans="1:1" x14ac:dyDescent="0.35">
      <c r="A113" t="s">
        <v>402</v>
      </c>
    </row>
  </sheetData>
  <sheetProtection algorithmName="SHA-512" hashValue="v4on0bCPSOtY2S6bRT7FWSiUbJ8UQV2ltPPcp3k9nlXJjzBF2CUgoDy7IAHOpt0f7/jEOsS3aJ1VtMXrzr0mFA==" saltValue="qZzjc7VMi3JCVUaKuNIojQ==" spinCount="100000"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5">
    <cfRule type="colorScale" priority="86">
      <colorScale>
        <cfvo type="min"/>
        <cfvo type="percentile" val="50"/>
        <cfvo type="max"/>
        <color rgb="FFF8696B"/>
        <color rgb="FFFFEB84"/>
        <color rgb="FF63BE7B"/>
      </colorScale>
    </cfRule>
    <cfRule type="cellIs" dxfId="132" priority="87" operator="equal">
      <formula>TRUE</formula>
    </cfRule>
    <cfRule type="cellIs" dxfId="131" priority="88"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805B-2ABF-4506-84F2-0C4437421E9B}">
  <sheetPr codeName="Feuil1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283</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Part7 -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luMvAhUSYEYa5TGItFIZgFyWEBm/9zDBjMf/FHdtTMEQPQ8f3j+wTdXu6DnsCt6tUtRc0qdBBQ98cA8IHZB4+Q==" saltValue="8sgP8MuFzZ58iB4tyqoQP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3" priority="4">
      <formula>NOT($M$7)</formula>
    </cfRule>
  </conditionalFormatting>
  <conditionalFormatting sqref="E73">
    <cfRule type="expression" dxfId="82" priority="6">
      <formula>NOT($M$8)</formula>
    </cfRule>
  </conditionalFormatting>
  <conditionalFormatting sqref="H32:H39">
    <cfRule type="expression" dxfId="81" priority="1">
      <formula>NOT($M$7)</formula>
    </cfRule>
  </conditionalFormatting>
  <conditionalFormatting sqref="H51">
    <cfRule type="expression" dxfId="80" priority="3">
      <formula>NOT($M$7)</formula>
    </cfRule>
  </conditionalFormatting>
  <conditionalFormatting sqref="H55:H57 H62 E72">
    <cfRule type="expression" dxfId="79" priority="5">
      <formula>NOT($M$7)</formula>
    </cfRule>
  </conditionalFormatting>
  <conditionalFormatting sqref="H66">
    <cfRule type="expression" dxfId="78" priority="2">
      <formula>NOT($M$7)</formula>
    </cfRule>
  </conditionalFormatting>
  <dataValidations count="7">
    <dataValidation type="textLength" operator="equal" allowBlank="1" showInputMessage="1" showErrorMessage="1" sqref="E143:F149" xr:uid="{7E091BD3-721D-4446-B110-A850864A7A5E}">
      <formula1>14</formula1>
    </dataValidation>
    <dataValidation type="custom" allowBlank="1" showInputMessage="1" showErrorMessage="1" error="Valeur impossible (suppérieure au taux maximum ou partenaire inéligible)." sqref="E72" xr:uid="{01AB4BA3-ACEF-4FFF-BA50-B24FCB33BCD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9E00FBD-515D-4C43-B8E7-E5743BBC2CAC}">
      <formula1>($M$7)</formula1>
    </dataValidation>
    <dataValidation type="list" allowBlank="1" showInputMessage="1" showErrorMessage="1" prompt="- Menu déroulant" sqref="D15:I15" xr:uid="{ACF7069C-0FE6-4539-B603-8AB85CF04DB8}">
      <formula1>list_civilité</formula1>
    </dataValidation>
    <dataValidation type="custom" allowBlank="1" showInputMessage="1" showErrorMessage="1" sqref="E73" xr:uid="{4F7196CC-5F80-4286-BF4D-F5F10986B2C6}">
      <formula1>$M$8</formula1>
    </dataValidation>
    <dataValidation type="list" allowBlank="1" showInputMessage="1" showErrorMessage="1" prompt="- Menu déroulant" sqref="D9:I9" xr:uid="{B02085CE-18B8-4E16-A230-95B0C0AEBB02}">
      <formula1>list_type_etab_part</formula1>
    </dataValidation>
    <dataValidation type="textLength" operator="equal" allowBlank="1" showInputMessage="1" showErrorMessage="1" error="Veuillez renseigner un numéro de SIRET valide." sqref="D10" xr:uid="{01CEB66F-F2DF-4152-BCE1-5A49DCEEFB4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3FF5-651F-4304-9469-AA0D05EAED10}">
  <sheetPr codeName="Feuil1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284</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Part8 -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AfCDD1hP0CrTG1NYFUz7DB/aEvuagfUP0asjNytmMtjTHsMnjN3oGt3Un+VTT5BfMj/9fxKfeMP4n/nd3TUUSQ==" saltValue="yS0rKFfzI8Di6BRqvXTPhQ=="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7" priority="4">
      <formula>NOT($M$7)</formula>
    </cfRule>
  </conditionalFormatting>
  <conditionalFormatting sqref="E73">
    <cfRule type="expression" dxfId="76" priority="6">
      <formula>NOT($M$8)</formula>
    </cfRule>
  </conditionalFormatting>
  <conditionalFormatting sqref="H32:H39">
    <cfRule type="expression" dxfId="75" priority="1">
      <formula>NOT($M$7)</formula>
    </cfRule>
  </conditionalFormatting>
  <conditionalFormatting sqref="H51">
    <cfRule type="expression" dxfId="74" priority="3">
      <formula>NOT($M$7)</formula>
    </cfRule>
  </conditionalFormatting>
  <conditionalFormatting sqref="H55:H57 H62 E72">
    <cfRule type="expression" dxfId="73" priority="5">
      <formula>NOT($M$7)</formula>
    </cfRule>
  </conditionalFormatting>
  <conditionalFormatting sqref="H66">
    <cfRule type="expression" dxfId="72" priority="2">
      <formula>NOT($M$7)</formula>
    </cfRule>
  </conditionalFormatting>
  <dataValidations count="7">
    <dataValidation type="textLength" operator="equal" allowBlank="1" showInputMessage="1" showErrorMessage="1" sqref="E143:F149" xr:uid="{3FE34CA6-06E6-40FB-9B0A-AA5088CAB8BC}">
      <formula1>14</formula1>
    </dataValidation>
    <dataValidation type="custom" allowBlank="1" showInputMessage="1" showErrorMessage="1" error="Valeur impossible (suppérieure au taux maximum ou partenaire inéligible)." sqref="E72" xr:uid="{FB1830A5-A0EF-4044-B1F9-8623552F418F}">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381FB37-5E74-4465-B890-B84E71B62980}">
      <formula1>($M$7)</formula1>
    </dataValidation>
    <dataValidation type="list" allowBlank="1" showInputMessage="1" showErrorMessage="1" prompt="- Menu déroulant" sqref="D15:I15" xr:uid="{D9AC5C66-D247-4BE4-82D9-A1FBAC9CAEDE}">
      <formula1>list_civilité</formula1>
    </dataValidation>
    <dataValidation type="custom" allowBlank="1" showInputMessage="1" showErrorMessage="1" sqref="E73" xr:uid="{D49F20BC-C349-4C52-877E-92924ED398C0}">
      <formula1>$M$8</formula1>
    </dataValidation>
    <dataValidation type="list" allowBlank="1" showInputMessage="1" showErrorMessage="1" prompt="- Menu déroulant" sqref="D9:I9" xr:uid="{A308569C-6911-402D-AD44-6C1BEAFB5F77}">
      <formula1>list_type_etab_part</formula1>
    </dataValidation>
    <dataValidation type="textLength" operator="equal" allowBlank="1" showInputMessage="1" showErrorMessage="1" error="Veuillez renseigner un numéro de SIRET valide." sqref="D10" xr:uid="{54903D3D-EE73-43C2-B862-2EC643575BE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76E9-EF90-4632-B441-49F4A8E98164}">
  <sheetPr codeName="Feuil14">
    <pageSetUpPr fitToPage="1"/>
  </sheetPr>
  <dimension ref="A1:XEW1002"/>
  <sheetViews>
    <sheetView topLeftCell="A62"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285</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Part9 -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n5vmiiejiQzy/hWcIUTNDd9XGPvDCrx+VgtiA22PGPEtlk9QTw75LUo2ZK/s/j8mzbH2ZFzJeN+KJ5Y4vnEoOQ==" saltValue="P0j234zJGptP2wQMyRnc1Q=="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71" priority="4">
      <formula>NOT($M$7)</formula>
    </cfRule>
  </conditionalFormatting>
  <conditionalFormatting sqref="E73">
    <cfRule type="expression" dxfId="70" priority="6">
      <formula>NOT($M$8)</formula>
    </cfRule>
  </conditionalFormatting>
  <conditionalFormatting sqref="H32:H39">
    <cfRule type="expression" dxfId="69" priority="1">
      <formula>NOT($M$7)</formula>
    </cfRule>
  </conditionalFormatting>
  <conditionalFormatting sqref="H51">
    <cfRule type="expression" dxfId="68" priority="3">
      <formula>NOT($M$7)</formula>
    </cfRule>
  </conditionalFormatting>
  <conditionalFormatting sqref="H55:H57 H62 E72">
    <cfRule type="expression" dxfId="67" priority="5">
      <formula>NOT($M$7)</formula>
    </cfRule>
  </conditionalFormatting>
  <conditionalFormatting sqref="H66">
    <cfRule type="expression" dxfId="66" priority="2">
      <formula>NOT($M$7)</formula>
    </cfRule>
  </conditionalFormatting>
  <dataValidations count="7">
    <dataValidation type="textLength" operator="equal" allowBlank="1" showInputMessage="1" showErrorMessage="1" sqref="E143:F149" xr:uid="{C2085E5F-40DD-4B22-9D2A-FB6CE6A1DBAC}">
      <formula1>14</formula1>
    </dataValidation>
    <dataValidation type="custom" allowBlank="1" showInputMessage="1" showErrorMessage="1" error="Valeur impossible (suppérieure au taux maximum ou partenaire inéligible)." sqref="E72" xr:uid="{44D5F947-3AD7-434F-8DC3-C4C318A1D135}">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44E94B66-09D2-438D-8439-34C2AEC9ECF2}">
      <formula1>($M$7)</formula1>
    </dataValidation>
    <dataValidation type="list" allowBlank="1" showInputMessage="1" showErrorMessage="1" prompt="- Menu déroulant" sqref="D15:I15" xr:uid="{8B7F768A-A578-4E38-AE53-937D3F7946C4}">
      <formula1>list_civilité</formula1>
    </dataValidation>
    <dataValidation type="custom" allowBlank="1" showInputMessage="1" showErrorMessage="1" sqref="E73" xr:uid="{16DD9574-1F30-4DE7-8461-E993A7B5AB4F}">
      <formula1>$M$8</formula1>
    </dataValidation>
    <dataValidation type="list" allowBlank="1" showInputMessage="1" showErrorMessage="1" prompt="- Menu déroulant" sqref="D9:I9" xr:uid="{4137EA80-2927-45BF-9DEA-800CB33052FE}">
      <formula1>list_type_etab_part</formula1>
    </dataValidation>
    <dataValidation type="textLength" operator="equal" allowBlank="1" showInputMessage="1" showErrorMessage="1" error="Veuillez renseigner un numéro de SIRET valide." sqref="D10" xr:uid="{54410DE8-AB12-4D62-919D-E42DF1AB3F03}">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E4DE-6362-4D87-B4CF-0BF4352786C3}">
  <sheetPr codeName="Feuil1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286</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Part10 -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BKLn7hiJPvCFTAlIj2Fjk0PDdr0CoQj1Rip+aVIadF9t9jh/WVpydfgN/QywJkYVVCtmxH6B5/KxyZp2GqaCbA==" saltValue="l8Mc/Vr9OrI3A1ADtB+Xr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65" priority="4">
      <formula>NOT($M$7)</formula>
    </cfRule>
  </conditionalFormatting>
  <conditionalFormatting sqref="E73">
    <cfRule type="expression" dxfId="64" priority="6">
      <formula>NOT($M$8)</formula>
    </cfRule>
  </conditionalFormatting>
  <conditionalFormatting sqref="H32:H39">
    <cfRule type="expression" dxfId="63" priority="1">
      <formula>NOT($M$7)</formula>
    </cfRule>
  </conditionalFormatting>
  <conditionalFormatting sqref="H51">
    <cfRule type="expression" dxfId="62" priority="3">
      <formula>NOT($M$7)</formula>
    </cfRule>
  </conditionalFormatting>
  <conditionalFormatting sqref="H55:H57 H62 E72">
    <cfRule type="expression" dxfId="61" priority="5">
      <formula>NOT($M$7)</formula>
    </cfRule>
  </conditionalFormatting>
  <conditionalFormatting sqref="H66">
    <cfRule type="expression" dxfId="60" priority="2">
      <formula>NOT($M$7)</formula>
    </cfRule>
  </conditionalFormatting>
  <dataValidations count="7">
    <dataValidation type="textLength" operator="equal" allowBlank="1" showInputMessage="1" showErrorMessage="1" sqref="E143:F149" xr:uid="{FA14B7A2-3583-4F26-913D-C0ACC26D4BFD}">
      <formula1>14</formula1>
    </dataValidation>
    <dataValidation type="custom" allowBlank="1" showInputMessage="1" showErrorMessage="1" error="Valeur impossible (suppérieure au taux maximum ou partenaire inéligible)." sqref="E72" xr:uid="{ECCC05A5-0443-4FE1-85AF-3DA770A709B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A44C7A9-2BEB-48FA-AFAE-9B087578133A}">
      <formula1>($M$7)</formula1>
    </dataValidation>
    <dataValidation type="list" allowBlank="1" showInputMessage="1" showErrorMessage="1" prompt="- Menu déroulant" sqref="D15:I15" xr:uid="{FA2CE2C2-EC79-497B-8148-FB3FD6B048F8}">
      <formula1>list_civilité</formula1>
    </dataValidation>
    <dataValidation type="custom" allowBlank="1" showInputMessage="1" showErrorMessage="1" sqref="E73" xr:uid="{E470FCE9-F229-450C-B132-6802F5C9F085}">
      <formula1>$M$8</formula1>
    </dataValidation>
    <dataValidation type="list" allowBlank="1" showInputMessage="1" showErrorMessage="1" prompt="- Menu déroulant" sqref="D9:I9" xr:uid="{D470FB6D-7FC2-4722-8463-034CF00214A1}">
      <formula1>list_type_etab_part</formula1>
    </dataValidation>
    <dataValidation type="textLength" operator="equal" allowBlank="1" showInputMessage="1" showErrorMessage="1" error="Veuillez renseigner un numéro de SIRET valide." sqref="D10" xr:uid="{6624BEC1-56CE-4F9A-845A-43DC84AC548B}">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6CCD-D094-4CC8-A53B-BD2A6B5D7E0C}">
  <sheetPr codeName="Feuil16">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287</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Part11 -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EmtC5yVb67tBnRUXIC+J9JTPS3nxasXK0EYXvLDZQXSVUqW46+tLUGT+kSBBm6s8o1xClTa+S6COBZuVqQO0vQ==" saltValue="xr/3bEhGGpAvvkaQLMsAm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9" priority="4">
      <formula>NOT($M$7)</formula>
    </cfRule>
  </conditionalFormatting>
  <conditionalFormatting sqref="E73">
    <cfRule type="expression" dxfId="58" priority="6">
      <formula>NOT($M$8)</formula>
    </cfRule>
  </conditionalFormatting>
  <conditionalFormatting sqref="H32:H39">
    <cfRule type="expression" dxfId="57" priority="1">
      <formula>NOT($M$7)</formula>
    </cfRule>
  </conditionalFormatting>
  <conditionalFormatting sqref="H51">
    <cfRule type="expression" dxfId="56" priority="3">
      <formula>NOT($M$7)</formula>
    </cfRule>
  </conditionalFormatting>
  <conditionalFormatting sqref="H55:H57 H62 E72">
    <cfRule type="expression" dxfId="55" priority="5">
      <formula>NOT($M$7)</formula>
    </cfRule>
  </conditionalFormatting>
  <conditionalFormatting sqref="H66">
    <cfRule type="expression" dxfId="54" priority="2">
      <formula>NOT($M$7)</formula>
    </cfRule>
  </conditionalFormatting>
  <dataValidations count="7">
    <dataValidation type="textLength" operator="equal" allowBlank="1" showInputMessage="1" showErrorMessage="1" sqref="E143:F149" xr:uid="{43B51958-EDC1-4338-BBD6-570358BBAF0F}">
      <formula1>14</formula1>
    </dataValidation>
    <dataValidation type="custom" allowBlank="1" showInputMessage="1" showErrorMessage="1" error="Valeur impossible (suppérieure au taux maximum ou partenaire inéligible)." sqref="E72" xr:uid="{B9187A36-7F62-4861-9814-E3DC9900B67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D7FCFA81-3812-4FB8-BFA8-DB9D015FBDCD}">
      <formula1>($M$7)</formula1>
    </dataValidation>
    <dataValidation type="list" allowBlank="1" showInputMessage="1" showErrorMessage="1" prompt="- Menu déroulant" sqref="D15:I15" xr:uid="{343AE8E9-EE24-4D2D-BAA0-90E1642E338C}">
      <formula1>list_civilité</formula1>
    </dataValidation>
    <dataValidation type="custom" allowBlank="1" showInputMessage="1" showErrorMessage="1" sqref="E73" xr:uid="{000CF351-8C67-478E-A395-2FB53FEEBDF8}">
      <formula1>$M$8</formula1>
    </dataValidation>
    <dataValidation type="list" allowBlank="1" showInputMessage="1" showErrorMessage="1" prompt="- Menu déroulant" sqref="D9:I9" xr:uid="{F8D0280A-14FD-4578-8A6A-C025D1E5AD82}">
      <formula1>list_type_etab_part</formula1>
    </dataValidation>
    <dataValidation type="textLength" operator="equal" allowBlank="1" showInputMessage="1" showErrorMessage="1" error="Veuillez renseigner un numéro de SIRET valide." sqref="D10" xr:uid="{CD9143C7-F48B-4562-BDCC-E5B9C9F58B3C}">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A3ED-4714-40DB-9A0A-68176D5578E3}">
  <sheetPr codeName="Feuil17">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288</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Part12 -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U0TPSf9on2/4BxC5KsVDBVWqD3Xeur+xUXzaSHUHubS18DGvReF6uJcBSFanz9eh+p7SmIQVu1Q/7XhCK1dPQ==" saltValue="VUCcCfcqnlJAKYlhqrw4Qg=="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3" priority="4">
      <formula>NOT($M$7)</formula>
    </cfRule>
  </conditionalFormatting>
  <conditionalFormatting sqref="E73">
    <cfRule type="expression" dxfId="52" priority="6">
      <formula>NOT($M$8)</formula>
    </cfRule>
  </conditionalFormatting>
  <conditionalFormatting sqref="H32:H39">
    <cfRule type="expression" dxfId="51" priority="1">
      <formula>NOT($M$7)</formula>
    </cfRule>
  </conditionalFormatting>
  <conditionalFormatting sqref="H51">
    <cfRule type="expression" dxfId="50" priority="3">
      <formula>NOT($M$7)</formula>
    </cfRule>
  </conditionalFormatting>
  <conditionalFormatting sqref="H55:H57 H62 E72">
    <cfRule type="expression" dxfId="49" priority="5">
      <formula>NOT($M$7)</formula>
    </cfRule>
  </conditionalFormatting>
  <conditionalFormatting sqref="H66">
    <cfRule type="expression" dxfId="48" priority="2">
      <formula>NOT($M$7)</formula>
    </cfRule>
  </conditionalFormatting>
  <dataValidations count="7">
    <dataValidation type="textLength" operator="equal" allowBlank="1" showInputMessage="1" showErrorMessage="1" sqref="E143:F149" xr:uid="{5BE582DB-BA5D-4530-AC90-1599D0599C64}">
      <formula1>14</formula1>
    </dataValidation>
    <dataValidation type="custom" allowBlank="1" showInputMessage="1" showErrorMessage="1" error="Valeur impossible (suppérieure au taux maximum ou partenaire inéligible)." sqref="E72" xr:uid="{2300A2BA-47E0-4005-9421-D7F20F257A3E}">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49F9756-A8F2-4BDE-AFFA-D887882FCD60}">
      <formula1>($M$7)</formula1>
    </dataValidation>
    <dataValidation type="list" allowBlank="1" showInputMessage="1" showErrorMessage="1" prompt="- Menu déroulant" sqref="D15:I15" xr:uid="{6BEAF2E3-9658-413D-BED3-5AC52B36DB58}">
      <formula1>list_civilité</formula1>
    </dataValidation>
    <dataValidation type="custom" allowBlank="1" showInputMessage="1" showErrorMessage="1" sqref="E73" xr:uid="{57C57BA1-0318-477E-AAFD-3162ED632B69}">
      <formula1>$M$8</formula1>
    </dataValidation>
    <dataValidation type="list" allowBlank="1" showInputMessage="1" showErrorMessage="1" prompt="- Menu déroulant" sqref="D9:I9" xr:uid="{F1083587-DD83-43D7-8247-9DBDE0A43EF0}">
      <formula1>list_type_etab_part</formula1>
    </dataValidation>
    <dataValidation type="textLength" operator="equal" allowBlank="1" showInputMessage="1" showErrorMessage="1" error="Veuillez renseigner un numéro de SIRET valide." sqref="D10" xr:uid="{3DD2CB5A-D8BE-4D8E-9C5B-38507DB1D38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80FC-64C2-437C-9915-2E060CB1FDAA}">
  <sheetPr codeName="Feuil1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289</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Part13 -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P+YGHEULIEG2KvqohP5nHMfFZh5enemmeI0kFTsyTFU7dGBOonvypOW1eyqxgWFlz1XnwQAxQsSuMD4G2wdHfA==" saltValue="xwABC/csfQs0W2xJ161vC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7" priority="4">
      <formula>NOT($M$7)</formula>
    </cfRule>
  </conditionalFormatting>
  <conditionalFormatting sqref="E73">
    <cfRule type="expression" dxfId="46" priority="6">
      <formula>NOT($M$8)</formula>
    </cfRule>
  </conditionalFormatting>
  <conditionalFormatting sqref="H32:H39">
    <cfRule type="expression" dxfId="45" priority="1">
      <formula>NOT($M$7)</formula>
    </cfRule>
  </conditionalFormatting>
  <conditionalFormatting sqref="H51">
    <cfRule type="expression" dxfId="44" priority="3">
      <formula>NOT($M$7)</formula>
    </cfRule>
  </conditionalFormatting>
  <conditionalFormatting sqref="H55:H57 H62 E72">
    <cfRule type="expression" dxfId="43" priority="5">
      <formula>NOT($M$7)</formula>
    </cfRule>
  </conditionalFormatting>
  <conditionalFormatting sqref="H66">
    <cfRule type="expression" dxfId="42" priority="2">
      <formula>NOT($M$7)</formula>
    </cfRule>
  </conditionalFormatting>
  <dataValidations count="7">
    <dataValidation type="textLength" operator="equal" allowBlank="1" showInputMessage="1" showErrorMessage="1" sqref="E143:F149" xr:uid="{779181D4-58EB-44CB-A76A-0064F7AB825C}">
      <formula1>14</formula1>
    </dataValidation>
    <dataValidation type="custom" allowBlank="1" showInputMessage="1" showErrorMessage="1" error="Valeur impossible (suppérieure au taux maximum ou partenaire inéligible)." sqref="E72" xr:uid="{50AE9336-1B9B-40E6-B427-66FACB979E24}">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E21F433-B2AF-470A-9ACA-8F5C93F54B03}">
      <formula1>($M$7)</formula1>
    </dataValidation>
    <dataValidation type="list" allowBlank="1" showInputMessage="1" showErrorMessage="1" prompt="- Menu déroulant" sqref="D15:I15" xr:uid="{17C4A2D9-FA67-4CC4-8560-D6AD8EE8F509}">
      <formula1>list_civilité</formula1>
    </dataValidation>
    <dataValidation type="custom" allowBlank="1" showInputMessage="1" showErrorMessage="1" sqref="E73" xr:uid="{60F95EAB-F53B-4F2C-9753-7A7525F73E15}">
      <formula1>$M$8</formula1>
    </dataValidation>
    <dataValidation type="list" allowBlank="1" showInputMessage="1" showErrorMessage="1" prompt="- Menu déroulant" sqref="D9:I9" xr:uid="{072F9933-6949-4B40-9751-62DCE8DD1897}">
      <formula1>list_type_etab_part</formula1>
    </dataValidation>
    <dataValidation type="textLength" operator="equal" allowBlank="1" showInputMessage="1" showErrorMessage="1" error="Veuillez renseigner un numéro de SIRET valide." sqref="D10" xr:uid="{EE276338-E3A8-4361-8DB0-B571F8E0B44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1C4A-E09F-4E17-82B4-97F5140F57CB}">
  <sheetPr codeName="Feuil1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290</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Part14 -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Ztj2Gt09GKE8hq4oYBCIff4pBiU5A3unL6QJSEBZLS3V+JJNfA29A5hgTBhSxQtjhgnNnIxmLyO6BYanpgAM1g==" saltValue="nxCJB0EZvWNlGvp8hNppG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41" priority="4">
      <formula>NOT($M$7)</formula>
    </cfRule>
  </conditionalFormatting>
  <conditionalFormatting sqref="E73">
    <cfRule type="expression" dxfId="40" priority="6">
      <formula>NOT($M$8)</formula>
    </cfRule>
  </conditionalFormatting>
  <conditionalFormatting sqref="H32:H39">
    <cfRule type="expression" dxfId="39" priority="1">
      <formula>NOT($M$7)</formula>
    </cfRule>
  </conditionalFormatting>
  <conditionalFormatting sqref="H51">
    <cfRule type="expression" dxfId="38" priority="3">
      <formula>NOT($M$7)</formula>
    </cfRule>
  </conditionalFormatting>
  <conditionalFormatting sqref="H55:H57 H62 E72">
    <cfRule type="expression" dxfId="37" priority="5">
      <formula>NOT($M$7)</formula>
    </cfRule>
  </conditionalFormatting>
  <conditionalFormatting sqref="H66">
    <cfRule type="expression" dxfId="36" priority="2">
      <formula>NOT($M$7)</formula>
    </cfRule>
  </conditionalFormatting>
  <dataValidations count="7">
    <dataValidation type="textLength" operator="equal" allowBlank="1" showInputMessage="1" showErrorMessage="1" sqref="E143:F149" xr:uid="{75427F31-AD94-4B21-AC78-15D1A9822664}">
      <formula1>14</formula1>
    </dataValidation>
    <dataValidation type="custom" allowBlank="1" showInputMessage="1" showErrorMessage="1" error="Valeur impossible (suppérieure au taux maximum ou partenaire inéligible)." sqref="E72" xr:uid="{DA064A64-7A25-4760-AA7C-F2D3051F299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3EB886D-F268-4CA9-9AE9-B759528D7751}">
      <formula1>($M$7)</formula1>
    </dataValidation>
    <dataValidation type="list" allowBlank="1" showInputMessage="1" showErrorMessage="1" prompt="- Menu déroulant" sqref="D15:I15" xr:uid="{746557A8-1879-41C4-81A5-41F630BC942E}">
      <formula1>list_civilité</formula1>
    </dataValidation>
    <dataValidation type="custom" allowBlank="1" showInputMessage="1" showErrorMessage="1" sqref="E73" xr:uid="{D43B95AD-5436-413B-85BE-4B7E6949C0B8}">
      <formula1>$M$8</formula1>
    </dataValidation>
    <dataValidation type="list" allowBlank="1" showInputMessage="1" showErrorMessage="1" prompt="- Menu déroulant" sqref="D9:I9" xr:uid="{12D846AB-053D-42E8-9A41-25817A62FF90}">
      <formula1>list_type_etab_part</formula1>
    </dataValidation>
    <dataValidation type="textLength" operator="equal" allowBlank="1" showInputMessage="1" showErrorMessage="1" error="Veuillez renseigner un numéro de SIRET valide." sqref="D10" xr:uid="{FECA39A1-5CE4-41E2-9018-1543A8DB1A16}">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E2F2-1B65-494B-825A-D05AE626C270}">
  <sheetPr codeName="Feuil2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291</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Part15 -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iKjZK9Kfo5yhjsRnfKmGcq+Wl1muXZ5vTaAVKYDWlpzSjx20VGTO+V7M1PeN8oecWC/SdrmthB82j4RJVrpduw==" saltValue="7gSzLK1HZ19Wv1PZy5AS3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35" priority="4">
      <formula>NOT($M$7)</formula>
    </cfRule>
  </conditionalFormatting>
  <conditionalFormatting sqref="E73">
    <cfRule type="expression" dxfId="34" priority="6">
      <formula>NOT($M$8)</formula>
    </cfRule>
  </conditionalFormatting>
  <conditionalFormatting sqref="H32:H39">
    <cfRule type="expression" dxfId="33" priority="1">
      <formula>NOT($M$7)</formula>
    </cfRule>
  </conditionalFormatting>
  <conditionalFormatting sqref="H51">
    <cfRule type="expression" dxfId="32" priority="3">
      <formula>NOT($M$7)</formula>
    </cfRule>
  </conditionalFormatting>
  <conditionalFormatting sqref="H55:H57 H62 E72">
    <cfRule type="expression" dxfId="31" priority="5">
      <formula>NOT($M$7)</formula>
    </cfRule>
  </conditionalFormatting>
  <conditionalFormatting sqref="H66">
    <cfRule type="expression" dxfId="30" priority="2">
      <formula>NOT($M$7)</formula>
    </cfRule>
  </conditionalFormatting>
  <dataValidations count="7">
    <dataValidation type="textLength" operator="equal" allowBlank="1" showInputMessage="1" showErrorMessage="1" sqref="E143:F149" xr:uid="{A020FFC6-8EA0-47F3-95DF-D7F31401AAC1}">
      <formula1>14</formula1>
    </dataValidation>
    <dataValidation type="custom" allowBlank="1" showInputMessage="1" showErrorMessage="1" error="Valeur impossible (suppérieure au taux maximum ou partenaire inéligible)." sqref="E72" xr:uid="{3918EE1B-BC7F-4435-964A-A548B4E172D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D11635B-A485-4F7C-AA0B-E4FD1F3E79CE}">
      <formula1>($M$7)</formula1>
    </dataValidation>
    <dataValidation type="list" allowBlank="1" showInputMessage="1" showErrorMessage="1" prompt="- Menu déroulant" sqref="D15:I15" xr:uid="{884B5113-5AB1-47EE-9D7F-0A7E138B33C7}">
      <formula1>list_civilité</formula1>
    </dataValidation>
    <dataValidation type="custom" allowBlank="1" showInputMessage="1" showErrorMessage="1" sqref="E73" xr:uid="{E310B092-FD67-43EE-892A-04B0638270F2}">
      <formula1>$M$8</formula1>
    </dataValidation>
    <dataValidation type="list" allowBlank="1" showInputMessage="1" showErrorMessage="1" prompt="- Menu déroulant" sqref="D9:I9" xr:uid="{8BB0F2AB-EB85-4696-8A10-1359968D9AAF}">
      <formula1>list_type_etab_part</formula1>
    </dataValidation>
    <dataValidation type="textLength" operator="equal" allowBlank="1" showInputMessage="1" showErrorMessage="1" error="Veuillez renseigner un numéro de SIRET valide." sqref="D10" xr:uid="{D05C92C3-5907-4CEA-BDFD-13D9D81ED1A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238D-9CFD-468B-A8FA-8C26F0CAD298}">
  <sheetPr codeName="Feuil2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292</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Part16 -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3JDhWDI4/BqNRO8Yab/8MvmFbCBckqH2QzP+SmiIywMr5MwC+lu/BNGvQ780u4madXbPI8cOMfb1i1N4nfBZQw==" saltValue="o3O4s0XRdQ6T3/NJz8zMrQ=="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9" priority="4">
      <formula>NOT($M$7)</formula>
    </cfRule>
  </conditionalFormatting>
  <conditionalFormatting sqref="E73">
    <cfRule type="expression" dxfId="28" priority="6">
      <formula>NOT($M$8)</formula>
    </cfRule>
  </conditionalFormatting>
  <conditionalFormatting sqref="H32:H39">
    <cfRule type="expression" dxfId="27" priority="1">
      <formula>NOT($M$7)</formula>
    </cfRule>
  </conditionalFormatting>
  <conditionalFormatting sqref="H51">
    <cfRule type="expression" dxfId="26" priority="3">
      <formula>NOT($M$7)</formula>
    </cfRule>
  </conditionalFormatting>
  <conditionalFormatting sqref="H55:H57 H62 E72">
    <cfRule type="expression" dxfId="25" priority="5">
      <formula>NOT($M$7)</formula>
    </cfRule>
  </conditionalFormatting>
  <conditionalFormatting sqref="H66">
    <cfRule type="expression" dxfId="24" priority="2">
      <formula>NOT($M$7)</formula>
    </cfRule>
  </conditionalFormatting>
  <dataValidations count="7">
    <dataValidation type="textLength" operator="equal" allowBlank="1" showInputMessage="1" showErrorMessage="1" sqref="E143:F149" xr:uid="{1E037B3C-9F44-41AF-AE2B-1E86C5689ED2}">
      <formula1>14</formula1>
    </dataValidation>
    <dataValidation type="custom" allowBlank="1" showInputMessage="1" showErrorMessage="1" error="Valeur impossible (suppérieure au taux maximum ou partenaire inéligible)." sqref="E72" xr:uid="{DD56F779-6724-4339-BC04-B84B6383FD1B}">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0038630-26EB-480F-BABC-4F0EBACFC74A}">
      <formula1>($M$7)</formula1>
    </dataValidation>
    <dataValidation type="list" allowBlank="1" showInputMessage="1" showErrorMessage="1" prompt="- Menu déroulant" sqref="D15:I15" xr:uid="{3749AAD1-9965-415D-AB91-85A957BA85E9}">
      <formula1>list_civilité</formula1>
    </dataValidation>
    <dataValidation type="custom" allowBlank="1" showInputMessage="1" showErrorMessage="1" sqref="E73" xr:uid="{A30335C5-1E23-4571-856A-8E45FC00DCC3}">
      <formula1>$M$8</formula1>
    </dataValidation>
    <dataValidation type="list" allowBlank="1" showInputMessage="1" showErrorMessage="1" prompt="- Menu déroulant" sqref="D9:I9" xr:uid="{2A56C325-A818-4D16-BF68-8ABCE8F7FD33}">
      <formula1>list_type_etab_part</formula1>
    </dataValidation>
    <dataValidation type="textLength" operator="equal" allowBlank="1" showInputMessage="1" showErrorMessage="1" error="Veuillez renseigner un numéro de SIRET valide." sqref="D10" xr:uid="{EBDADD4D-A0DB-469E-B00A-F5E78ED90105}">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abSelected="1" topLeftCell="A8" zoomScaleNormal="100" workbookViewId="0">
      <selection sqref="A1:B5"/>
    </sheetView>
  </sheetViews>
  <sheetFormatPr baseColWidth="10" defaultColWidth="0" defaultRowHeight="14.5" zeroHeight="1" x14ac:dyDescent="0.35"/>
  <cols>
    <col min="1" max="1" width="2.81640625" style="17" customWidth="1"/>
    <col min="2" max="2" width="11.26953125" style="17" customWidth="1"/>
    <col min="3" max="7" width="17.453125" style="17" customWidth="1"/>
    <col min="8" max="8" width="18.81640625" style="17" customWidth="1"/>
    <col min="9" max="9" width="4.81640625" style="17" customWidth="1"/>
    <col min="10" max="10" width="2.81640625" style="17" hidden="1" customWidth="1"/>
    <col min="11" max="16384" width="11.453125" style="17" hidden="1"/>
  </cols>
  <sheetData>
    <row r="1" spans="1:10" customFormat="1" x14ac:dyDescent="0.35">
      <c r="A1" s="513"/>
      <c r="B1" s="514"/>
      <c r="C1" s="519" t="str">
        <f>Réglages!I2</f>
        <v>PEPR SPIN</v>
      </c>
      <c r="D1" s="520"/>
      <c r="E1" s="520"/>
      <c r="F1" s="520"/>
      <c r="G1" s="521"/>
      <c r="H1" s="528">
        <f>Réglages!I5</f>
        <v>2025</v>
      </c>
      <c r="I1" s="25"/>
      <c r="J1" s="17"/>
    </row>
    <row r="2" spans="1:10" customFormat="1" x14ac:dyDescent="0.35">
      <c r="A2" s="515"/>
      <c r="B2" s="516"/>
      <c r="C2" s="522"/>
      <c r="D2" s="523"/>
      <c r="E2" s="523"/>
      <c r="F2" s="523"/>
      <c r="G2" s="524"/>
      <c r="H2" s="529"/>
      <c r="I2" s="25"/>
      <c r="J2" s="17"/>
    </row>
    <row r="3" spans="1:10" customFormat="1" x14ac:dyDescent="0.35">
      <c r="A3" s="515"/>
      <c r="B3" s="516"/>
      <c r="C3" s="522"/>
      <c r="D3" s="523"/>
      <c r="E3" s="523"/>
      <c r="F3" s="523"/>
      <c r="G3" s="524"/>
      <c r="H3" s="529"/>
      <c r="I3" s="25"/>
      <c r="J3" s="17"/>
    </row>
    <row r="4" spans="1:10" customFormat="1" x14ac:dyDescent="0.35">
      <c r="A4" s="515"/>
      <c r="B4" s="516"/>
      <c r="C4" s="525"/>
      <c r="D4" s="526"/>
      <c r="E4" s="526"/>
      <c r="F4" s="526"/>
      <c r="G4" s="527"/>
      <c r="H4" s="530"/>
      <c r="I4" s="25"/>
      <c r="J4" s="17"/>
    </row>
    <row r="5" spans="1:10" customFormat="1" ht="25.5" customHeight="1" x14ac:dyDescent="0.35">
      <c r="A5" s="517"/>
      <c r="B5" s="518"/>
      <c r="C5" s="531"/>
      <c r="D5" s="532"/>
      <c r="E5" s="532"/>
      <c r="F5" s="532"/>
      <c r="G5" s="533"/>
      <c r="H5" s="30"/>
      <c r="I5" s="102"/>
      <c r="J5" s="17"/>
    </row>
    <row r="6" spans="1:10" customFormat="1" x14ac:dyDescent="0.35">
      <c r="A6" s="24"/>
      <c r="B6" s="25"/>
      <c r="C6" s="25"/>
      <c r="D6" s="25"/>
      <c r="E6" s="25"/>
      <c r="F6" s="25"/>
      <c r="G6" s="25"/>
      <c r="H6" s="25"/>
      <c r="I6" s="25"/>
      <c r="J6" s="17"/>
    </row>
    <row r="7" spans="1:10" customFormat="1" ht="35.25" customHeight="1" x14ac:dyDescent="0.35">
      <c r="A7" s="534" t="s">
        <v>250</v>
      </c>
      <c r="B7" s="534"/>
      <c r="C7" s="534"/>
      <c r="D7" s="534"/>
      <c r="E7" s="534"/>
      <c r="F7" s="534"/>
      <c r="G7" s="534"/>
      <c r="H7" s="534"/>
      <c r="I7" s="100"/>
      <c r="J7" s="17"/>
    </row>
    <row r="8" spans="1:10" customFormat="1" ht="94.5" customHeight="1" x14ac:dyDescent="0.35">
      <c r="A8" s="20"/>
      <c r="B8" s="511" t="s">
        <v>228</v>
      </c>
      <c r="C8" s="512"/>
      <c r="D8" s="512"/>
      <c r="E8" s="512"/>
      <c r="F8" s="512"/>
      <c r="G8" s="512"/>
      <c r="H8" s="512"/>
      <c r="I8" s="101"/>
      <c r="J8" s="17"/>
    </row>
    <row r="9" spans="1:10" s="304" customFormat="1" ht="16.5" customHeight="1" x14ac:dyDescent="0.35">
      <c r="A9" s="537" t="s">
        <v>55</v>
      </c>
      <c r="B9" s="537"/>
      <c r="C9" s="537"/>
      <c r="D9" s="537"/>
      <c r="E9" s="537"/>
      <c r="F9" s="537"/>
      <c r="G9" s="537"/>
      <c r="H9" s="537"/>
      <c r="I9" s="303"/>
      <c r="J9" s="308"/>
    </row>
    <row r="10" spans="1:10" s="304" customFormat="1" ht="31.5" customHeight="1" x14ac:dyDescent="0.35">
      <c r="A10" s="21"/>
      <c r="B10" s="505" t="s">
        <v>54</v>
      </c>
      <c r="C10" s="505"/>
      <c r="D10" s="505"/>
      <c r="E10" s="505"/>
      <c r="F10" s="505"/>
      <c r="G10" s="505"/>
      <c r="H10" s="505"/>
      <c r="I10" s="489"/>
      <c r="J10" s="308"/>
    </row>
    <row r="11" spans="1:10" s="304" customFormat="1" ht="30.75" customHeight="1" x14ac:dyDescent="0.35">
      <c r="A11" s="21"/>
      <c r="B11" s="538" t="str">
        <f>"Cependant, si vous avez besoin de modifier le document, merci de contacter l'ANR : "&amp;Réglages!$I$12</f>
        <v>Cependant, si vous avez besoin de modifier le document, merci de contacter l'ANR : PEPR-SPIN@agencerecherche.fr</v>
      </c>
      <c r="C11" s="538"/>
      <c r="D11" s="538"/>
      <c r="E11" s="538"/>
      <c r="F11" s="538"/>
      <c r="G11" s="538"/>
      <c r="H11" s="538"/>
      <c r="I11" s="489"/>
      <c r="J11" s="308"/>
    </row>
    <row r="12" spans="1:10" s="304" customFormat="1" ht="48.75" customHeight="1" x14ac:dyDescent="0.35">
      <c r="A12" s="21"/>
      <c r="B12" s="539" t="s">
        <v>93</v>
      </c>
      <c r="C12" s="539"/>
      <c r="D12" s="539"/>
      <c r="E12" s="539"/>
      <c r="F12" s="539"/>
      <c r="G12" s="539"/>
      <c r="H12" s="539"/>
      <c r="I12" s="99"/>
      <c r="J12" s="308"/>
    </row>
    <row r="13" spans="1:10" s="304" customFormat="1" ht="15.75" customHeight="1" x14ac:dyDescent="0.35">
      <c r="A13" s="21"/>
      <c r="B13" s="540" t="s">
        <v>56</v>
      </c>
      <c r="C13" s="540"/>
      <c r="D13" s="540"/>
      <c r="E13" s="540"/>
      <c r="F13" s="540"/>
      <c r="G13" s="540"/>
      <c r="H13" s="540"/>
      <c r="I13" s="489"/>
      <c r="J13" s="308"/>
    </row>
    <row r="14" spans="1:10" s="304" customFormat="1" ht="16.5" customHeight="1" x14ac:dyDescent="0.35">
      <c r="A14" s="535" t="s">
        <v>82</v>
      </c>
      <c r="B14" s="535"/>
      <c r="C14" s="535"/>
      <c r="D14" s="535"/>
      <c r="E14" s="535"/>
      <c r="F14" s="535"/>
      <c r="G14" s="535"/>
      <c r="H14" s="535"/>
      <c r="I14" s="305"/>
      <c r="J14" s="308"/>
    </row>
    <row r="15" spans="1:10" s="304" customFormat="1" ht="56.5" customHeight="1" x14ac:dyDescent="0.35">
      <c r="A15" s="21"/>
      <c r="B15" s="536" t="s">
        <v>435</v>
      </c>
      <c r="C15" s="536"/>
      <c r="D15" s="536"/>
      <c r="E15" s="536"/>
      <c r="F15" s="536"/>
      <c r="G15" s="536"/>
      <c r="H15" s="536"/>
      <c r="I15" s="487"/>
      <c r="J15" s="308"/>
    </row>
    <row r="16" spans="1:10" s="304" customFormat="1" ht="16.5" customHeight="1" x14ac:dyDescent="0.35">
      <c r="A16" s="535" t="s">
        <v>73</v>
      </c>
      <c r="B16" s="535"/>
      <c r="C16" s="535"/>
      <c r="D16" s="535"/>
      <c r="E16" s="535"/>
      <c r="F16" s="535"/>
      <c r="G16" s="535"/>
      <c r="H16" s="535"/>
      <c r="I16" s="305"/>
      <c r="J16" s="308"/>
    </row>
    <row r="17" spans="1:10" s="350" customFormat="1" ht="48.65" customHeight="1" x14ac:dyDescent="0.35">
      <c r="A17" s="351"/>
      <c r="B17" s="510" t="s">
        <v>233</v>
      </c>
      <c r="C17" s="510"/>
      <c r="D17" s="510"/>
      <c r="E17" s="510"/>
      <c r="F17" s="510"/>
      <c r="G17" s="510"/>
      <c r="H17" s="510"/>
      <c r="I17" s="352"/>
      <c r="J17" s="353"/>
    </row>
    <row r="18" spans="1:10" s="304" customFormat="1" ht="16.5" customHeight="1" x14ac:dyDescent="0.35">
      <c r="A18" s="28"/>
      <c r="B18" s="507" t="s">
        <v>66</v>
      </c>
      <c r="C18" s="507"/>
      <c r="D18" s="507"/>
      <c r="E18" s="507"/>
      <c r="F18" s="507"/>
      <c r="G18" s="507"/>
      <c r="H18" s="507"/>
      <c r="I18" s="306"/>
      <c r="J18" s="308"/>
    </row>
    <row r="19" spans="1:10" s="304" customFormat="1" ht="100.5" customHeight="1" x14ac:dyDescent="0.35">
      <c r="A19" s="21"/>
      <c r="B19" s="501" t="s">
        <v>436</v>
      </c>
      <c r="C19" s="501"/>
      <c r="D19" s="501"/>
      <c r="E19" s="501"/>
      <c r="F19" s="501"/>
      <c r="G19" s="501"/>
      <c r="H19" s="501"/>
      <c r="I19" s="488"/>
      <c r="J19" s="308"/>
    </row>
    <row r="20" spans="1:10" s="304" customFormat="1" ht="16.5" customHeight="1" x14ac:dyDescent="0.35">
      <c r="A20" s="28"/>
      <c r="B20" s="507" t="s">
        <v>68</v>
      </c>
      <c r="C20" s="507"/>
      <c r="D20" s="507"/>
      <c r="E20" s="507"/>
      <c r="F20" s="507"/>
      <c r="G20" s="507"/>
      <c r="H20" s="507"/>
      <c r="I20" s="306"/>
      <c r="J20" s="308"/>
    </row>
    <row r="21" spans="1:10" s="304" customFormat="1" ht="32.25" customHeight="1" x14ac:dyDescent="0.35">
      <c r="A21" s="21"/>
      <c r="B21" s="501" t="s">
        <v>175</v>
      </c>
      <c r="C21" s="501"/>
      <c r="D21" s="501"/>
      <c r="E21" s="501"/>
      <c r="F21" s="501"/>
      <c r="G21" s="501"/>
      <c r="H21" s="501"/>
      <c r="I21" s="488"/>
      <c r="J21" s="308"/>
    </row>
    <row r="22" spans="1:10" s="304" customFormat="1" ht="70.900000000000006" customHeight="1" x14ac:dyDescent="0.35">
      <c r="A22" s="121"/>
      <c r="B22" s="511" t="s">
        <v>406</v>
      </c>
      <c r="C22" s="511"/>
      <c r="D22" s="511"/>
      <c r="E22" s="511"/>
      <c r="F22" s="511"/>
      <c r="G22" s="511"/>
      <c r="H22" s="511"/>
      <c r="I22" s="486"/>
      <c r="J22" s="308"/>
    </row>
    <row r="23" spans="1:10" s="304" customFormat="1" ht="16.5" customHeight="1" thickBot="1" x14ac:dyDescent="0.4">
      <c r="A23" s="26"/>
      <c r="B23" s="307"/>
      <c r="C23" s="504" t="s">
        <v>76</v>
      </c>
      <c r="D23" s="504"/>
      <c r="E23" s="504"/>
      <c r="F23" s="504"/>
      <c r="G23" s="504"/>
      <c r="H23" s="504"/>
      <c r="I23" s="104"/>
      <c r="J23" s="308"/>
    </row>
    <row r="24" spans="1:10" s="304" customFormat="1" ht="25.9" customHeight="1" x14ac:dyDescent="0.35">
      <c r="A24" s="29"/>
      <c r="B24" s="508" t="s">
        <v>245</v>
      </c>
      <c r="C24" s="508"/>
      <c r="D24" s="508"/>
      <c r="E24" s="508"/>
      <c r="F24" s="508"/>
      <c r="G24" s="508"/>
      <c r="H24" s="508"/>
      <c r="I24" s="103"/>
      <c r="J24" s="308"/>
    </row>
    <row r="25" spans="1:10" s="304" customFormat="1" ht="18" customHeight="1" x14ac:dyDescent="0.35">
      <c r="A25" s="21"/>
      <c r="B25" s="509" t="s">
        <v>58</v>
      </c>
      <c r="C25" s="509"/>
      <c r="D25" s="509"/>
      <c r="E25" s="509"/>
      <c r="F25" s="509"/>
      <c r="G25" s="509"/>
      <c r="H25" s="509"/>
      <c r="I25" s="300"/>
      <c r="J25" s="308"/>
    </row>
    <row r="26" spans="1:10" s="304" customFormat="1" ht="71.650000000000006" customHeight="1" x14ac:dyDescent="0.35">
      <c r="A26" s="21"/>
      <c r="B26" s="501" t="s">
        <v>246</v>
      </c>
      <c r="C26" s="501"/>
      <c r="D26" s="501"/>
      <c r="E26" s="501"/>
      <c r="F26" s="501"/>
      <c r="G26" s="501"/>
      <c r="H26" s="501"/>
      <c r="I26" s="300"/>
      <c r="J26" s="308"/>
    </row>
    <row r="27" spans="1:10" s="304" customFormat="1" ht="37.9" customHeight="1" x14ac:dyDescent="0.35">
      <c r="A27" s="21"/>
      <c r="B27" s="501" t="s">
        <v>247</v>
      </c>
      <c r="C27" s="501"/>
      <c r="D27" s="501"/>
      <c r="E27" s="501"/>
      <c r="F27" s="501"/>
      <c r="G27" s="501"/>
      <c r="H27" s="501"/>
      <c r="I27" s="487"/>
      <c r="J27" s="308"/>
    </row>
    <row r="28" spans="1:10" s="304" customFormat="1" ht="16.5" customHeight="1" thickBot="1" x14ac:dyDescent="0.4">
      <c r="A28" s="26"/>
      <c r="B28" s="125"/>
      <c r="C28" s="504" t="s">
        <v>71</v>
      </c>
      <c r="D28" s="504"/>
      <c r="E28" s="504"/>
      <c r="F28" s="504"/>
      <c r="G28" s="504"/>
      <c r="H28" s="504"/>
      <c r="I28" s="104"/>
      <c r="J28" s="308"/>
    </row>
    <row r="29" spans="1:10" s="304" customFormat="1" ht="58.5" customHeight="1" x14ac:dyDescent="0.35">
      <c r="A29" s="21"/>
      <c r="B29" s="501" t="s">
        <v>408</v>
      </c>
      <c r="C29" s="501"/>
      <c r="D29" s="501"/>
      <c r="E29" s="501"/>
      <c r="F29" s="501"/>
      <c r="G29" s="501"/>
      <c r="H29" s="501"/>
      <c r="I29" s="487"/>
      <c r="J29" s="308"/>
    </row>
    <row r="30" spans="1:10" s="304" customFormat="1" ht="193.15" customHeight="1" x14ac:dyDescent="0.35">
      <c r="A30" s="21"/>
      <c r="B30" s="501" t="s">
        <v>427</v>
      </c>
      <c r="C30" s="501"/>
      <c r="D30" s="501"/>
      <c r="E30" s="501"/>
      <c r="F30" s="501"/>
      <c r="G30" s="501"/>
      <c r="H30" s="501"/>
      <c r="I30" s="487"/>
      <c r="J30" s="308"/>
    </row>
    <row r="31" spans="1:10" s="304" customFormat="1" ht="175.9" customHeight="1" x14ac:dyDescent="0.35">
      <c r="A31" s="21"/>
      <c r="B31" s="502" t="s">
        <v>425</v>
      </c>
      <c r="C31" s="502"/>
      <c r="D31" s="502"/>
      <c r="E31" s="502"/>
      <c r="F31" s="502"/>
      <c r="G31" s="502"/>
      <c r="H31" s="502"/>
      <c r="I31" s="487"/>
      <c r="J31" s="308"/>
    </row>
    <row r="32" spans="1:10" s="304" customFormat="1" ht="16.5" customHeight="1" thickBot="1" x14ac:dyDescent="0.4">
      <c r="A32" s="26"/>
      <c r="B32" s="125"/>
      <c r="C32" s="504" t="s">
        <v>169</v>
      </c>
      <c r="D32" s="504"/>
      <c r="E32" s="504"/>
      <c r="F32" s="504"/>
      <c r="G32" s="504"/>
      <c r="H32" s="504"/>
      <c r="I32" s="104"/>
      <c r="J32" s="308"/>
    </row>
    <row r="33" spans="1:10" customFormat="1" ht="169.9" customHeight="1" x14ac:dyDescent="0.35">
      <c r="A33" s="93"/>
      <c r="B33" s="502" t="s">
        <v>300</v>
      </c>
      <c r="C33" s="502"/>
      <c r="D33" s="502"/>
      <c r="E33" s="502"/>
      <c r="F33" s="502"/>
      <c r="G33" s="502"/>
      <c r="H33" s="502"/>
      <c r="I33" s="299"/>
      <c r="J33" s="17"/>
    </row>
    <row r="34" spans="1:10" s="304" customFormat="1" ht="16.5" customHeight="1" thickBot="1" x14ac:dyDescent="0.4">
      <c r="A34" s="27"/>
      <c r="B34" s="125"/>
      <c r="C34" s="504" t="s">
        <v>168</v>
      </c>
      <c r="D34" s="504"/>
      <c r="E34" s="504"/>
      <c r="F34" s="504"/>
      <c r="G34" s="504"/>
      <c r="H34" s="504"/>
      <c r="I34" s="104"/>
      <c r="J34" s="308"/>
    </row>
    <row r="35" spans="1:10" customFormat="1" ht="54.75" customHeight="1" x14ac:dyDescent="0.35">
      <c r="A35" s="93"/>
      <c r="B35" s="505"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505"/>
      <c r="D35" s="505"/>
      <c r="E35" s="505"/>
      <c r="F35" s="505"/>
      <c r="G35" s="505"/>
      <c r="H35" s="505"/>
      <c r="I35" s="299"/>
      <c r="J35" s="17"/>
    </row>
    <row r="36" spans="1:10" s="304" customFormat="1" ht="16.5" customHeight="1" thickBot="1" x14ac:dyDescent="0.4">
      <c r="A36" s="27"/>
      <c r="B36" s="125"/>
      <c r="C36" s="504" t="s">
        <v>166</v>
      </c>
      <c r="D36" s="504"/>
      <c r="E36" s="504"/>
      <c r="F36" s="504"/>
      <c r="G36" s="504"/>
      <c r="H36" s="504"/>
      <c r="I36" s="104"/>
      <c r="J36" s="308"/>
    </row>
    <row r="37" spans="1:10" s="304" customFormat="1" ht="18.75" customHeight="1" x14ac:dyDescent="0.35">
      <c r="A37" s="21"/>
      <c r="B37" s="503" t="s">
        <v>70</v>
      </c>
      <c r="C37" s="503"/>
      <c r="D37" s="503"/>
      <c r="E37" s="503"/>
      <c r="F37" s="503"/>
      <c r="G37" s="503"/>
      <c r="H37" s="503"/>
      <c r="I37" s="488"/>
      <c r="J37" s="308"/>
    </row>
    <row r="38" spans="1:10" s="304" customFormat="1" ht="102.75" customHeight="1" x14ac:dyDescent="0.35">
      <c r="A38" s="21"/>
      <c r="B38" s="501" t="s">
        <v>65</v>
      </c>
      <c r="C38" s="501"/>
      <c r="D38" s="501"/>
      <c r="E38" s="501"/>
      <c r="F38" s="501"/>
      <c r="G38" s="501"/>
      <c r="H38" s="501"/>
      <c r="I38" s="488"/>
      <c r="J38" s="308"/>
    </row>
    <row r="39" spans="1:10" s="304" customFormat="1" ht="16.5" customHeight="1" thickBot="1" x14ac:dyDescent="0.4">
      <c r="A39" s="22"/>
      <c r="B39" s="369"/>
      <c r="C39" s="504" t="s">
        <v>167</v>
      </c>
      <c r="D39" s="504"/>
      <c r="E39" s="504"/>
      <c r="F39" s="504"/>
      <c r="G39" s="504"/>
      <c r="H39" s="504"/>
      <c r="I39" s="104"/>
      <c r="J39" s="308"/>
    </row>
    <row r="40" spans="1:10" s="304" customFormat="1" ht="45" customHeight="1" x14ac:dyDescent="0.35">
      <c r="A40" s="21"/>
      <c r="B40" s="506" t="s">
        <v>225</v>
      </c>
      <c r="C40" s="506"/>
      <c r="D40" s="506"/>
      <c r="E40" s="506"/>
      <c r="F40" s="506"/>
      <c r="G40" s="506"/>
      <c r="H40" s="506"/>
      <c r="I40" s="488"/>
      <c r="J40" s="308"/>
    </row>
    <row r="41" spans="1:10" s="304" customFormat="1" ht="34.9" customHeight="1" x14ac:dyDescent="0.35">
      <c r="A41" s="21"/>
      <c r="B41" s="503" t="s">
        <v>176</v>
      </c>
      <c r="C41" s="503"/>
      <c r="D41" s="503"/>
      <c r="E41" s="503"/>
      <c r="F41" s="503"/>
      <c r="G41" s="503"/>
      <c r="H41" s="503"/>
      <c r="I41" s="488"/>
      <c r="J41" s="308"/>
    </row>
    <row r="42" spans="1:10" s="304" customFormat="1" ht="16.5" customHeight="1" x14ac:dyDescent="0.35">
      <c r="A42" s="28"/>
      <c r="B42" s="507" t="s">
        <v>94</v>
      </c>
      <c r="C42" s="507"/>
      <c r="D42" s="507"/>
      <c r="E42" s="507"/>
      <c r="F42" s="507"/>
      <c r="G42" s="507"/>
      <c r="H42" s="507"/>
      <c r="I42" s="306"/>
      <c r="J42" s="308"/>
    </row>
    <row r="43" spans="1:10" customFormat="1" ht="57.75" customHeight="1" x14ac:dyDescent="0.35">
      <c r="A43" s="23"/>
      <c r="B43" s="503" t="s">
        <v>178</v>
      </c>
      <c r="C43" s="503"/>
      <c r="D43" s="503"/>
      <c r="E43" s="503"/>
      <c r="F43" s="503"/>
      <c r="G43" s="503"/>
      <c r="H43" s="503"/>
      <c r="I43" s="301"/>
      <c r="J43" s="17"/>
    </row>
    <row r="44" spans="1:10" x14ac:dyDescent="0.35"/>
    <row r="45" spans="1:10" x14ac:dyDescent="0.35"/>
  </sheetData>
  <sheetProtection algorithmName="SHA-512" hashValue="JSty6VVkGQu4yZY9eZTlysEIXOuqUwly/GYaRWT5p/97l8q+qfqq5RJj1RzSS2die+ZoaPp0xrW88v4Eg2Fb5A==" saltValue="XZUUnkMzS6j4mh+WpvxDcg==" spinCount="100000" sheet="1" objects="1" scenarios="1" selectLockedCells="1"/>
  <mergeCells count="41">
    <mergeCell ref="A14:H14"/>
    <mergeCell ref="B15:H15"/>
    <mergeCell ref="A16:H16"/>
    <mergeCell ref="A9:H9"/>
    <mergeCell ref="B10:H10"/>
    <mergeCell ref="B11:H11"/>
    <mergeCell ref="B12:H12"/>
    <mergeCell ref="B13:H13"/>
    <mergeCell ref="B8:H8"/>
    <mergeCell ref="A1:B5"/>
    <mergeCell ref="C1:G4"/>
    <mergeCell ref="H1:H4"/>
    <mergeCell ref="C5:G5"/>
    <mergeCell ref="A7:H7"/>
    <mergeCell ref="B17:H17"/>
    <mergeCell ref="B18:H18"/>
    <mergeCell ref="B19:H19"/>
    <mergeCell ref="B21:H21"/>
    <mergeCell ref="B22:H22"/>
    <mergeCell ref="B20:H20"/>
    <mergeCell ref="C23:H23"/>
    <mergeCell ref="B24:H24"/>
    <mergeCell ref="B25:H25"/>
    <mergeCell ref="B27:H27"/>
    <mergeCell ref="C28:H28"/>
    <mergeCell ref="B26:H26"/>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19-B6A6-4A18-83EA-7598C1704789}">
  <sheetPr codeName="Feuil2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293</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Part17 -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Giy4bDV3IwPXAwnxpj0hYRaiFjcyekhtzREe2hn5LpBc7hWYSoKC2Lf6TQBMcYELydtL7fKnlIEFffX6I0Z6rg==" saltValue="RwvkMGm9k2oF+wqlf2z/+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23" priority="4">
      <formula>NOT($M$7)</formula>
    </cfRule>
  </conditionalFormatting>
  <conditionalFormatting sqref="E73">
    <cfRule type="expression" dxfId="22" priority="6">
      <formula>NOT($M$8)</formula>
    </cfRule>
  </conditionalFormatting>
  <conditionalFormatting sqref="H32:H39">
    <cfRule type="expression" dxfId="21" priority="1">
      <formula>NOT($M$7)</formula>
    </cfRule>
  </conditionalFormatting>
  <conditionalFormatting sqref="H51">
    <cfRule type="expression" dxfId="20" priority="3">
      <formula>NOT($M$7)</formula>
    </cfRule>
  </conditionalFormatting>
  <conditionalFormatting sqref="H55:H57 H62 E72">
    <cfRule type="expression" dxfId="19" priority="5">
      <formula>NOT($M$7)</formula>
    </cfRule>
  </conditionalFormatting>
  <conditionalFormatting sqref="H66">
    <cfRule type="expression" dxfId="18" priority="2">
      <formula>NOT($M$7)</formula>
    </cfRule>
  </conditionalFormatting>
  <dataValidations count="7">
    <dataValidation type="textLength" operator="equal" allowBlank="1" showInputMessage="1" showErrorMessage="1" sqref="E143:F149" xr:uid="{850D4E01-0FA7-4BDF-972F-2BB85B40DED4}">
      <formula1>14</formula1>
    </dataValidation>
    <dataValidation type="custom" allowBlank="1" showInputMessage="1" showErrorMessage="1" error="Valeur impossible (suppérieure au taux maximum ou partenaire inéligible)." sqref="E72" xr:uid="{E817FB1A-F9BF-4478-B63E-9919A880851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6DF27C1-50C6-4F88-A1E8-2597E6695049}">
      <formula1>($M$7)</formula1>
    </dataValidation>
    <dataValidation type="list" allowBlank="1" showInputMessage="1" showErrorMessage="1" prompt="- Menu déroulant" sqref="D15:I15" xr:uid="{96DD7E58-3205-4509-A669-6260B46BE8B3}">
      <formula1>list_civilité</formula1>
    </dataValidation>
    <dataValidation type="custom" allowBlank="1" showInputMessage="1" showErrorMessage="1" sqref="E73" xr:uid="{DD4046BE-9E42-4A44-942C-8D44C17B48EA}">
      <formula1>$M$8</formula1>
    </dataValidation>
    <dataValidation type="list" allowBlank="1" showInputMessage="1" showErrorMessage="1" prompt="- Menu déroulant" sqref="D9:I9" xr:uid="{3B39F7D2-15AD-4077-BCF5-7FE5B2E555CF}">
      <formula1>list_type_etab_part</formula1>
    </dataValidation>
    <dataValidation type="textLength" operator="equal" allowBlank="1" showInputMessage="1" showErrorMessage="1" error="Veuillez renseigner un numéro de SIRET valide." sqref="D10" xr:uid="{5A89DA0B-6868-4046-BE2D-EF096E0A5A4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81BB-740C-4BC3-928E-8B3C6EBD98D1}">
  <sheetPr codeName="Feuil2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294</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Part18 -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t4yQbg6igXmKE8RDw9XcbfRhIT/yG/OVMuFvMnM5+VrRc1/c0kA+1O1hs4MiTpdY8AMosLXYtI41dP1fVR3+UA==" saltValue="zWf1Eg+HJ24IA3JB7j2nq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7" priority="4">
      <formula>NOT($M$7)</formula>
    </cfRule>
  </conditionalFormatting>
  <conditionalFormatting sqref="E73">
    <cfRule type="expression" dxfId="16" priority="6">
      <formula>NOT($M$8)</formula>
    </cfRule>
  </conditionalFormatting>
  <conditionalFormatting sqref="H32:H39">
    <cfRule type="expression" dxfId="15" priority="1">
      <formula>NOT($M$7)</formula>
    </cfRule>
  </conditionalFormatting>
  <conditionalFormatting sqref="H51">
    <cfRule type="expression" dxfId="14" priority="3">
      <formula>NOT($M$7)</formula>
    </cfRule>
  </conditionalFormatting>
  <conditionalFormatting sqref="H55:H57 H62 E72">
    <cfRule type="expression" dxfId="13" priority="5">
      <formula>NOT($M$7)</formula>
    </cfRule>
  </conditionalFormatting>
  <conditionalFormatting sqref="H66">
    <cfRule type="expression" dxfId="12" priority="2">
      <formula>NOT($M$7)</formula>
    </cfRule>
  </conditionalFormatting>
  <dataValidations count="7">
    <dataValidation type="textLength" operator="equal" allowBlank="1" showInputMessage="1" showErrorMessage="1" sqref="E143:F149" xr:uid="{E50B4136-7AAD-4948-B34C-8B3628BA9CD2}">
      <formula1>14</formula1>
    </dataValidation>
    <dataValidation type="custom" allowBlank="1" showInputMessage="1" showErrorMessage="1" error="Valeur impossible (suppérieure au taux maximum ou partenaire inéligible)." sqref="E72" xr:uid="{8D32C6B7-A9F2-423A-8238-AD36B9CB6C50}">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7AE8897-14D6-497E-9896-D35AA40EDECA}">
      <formula1>($M$7)</formula1>
    </dataValidation>
    <dataValidation type="list" allowBlank="1" showInputMessage="1" showErrorMessage="1" prompt="- Menu déroulant" sqref="D15:I15" xr:uid="{8D5D2D3F-2E6F-420D-95B7-F3D4B503177E}">
      <formula1>list_civilité</formula1>
    </dataValidation>
    <dataValidation type="custom" allowBlank="1" showInputMessage="1" showErrorMessage="1" sqref="E73" xr:uid="{2B234836-A9F0-4E7D-B7F7-06A97B4AC3F8}">
      <formula1>$M$8</formula1>
    </dataValidation>
    <dataValidation type="list" allowBlank="1" showInputMessage="1" showErrorMessage="1" prompt="- Menu déroulant" sqref="D9:I9" xr:uid="{BF6957FB-47A2-4B1A-8AD3-FFB3D5A182C7}">
      <formula1>list_type_etab_part</formula1>
    </dataValidation>
    <dataValidation type="textLength" operator="equal" allowBlank="1" showInputMessage="1" showErrorMessage="1" error="Veuillez renseigner un numéro de SIRET valide." sqref="D10" xr:uid="{AA900EBF-C07E-4F34-ABC1-215DE667AA6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126E-AAEB-443A-9886-6C74C2E991E2}">
  <sheetPr codeName="Feuil24">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295</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Part19 -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TjlqfvF34b8ttNjGgzNe80d8xc77inOwxN9uvnRWLbKBUNBoVp7NX97zgiJiqNd1hrQ8qa4q6A6kiUDTPNxthQ==" saltValue="zeq4qsjqTIwIWetnideVEw=="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1" priority="4">
      <formula>NOT($M$7)</formula>
    </cfRule>
  </conditionalFormatting>
  <conditionalFormatting sqref="E73">
    <cfRule type="expression" dxfId="10" priority="6">
      <formula>NOT($M$8)</formula>
    </cfRule>
  </conditionalFormatting>
  <conditionalFormatting sqref="H32:H39">
    <cfRule type="expression" dxfId="9" priority="1">
      <formula>NOT($M$7)</formula>
    </cfRule>
  </conditionalFormatting>
  <conditionalFormatting sqref="H51">
    <cfRule type="expression" dxfId="8" priority="3">
      <formula>NOT($M$7)</formula>
    </cfRule>
  </conditionalFormatting>
  <conditionalFormatting sqref="H55:H57 H62 E72">
    <cfRule type="expression" dxfId="7" priority="5">
      <formula>NOT($M$7)</formula>
    </cfRule>
  </conditionalFormatting>
  <conditionalFormatting sqref="H66">
    <cfRule type="expression" dxfId="6" priority="2">
      <formula>NOT($M$7)</formula>
    </cfRule>
  </conditionalFormatting>
  <dataValidations count="7">
    <dataValidation type="textLength" operator="equal" allowBlank="1" showInputMessage="1" showErrorMessage="1" sqref="E143:F149" xr:uid="{D039ADC3-F282-49C5-8B73-32F34ED47B04}">
      <formula1>14</formula1>
    </dataValidation>
    <dataValidation type="custom" allowBlank="1" showInputMessage="1" showErrorMessage="1" error="Valeur impossible (suppérieure au taux maximum ou partenaire inéligible)." sqref="E72" xr:uid="{351AA966-5D66-432F-AF04-153BDC49E3F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3ADBE5F-8518-45EC-B8B8-4335274C86EE}">
      <formula1>($M$7)</formula1>
    </dataValidation>
    <dataValidation type="list" allowBlank="1" showInputMessage="1" showErrorMessage="1" prompt="- Menu déroulant" sqref="D15:I15" xr:uid="{AA7B7F47-B460-4514-8527-8693C3869979}">
      <formula1>list_civilité</formula1>
    </dataValidation>
    <dataValidation type="custom" allowBlank="1" showInputMessage="1" showErrorMessage="1" sqref="E73" xr:uid="{A8E53847-A2FC-4FAA-9493-7A7A6B7367C9}">
      <formula1>$M$8</formula1>
    </dataValidation>
    <dataValidation type="list" allowBlank="1" showInputMessage="1" showErrorMessage="1" prompt="- Menu déroulant" sqref="D9:I9" xr:uid="{52A16931-FCB6-4ABF-96FC-EB9C4D4AD403}">
      <formula1>list_type_etab_part</formula1>
    </dataValidation>
    <dataValidation type="textLength" operator="equal" allowBlank="1" showInputMessage="1" showErrorMessage="1" error="Veuillez renseigner un numéro de SIRET valide." sqref="D10" xr:uid="{81F76444-AD09-4903-8464-BAE813DD401E}">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9E46-FFAC-4CDF-B251-0F9625BFB563}">
  <sheetPr codeName="Feuil2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296</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Part20 -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qY6Smjxla9D4WcOif7I/ybIFIUohK9Ceh8cUP/1GMXQJFU/qAZQDhtkimqt4dxyPap/ijIBYvhkmw9X6dkjWlg==" saltValue="mtFILKZ9cBmzmTxKZ0biVg=="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5" priority="4">
      <formula>NOT($M$7)</formula>
    </cfRule>
  </conditionalFormatting>
  <conditionalFormatting sqref="E73">
    <cfRule type="expression" dxfId="4" priority="6">
      <formula>NOT($M$8)</formula>
    </cfRule>
  </conditionalFormatting>
  <conditionalFormatting sqref="H32:H39">
    <cfRule type="expression" dxfId="3" priority="1">
      <formula>NOT($M$7)</formula>
    </cfRule>
  </conditionalFormatting>
  <conditionalFormatting sqref="H51">
    <cfRule type="expression" dxfId="2" priority="3">
      <formula>NOT($M$7)</formula>
    </cfRule>
  </conditionalFormatting>
  <conditionalFormatting sqref="H55:H57 H62 E72">
    <cfRule type="expression" dxfId="1" priority="5">
      <formula>NOT($M$7)</formula>
    </cfRule>
  </conditionalFormatting>
  <conditionalFormatting sqref="H66">
    <cfRule type="expression" dxfId="0" priority="2">
      <formula>NOT($M$7)</formula>
    </cfRule>
  </conditionalFormatting>
  <dataValidations count="7">
    <dataValidation type="textLength" operator="equal" allowBlank="1" showInputMessage="1" showErrorMessage="1" sqref="E143:F149" xr:uid="{28724A17-316B-480B-8157-F09A6F68A30E}">
      <formula1>14</formula1>
    </dataValidation>
    <dataValidation type="custom" allowBlank="1" showInputMessage="1" showErrorMessage="1" error="Valeur impossible (suppérieure au taux maximum ou partenaire inéligible)." sqref="E72" xr:uid="{675C8A70-CEDB-441F-8867-2720DD8974FD}">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2C27F0E-4D5A-416A-8F71-B80BCAB929DE}">
      <formula1>($M$7)</formula1>
    </dataValidation>
    <dataValidation type="list" allowBlank="1" showInputMessage="1" showErrorMessage="1" prompt="- Menu déroulant" sqref="D15:I15" xr:uid="{24A59B04-1156-4D5C-AB96-D83C507D6250}">
      <formula1>list_civilité</formula1>
    </dataValidation>
    <dataValidation type="custom" allowBlank="1" showInputMessage="1" showErrorMessage="1" sqref="E73" xr:uid="{F8EBBE2E-6630-4BAB-8BE7-F554D990C1D1}">
      <formula1>$M$8</formula1>
    </dataValidation>
    <dataValidation type="list" allowBlank="1" showInputMessage="1" showErrorMessage="1" prompt="- Menu déroulant" sqref="D9:I9" xr:uid="{486600A3-28CD-4B60-84A3-8AC8477F370F}">
      <formula1>list_type_etab_part</formula1>
    </dataValidation>
    <dataValidation type="textLength" operator="equal" allowBlank="1" showInputMessage="1" showErrorMessage="1" error="Veuillez renseigner un numéro de SIRET valide." sqref="D10" xr:uid="{55306750-9DF6-4C6E-ABEF-4B0B887917B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zoomScaleNormal="100" workbookViewId="0">
      <selection activeCell="H10" sqref="H10:N10"/>
    </sheetView>
  </sheetViews>
  <sheetFormatPr baseColWidth="10" defaultColWidth="0" defaultRowHeight="0" customHeight="1" zeroHeight="1" x14ac:dyDescent="0.35"/>
  <cols>
    <col min="1" max="1" width="2.54296875" style="17" customWidth="1"/>
    <col min="2" max="2" width="18" style="17" customWidth="1"/>
    <col min="3" max="8" width="5.26953125" style="17" customWidth="1"/>
    <col min="9" max="14" width="12.453125" style="17" customWidth="1"/>
    <col min="15" max="15" width="3.26953125" style="272" customWidth="1"/>
    <col min="16" max="16" width="17.81640625" hidden="1" customWidth="1"/>
    <col min="17" max="17" width="21.54296875" hidden="1" customWidth="1"/>
    <col min="18" max="19" width="23.453125" hidden="1" customWidth="1"/>
    <col min="20" max="34" width="10.453125" hidden="1" customWidth="1"/>
    <col min="35" max="40" width="10.26953125" hidden="1" customWidth="1"/>
    <col min="41" max="16384" width="15.26953125" hidden="1"/>
  </cols>
  <sheetData>
    <row r="1" spans="1:17" ht="15.75" customHeight="1" thickTop="1" thickBot="1" x14ac:dyDescent="0.4">
      <c r="A1" s="730"/>
      <c r="B1" s="730"/>
      <c r="C1" s="730"/>
      <c r="D1" s="730"/>
      <c r="E1" s="730"/>
      <c r="F1" s="731" t="str">
        <f>Réglages!I2</f>
        <v>PEPR SPIN</v>
      </c>
      <c r="G1" s="731"/>
      <c r="H1" s="731"/>
      <c r="I1" s="731"/>
      <c r="J1" s="732"/>
      <c r="K1" s="743"/>
      <c r="L1" s="744"/>
      <c r="M1" s="745"/>
      <c r="N1" s="744"/>
      <c r="O1" s="261"/>
      <c r="P1" s="132"/>
      <c r="Q1" s="126"/>
    </row>
    <row r="2" spans="1:17" ht="15.75" customHeight="1" thickTop="1" thickBot="1" x14ac:dyDescent="0.4">
      <c r="A2" s="730"/>
      <c r="B2" s="730"/>
      <c r="C2" s="730"/>
      <c r="D2" s="730"/>
      <c r="E2" s="730"/>
      <c r="F2" s="731"/>
      <c r="G2" s="731"/>
      <c r="H2" s="731"/>
      <c r="I2" s="731"/>
      <c r="J2" s="732"/>
      <c r="K2" s="749" t="s">
        <v>15</v>
      </c>
      <c r="L2" s="750"/>
      <c r="M2" s="751"/>
      <c r="N2" s="750"/>
      <c r="O2" s="262"/>
      <c r="P2" s="133"/>
      <c r="Q2" s="126"/>
    </row>
    <row r="3" spans="1:17" ht="15.75" customHeight="1" thickTop="1" thickBot="1" x14ac:dyDescent="0.4">
      <c r="A3" s="730"/>
      <c r="B3" s="730"/>
      <c r="C3" s="730"/>
      <c r="D3" s="730"/>
      <c r="E3" s="730"/>
      <c r="F3" s="733" t="s">
        <v>227</v>
      </c>
      <c r="G3" s="733"/>
      <c r="H3" s="733"/>
      <c r="I3" s="733"/>
      <c r="J3" s="734"/>
      <c r="K3" s="749" t="s">
        <v>0</v>
      </c>
      <c r="L3" s="750"/>
      <c r="M3" s="751" t="str">
        <f>IF(H10&lt;&gt;"",H10," ")</f>
        <v xml:space="preserve"> </v>
      </c>
      <c r="N3" s="750"/>
      <c r="O3" s="262"/>
      <c r="P3" s="133"/>
      <c r="Q3" s="126"/>
    </row>
    <row r="4" spans="1:17" ht="15.75" customHeight="1" thickTop="1" thickBot="1" x14ac:dyDescent="0.4">
      <c r="A4" s="730"/>
      <c r="B4" s="730"/>
      <c r="C4" s="730"/>
      <c r="D4" s="730"/>
      <c r="E4" s="730"/>
      <c r="F4" s="733"/>
      <c r="G4" s="733"/>
      <c r="H4" s="733"/>
      <c r="I4" s="733"/>
      <c r="J4" s="734"/>
      <c r="K4" s="677" t="s">
        <v>16</v>
      </c>
      <c r="L4" s="678"/>
      <c r="M4" s="763">
        <f ca="1">COUNTA(B65:B84)-COUNTIF(B65:B84,"")</f>
        <v>0</v>
      </c>
      <c r="N4" s="750"/>
      <c r="O4" s="262"/>
      <c r="P4" s="133"/>
      <c r="Q4" s="126"/>
    </row>
    <row r="5" spans="1:17" ht="15.75" customHeight="1" thickTop="1" thickBot="1" x14ac:dyDescent="0.4">
      <c r="A5" s="730"/>
      <c r="B5" s="730"/>
      <c r="C5" s="730"/>
      <c r="D5" s="730"/>
      <c r="E5" s="730"/>
      <c r="F5" s="733" t="s">
        <v>69</v>
      </c>
      <c r="G5" s="733"/>
      <c r="H5" s="733"/>
      <c r="I5" s="733"/>
      <c r="J5" s="734"/>
      <c r="K5" s="752">
        <f>Réglages!I5</f>
        <v>2025</v>
      </c>
      <c r="L5" s="753"/>
      <c r="M5" s="753"/>
      <c r="N5" s="753"/>
      <c r="O5" s="263"/>
      <c r="P5" s="126"/>
      <c r="Q5" s="126"/>
    </row>
    <row r="6" spans="1:17" ht="15.75" customHeight="1" thickTop="1" thickBot="1" x14ac:dyDescent="0.4">
      <c r="A6" s="317"/>
      <c r="B6" s="1"/>
      <c r="C6" s="2"/>
      <c r="D6" s="2"/>
      <c r="E6" s="2"/>
      <c r="F6" s="2"/>
      <c r="G6" s="2"/>
      <c r="H6" s="2"/>
      <c r="I6" s="3"/>
      <c r="J6" s="4"/>
      <c r="K6" s="4"/>
      <c r="L6" s="4"/>
      <c r="M6" s="5"/>
      <c r="N6" s="5"/>
      <c r="O6" s="264"/>
      <c r="P6" s="126"/>
      <c r="Q6" s="126"/>
    </row>
    <row r="7" spans="1:17" ht="35.25" customHeight="1" thickTop="1" thickBot="1" x14ac:dyDescent="0.4">
      <c r="B7" s="704" t="s">
        <v>17</v>
      </c>
      <c r="C7" s="705"/>
      <c r="D7" s="705"/>
      <c r="E7" s="705"/>
      <c r="F7" s="705"/>
      <c r="G7" s="705"/>
      <c r="H7" s="705"/>
      <c r="I7" s="705"/>
      <c r="J7" s="705"/>
      <c r="K7" s="705"/>
      <c r="L7" s="705"/>
      <c r="M7" s="705"/>
      <c r="N7" s="706"/>
      <c r="O7" s="264"/>
      <c r="P7" s="126"/>
      <c r="Q7" s="126"/>
    </row>
    <row r="8" spans="1:17" ht="33.4" customHeight="1" thickTop="1" thickBot="1" x14ac:dyDescent="0.4">
      <c r="B8" s="707" t="s">
        <v>67</v>
      </c>
      <c r="C8" s="708"/>
      <c r="D8" s="708"/>
      <c r="E8" s="708"/>
      <c r="F8" s="708"/>
      <c r="G8" s="708"/>
      <c r="H8" s="708"/>
      <c r="I8" s="708"/>
      <c r="J8" s="708"/>
      <c r="K8" s="708"/>
      <c r="L8" s="708"/>
      <c r="M8" s="708"/>
      <c r="N8" s="709"/>
      <c r="O8" s="264"/>
      <c r="P8" s="126"/>
      <c r="Q8" s="126"/>
    </row>
    <row r="9" spans="1:17" ht="6" customHeight="1" thickTop="1" thickBot="1" x14ac:dyDescent="0.4">
      <c r="A9" s="318"/>
      <c r="B9" s="16"/>
      <c r="C9" s="16"/>
      <c r="D9" s="16"/>
      <c r="E9" s="16"/>
      <c r="F9" s="16"/>
      <c r="G9" s="16"/>
      <c r="H9" s="16"/>
      <c r="I9" s="16"/>
      <c r="J9" s="16"/>
      <c r="K9" s="16"/>
      <c r="L9" s="14"/>
      <c r="M9" s="8"/>
      <c r="N9" s="8"/>
      <c r="O9" s="265"/>
      <c r="P9" s="133"/>
      <c r="Q9" s="126"/>
    </row>
    <row r="10" spans="1:17" ht="15.75" customHeight="1" thickTop="1" thickBot="1" x14ac:dyDescent="0.4">
      <c r="A10" s="319"/>
      <c r="B10" s="746" t="s">
        <v>61</v>
      </c>
      <c r="C10" s="747"/>
      <c r="D10" s="747"/>
      <c r="E10" s="747"/>
      <c r="F10" s="747"/>
      <c r="G10" s="748"/>
      <c r="H10" s="757"/>
      <c r="I10" s="758"/>
      <c r="J10" s="758"/>
      <c r="K10" s="758"/>
      <c r="L10" s="758"/>
      <c r="M10" s="758"/>
      <c r="N10" s="759"/>
      <c r="O10" s="263"/>
      <c r="P10" s="126"/>
      <c r="Q10" s="126"/>
    </row>
    <row r="11" spans="1:17" ht="30.75" customHeight="1" thickTop="1" thickBot="1" x14ac:dyDescent="0.4">
      <c r="A11" s="319"/>
      <c r="B11" s="780" t="s">
        <v>60</v>
      </c>
      <c r="C11" s="781"/>
      <c r="D11" s="781"/>
      <c r="E11" s="782"/>
      <c r="F11" s="790" t="s">
        <v>18</v>
      </c>
      <c r="G11" s="791"/>
      <c r="H11" s="757"/>
      <c r="I11" s="758"/>
      <c r="J11" s="758"/>
      <c r="K11" s="758"/>
      <c r="L11" s="758"/>
      <c r="M11" s="758"/>
      <c r="N11" s="759"/>
      <c r="O11" s="263"/>
      <c r="P11" s="126"/>
      <c r="Q11" s="126"/>
    </row>
    <row r="12" spans="1:17" ht="31.15" customHeight="1" thickTop="1" thickBot="1" x14ac:dyDescent="0.4">
      <c r="A12" s="320"/>
      <c r="B12" s="780" t="s">
        <v>60</v>
      </c>
      <c r="C12" s="781"/>
      <c r="D12" s="781"/>
      <c r="E12" s="782"/>
      <c r="F12" s="720" t="s">
        <v>19</v>
      </c>
      <c r="G12" s="721"/>
      <c r="H12" s="757"/>
      <c r="I12" s="758"/>
      <c r="J12" s="758"/>
      <c r="K12" s="758"/>
      <c r="L12" s="758"/>
      <c r="M12" s="758"/>
      <c r="N12" s="759"/>
      <c r="O12" s="266"/>
      <c r="P12" s="134"/>
      <c r="Q12" s="126"/>
    </row>
    <row r="13" spans="1:17" ht="15.75" customHeight="1" thickTop="1" thickBot="1" x14ac:dyDescent="0.4">
      <c r="A13" s="321"/>
      <c r="B13" s="746" t="s">
        <v>59</v>
      </c>
      <c r="C13" s="747"/>
      <c r="D13" s="747"/>
      <c r="E13" s="747"/>
      <c r="F13" s="747"/>
      <c r="G13" s="748"/>
      <c r="H13" s="757"/>
      <c r="I13" s="758"/>
      <c r="J13" s="758"/>
      <c r="K13" s="758"/>
      <c r="L13" s="758"/>
      <c r="M13" s="758"/>
      <c r="N13" s="759"/>
      <c r="O13" s="262"/>
      <c r="P13" s="133"/>
      <c r="Q13" s="126"/>
    </row>
    <row r="14" spans="1:17" ht="15" customHeight="1" thickTop="1" thickBot="1" x14ac:dyDescent="0.4">
      <c r="A14" s="322"/>
      <c r="B14" s="710"/>
      <c r="C14" s="711"/>
      <c r="D14" s="711"/>
      <c r="E14" s="711"/>
      <c r="F14" s="711"/>
      <c r="G14" s="711"/>
      <c r="H14" s="711"/>
      <c r="I14" s="711"/>
      <c r="J14" s="711"/>
      <c r="K14" s="711"/>
      <c r="L14" s="711"/>
      <c r="M14" s="711"/>
      <c r="N14" s="712"/>
      <c r="O14" s="265"/>
      <c r="P14" s="133"/>
      <c r="Q14" s="126"/>
    </row>
    <row r="15" spans="1:17" ht="18.75" customHeight="1" thickTop="1" thickBot="1" x14ac:dyDescent="0.4">
      <c r="B15" s="589" t="s">
        <v>97</v>
      </c>
      <c r="C15" s="590"/>
      <c r="D15" s="590"/>
      <c r="E15" s="590"/>
      <c r="F15" s="590"/>
      <c r="G15" s="590"/>
      <c r="H15" s="590"/>
      <c r="I15" s="590"/>
      <c r="J15" s="590"/>
      <c r="K15" s="590"/>
      <c r="L15" s="590"/>
      <c r="M15" s="590"/>
      <c r="N15" s="590"/>
      <c r="O15" s="262"/>
      <c r="P15" s="133"/>
      <c r="Q15" s="126"/>
    </row>
    <row r="16" spans="1:17" ht="12" customHeight="1" thickTop="1" thickBot="1" x14ac:dyDescent="0.4">
      <c r="A16" s="318"/>
      <c r="B16" s="16"/>
      <c r="C16" s="16"/>
      <c r="D16" s="16"/>
      <c r="E16" s="16"/>
      <c r="F16" s="16"/>
      <c r="G16" s="16"/>
      <c r="H16" s="16"/>
      <c r="I16" s="16"/>
      <c r="J16" s="775"/>
      <c r="K16" s="776"/>
      <c r="L16" s="776"/>
      <c r="M16" s="776"/>
      <c r="N16" s="777"/>
      <c r="O16" s="265"/>
      <c r="P16" s="133"/>
      <c r="Q16" s="126"/>
    </row>
    <row r="17" spans="1:18" s="52" customFormat="1" ht="15" customHeight="1" thickTop="1" thickBot="1" x14ac:dyDescent="0.35">
      <c r="A17" s="323"/>
      <c r="B17" s="440" t="s">
        <v>1</v>
      </c>
      <c r="C17" s="724"/>
      <c r="D17" s="725"/>
      <c r="E17" s="725"/>
      <c r="F17" s="725"/>
      <c r="G17" s="725"/>
      <c r="H17" s="725"/>
      <c r="I17" s="725"/>
      <c r="J17" s="725"/>
      <c r="K17" s="725"/>
      <c r="L17" s="725"/>
      <c r="M17" s="726"/>
      <c r="N17" s="122"/>
      <c r="O17" s="267"/>
      <c r="P17" s="135"/>
      <c r="Q17" s="126"/>
    </row>
    <row r="18" spans="1:18" s="52" customFormat="1" ht="15" customHeight="1" thickTop="1" thickBot="1" x14ac:dyDescent="0.35">
      <c r="A18" s="323"/>
      <c r="B18" s="440" t="s">
        <v>2</v>
      </c>
      <c r="C18" s="724"/>
      <c r="D18" s="725"/>
      <c r="E18" s="725"/>
      <c r="F18" s="725"/>
      <c r="G18" s="725"/>
      <c r="H18" s="725"/>
      <c r="I18" s="725"/>
      <c r="J18" s="725"/>
      <c r="K18" s="725"/>
      <c r="L18" s="725"/>
      <c r="M18" s="726"/>
      <c r="N18" s="122"/>
      <c r="O18" s="267"/>
      <c r="P18" s="135"/>
      <c r="Q18" s="126"/>
    </row>
    <row r="19" spans="1:18" s="52" customFormat="1" ht="15" customHeight="1" thickTop="1" thickBot="1" x14ac:dyDescent="0.35">
      <c r="A19" s="323"/>
      <c r="B19" s="440" t="s">
        <v>4</v>
      </c>
      <c r="C19" s="724"/>
      <c r="D19" s="725"/>
      <c r="E19" s="725"/>
      <c r="F19" s="725"/>
      <c r="G19" s="725"/>
      <c r="H19" s="725"/>
      <c r="I19" s="725"/>
      <c r="J19" s="725"/>
      <c r="K19" s="725"/>
      <c r="L19" s="725"/>
      <c r="M19" s="726"/>
      <c r="N19" s="122"/>
      <c r="O19" s="267"/>
      <c r="P19" s="135"/>
      <c r="Q19" s="126"/>
    </row>
    <row r="20" spans="1:18" s="52" customFormat="1" ht="15" customHeight="1" thickTop="1" thickBot="1" x14ac:dyDescent="0.35">
      <c r="A20" s="323"/>
      <c r="B20" s="441" t="s">
        <v>3</v>
      </c>
      <c r="C20" s="727"/>
      <c r="D20" s="728"/>
      <c r="E20" s="728"/>
      <c r="F20" s="728"/>
      <c r="G20" s="728"/>
      <c r="H20" s="728"/>
      <c r="I20" s="728"/>
      <c r="J20" s="728"/>
      <c r="K20" s="728"/>
      <c r="L20" s="728"/>
      <c r="M20" s="729"/>
      <c r="N20" s="122"/>
      <c r="O20" s="267"/>
      <c r="P20" s="135"/>
      <c r="Q20" s="126"/>
    </row>
    <row r="21" spans="1:18" ht="6" customHeight="1" thickTop="1" thickBot="1" x14ac:dyDescent="0.4">
      <c r="A21" s="318"/>
      <c r="B21" s="442"/>
      <c r="C21" s="118"/>
      <c r="D21" s="118"/>
      <c r="E21" s="118"/>
      <c r="F21" s="118"/>
      <c r="G21" s="118"/>
      <c r="H21" s="118"/>
      <c r="I21" s="118"/>
      <c r="J21" s="118"/>
      <c r="K21" s="118"/>
      <c r="L21" s="119"/>
      <c r="M21" s="85"/>
      <c r="N21" s="8"/>
      <c r="O21" s="265"/>
      <c r="P21" s="133"/>
      <c r="Q21" s="126"/>
    </row>
    <row r="22" spans="1:18" s="52" customFormat="1" ht="15.75" customHeight="1" thickTop="1" thickBot="1" x14ac:dyDescent="0.35">
      <c r="A22" s="324"/>
      <c r="B22" s="443"/>
      <c r="C22" s="764" t="s">
        <v>20</v>
      </c>
      <c r="D22" s="764"/>
      <c r="E22" s="764"/>
      <c r="F22" s="764"/>
      <c r="G22" s="764"/>
      <c r="H22" s="764"/>
      <c r="I22" s="764"/>
      <c r="J22" s="764"/>
      <c r="K22" s="764"/>
      <c r="L22" s="764"/>
      <c r="M22" s="764"/>
      <c r="N22" s="112"/>
      <c r="O22" s="268"/>
      <c r="P22" s="136"/>
      <c r="Q22" s="136"/>
      <c r="R22" s="130"/>
    </row>
    <row r="23" spans="1:18" s="52" customFormat="1" ht="15" customHeight="1" thickTop="1" thickBot="1" x14ac:dyDescent="0.35">
      <c r="A23" s="324"/>
      <c r="B23" s="120" t="s">
        <v>91</v>
      </c>
      <c r="C23" s="724"/>
      <c r="D23" s="725"/>
      <c r="E23" s="725"/>
      <c r="F23" s="725"/>
      <c r="G23" s="725"/>
      <c r="H23" s="725"/>
      <c r="I23" s="725"/>
      <c r="J23" s="725"/>
      <c r="K23" s="725"/>
      <c r="L23" s="725"/>
      <c r="M23" s="726"/>
      <c r="N23" s="94"/>
      <c r="O23" s="268"/>
      <c r="P23" s="136"/>
      <c r="Q23" s="136"/>
      <c r="R23" s="130"/>
    </row>
    <row r="24" spans="1:18" s="52" customFormat="1" ht="15" customHeight="1" thickTop="1" thickBot="1" x14ac:dyDescent="0.35">
      <c r="A24" s="324"/>
      <c r="B24" s="65" t="s">
        <v>21</v>
      </c>
      <c r="C24" s="724"/>
      <c r="D24" s="725"/>
      <c r="E24" s="725"/>
      <c r="F24" s="725"/>
      <c r="G24" s="725"/>
      <c r="H24" s="725"/>
      <c r="I24" s="725"/>
      <c r="J24" s="725"/>
      <c r="K24" s="725"/>
      <c r="L24" s="725"/>
      <c r="M24" s="726"/>
      <c r="N24" s="85"/>
      <c r="O24" s="268"/>
      <c r="P24" s="136"/>
      <c r="Q24" s="136"/>
      <c r="R24" s="130"/>
    </row>
    <row r="25" spans="1:18" s="52" customFormat="1" ht="15" customHeight="1" thickTop="1" thickBot="1" x14ac:dyDescent="0.35">
      <c r="A25" s="324"/>
      <c r="B25" s="65" t="s">
        <v>92</v>
      </c>
      <c r="C25" s="724"/>
      <c r="D25" s="725"/>
      <c r="E25" s="725"/>
      <c r="F25" s="725"/>
      <c r="G25" s="725"/>
      <c r="H25" s="725"/>
      <c r="I25" s="725"/>
      <c r="J25" s="725"/>
      <c r="K25" s="725"/>
      <c r="L25" s="725"/>
      <c r="M25" s="726"/>
      <c r="N25" s="85"/>
      <c r="O25" s="269"/>
      <c r="P25" s="135"/>
      <c r="Q25" s="126"/>
    </row>
    <row r="26" spans="1:18" s="52" customFormat="1" ht="15" customHeight="1" thickTop="1" thickBot="1" x14ac:dyDescent="0.35">
      <c r="A26" s="324"/>
      <c r="B26" s="65" t="s">
        <v>22</v>
      </c>
      <c r="C26" s="727"/>
      <c r="D26" s="728"/>
      <c r="E26" s="728"/>
      <c r="F26" s="728"/>
      <c r="G26" s="728"/>
      <c r="H26" s="728"/>
      <c r="I26" s="728"/>
      <c r="J26" s="728"/>
      <c r="K26" s="728"/>
      <c r="L26" s="728"/>
      <c r="M26" s="729"/>
      <c r="N26" s="85"/>
      <c r="O26" s="269"/>
      <c r="P26" s="135"/>
      <c r="Q26" s="126"/>
    </row>
    <row r="27" spans="1:18" s="52" customFormat="1" ht="15" customHeight="1" thickTop="1" thickBot="1" x14ac:dyDescent="0.35">
      <c r="A27" s="324"/>
      <c r="B27" s="65" t="s">
        <v>23</v>
      </c>
      <c r="C27" s="724"/>
      <c r="D27" s="725"/>
      <c r="E27" s="725"/>
      <c r="F27" s="725"/>
      <c r="G27" s="725"/>
      <c r="H27" s="725"/>
      <c r="I27" s="725"/>
      <c r="J27" s="725"/>
      <c r="K27" s="725"/>
      <c r="L27" s="725"/>
      <c r="M27" s="726"/>
      <c r="N27" s="85"/>
      <c r="O27" s="269"/>
      <c r="P27" s="135"/>
      <c r="Q27" s="126"/>
    </row>
    <row r="28" spans="1:18" s="52" customFormat="1" ht="15" customHeight="1" thickTop="1" thickBot="1" x14ac:dyDescent="0.35">
      <c r="A28" s="324"/>
      <c r="B28" s="65" t="s">
        <v>179</v>
      </c>
      <c r="C28" s="724"/>
      <c r="D28" s="725"/>
      <c r="E28" s="725"/>
      <c r="F28" s="725"/>
      <c r="G28" s="725"/>
      <c r="H28" s="725"/>
      <c r="I28" s="725"/>
      <c r="J28" s="725"/>
      <c r="K28" s="725"/>
      <c r="L28" s="725"/>
      <c r="M28" s="726"/>
      <c r="N28" s="85"/>
      <c r="O28" s="269"/>
      <c r="P28" s="135"/>
      <c r="Q28" s="126"/>
    </row>
    <row r="29" spans="1:18" s="52" customFormat="1" ht="15" customHeight="1" thickTop="1" thickBot="1" x14ac:dyDescent="0.35">
      <c r="A29" s="324"/>
      <c r="B29" s="65" t="s">
        <v>301</v>
      </c>
      <c r="C29" s="760"/>
      <c r="D29" s="761"/>
      <c r="E29" s="761"/>
      <c r="F29" s="761"/>
      <c r="G29" s="761"/>
      <c r="H29" s="761"/>
      <c r="I29" s="761"/>
      <c r="J29" s="761"/>
      <c r="K29" s="761"/>
      <c r="L29" s="761"/>
      <c r="M29" s="762"/>
      <c r="N29" s="85"/>
      <c r="O29" s="269"/>
      <c r="P29" s="135"/>
      <c r="Q29" s="126"/>
    </row>
    <row r="30" spans="1:18" s="52" customFormat="1" ht="15" customHeight="1" thickTop="1" thickBot="1" x14ac:dyDescent="0.35">
      <c r="A30" s="324"/>
      <c r="B30" s="439" t="s">
        <v>24</v>
      </c>
      <c r="C30" s="724"/>
      <c r="D30" s="725"/>
      <c r="E30" s="725"/>
      <c r="F30" s="725"/>
      <c r="G30" s="725"/>
      <c r="H30" s="725"/>
      <c r="I30" s="725"/>
      <c r="J30" s="725"/>
      <c r="K30" s="725"/>
      <c r="L30" s="725"/>
      <c r="M30" s="726"/>
      <c r="N30" s="85"/>
      <c r="O30" s="269"/>
      <c r="P30" s="135"/>
      <c r="Q30" s="126"/>
    </row>
    <row r="31" spans="1:18" ht="15" customHeight="1" thickTop="1" thickBot="1" x14ac:dyDescent="0.4">
      <c r="A31" s="318"/>
      <c r="B31" s="16"/>
      <c r="C31" s="16"/>
      <c r="D31" s="16"/>
      <c r="E31" s="16"/>
      <c r="F31" s="16"/>
      <c r="G31" s="16"/>
      <c r="H31" s="16"/>
      <c r="I31" s="16"/>
      <c r="J31" s="16"/>
      <c r="K31" s="16"/>
      <c r="L31" s="14"/>
      <c r="M31" s="8"/>
      <c r="N31" s="8"/>
      <c r="O31" s="265"/>
      <c r="P31" s="133"/>
      <c r="Q31" s="126"/>
    </row>
    <row r="32" spans="1:18" s="52" customFormat="1" ht="18.75" customHeight="1" thickTop="1" thickBot="1" x14ac:dyDescent="0.35">
      <c r="A32" s="287"/>
      <c r="B32" s="589" t="s">
        <v>85</v>
      </c>
      <c r="C32" s="590"/>
      <c r="D32" s="590"/>
      <c r="E32" s="590"/>
      <c r="F32" s="590"/>
      <c r="G32" s="590"/>
      <c r="H32" s="590"/>
      <c r="I32" s="590"/>
      <c r="J32" s="590"/>
      <c r="K32" s="590"/>
      <c r="L32" s="590"/>
      <c r="M32" s="590"/>
      <c r="N32" s="591"/>
      <c r="O32" s="288"/>
      <c r="P32" s="137"/>
      <c r="Q32" s="137"/>
    </row>
    <row r="33" spans="1:25" ht="12" customHeight="1" thickTop="1" thickBot="1" x14ac:dyDescent="0.4">
      <c r="A33" s="318"/>
      <c r="B33" s="16"/>
      <c r="C33" s="16"/>
      <c r="D33" s="16"/>
      <c r="E33" s="16"/>
      <c r="F33" s="16"/>
      <c r="G33" s="16"/>
      <c r="H33" s="16"/>
      <c r="I33" s="16"/>
      <c r="J33" s="16"/>
      <c r="K33" s="16"/>
      <c r="L33" s="14" t="str">
        <f>" "</f>
        <v xml:space="preserve"> </v>
      </c>
      <c r="M33" s="8"/>
      <c r="N33" s="8"/>
      <c r="O33" s="265"/>
      <c r="P33" s="133"/>
      <c r="Q33" s="126"/>
    </row>
    <row r="34" spans="1:25" s="52" customFormat="1" ht="21" customHeight="1" thickTop="1" thickBot="1" x14ac:dyDescent="0.35">
      <c r="A34" s="235"/>
      <c r="B34" s="738" t="s">
        <v>36</v>
      </c>
      <c r="C34" s="739"/>
      <c r="D34" s="735"/>
      <c r="E34" s="736"/>
      <c r="F34" s="736"/>
      <c r="G34" s="736"/>
      <c r="H34" s="736"/>
      <c r="I34" s="736"/>
      <c r="J34" s="736"/>
      <c r="K34" s="736"/>
      <c r="L34" s="737"/>
      <c r="M34" s="63"/>
      <c r="N34" s="51"/>
      <c r="O34" s="74"/>
      <c r="P34" s="137"/>
      <c r="Q34" s="137"/>
    </row>
    <row r="35" spans="1:25" s="52" customFormat="1" ht="15" customHeight="1" thickTop="1" thickBot="1" x14ac:dyDescent="0.35">
      <c r="A35" s="235"/>
      <c r="B35" s="713" t="s">
        <v>38</v>
      </c>
      <c r="C35" s="714"/>
      <c r="D35" s="722"/>
      <c r="E35" s="723"/>
      <c r="F35" s="723"/>
      <c r="G35" s="723"/>
      <c r="H35" s="723"/>
      <c r="I35" s="723"/>
      <c r="J35" s="723"/>
      <c r="K35" s="723"/>
      <c r="L35" s="723"/>
      <c r="M35" s="106"/>
      <c r="N35" s="51"/>
      <c r="O35" s="74"/>
      <c r="P35" s="137"/>
      <c r="Q35" s="137"/>
    </row>
    <row r="36" spans="1:25" s="52" customFormat="1" ht="15" customHeight="1" thickTop="1" thickBot="1" x14ac:dyDescent="0.35">
      <c r="A36" s="235"/>
      <c r="B36" s="788" t="s">
        <v>29</v>
      </c>
      <c r="C36" s="789"/>
      <c r="D36" s="783"/>
      <c r="E36" s="784"/>
      <c r="F36" s="784"/>
      <c r="G36" s="784"/>
      <c r="H36" s="784"/>
      <c r="I36" s="784"/>
      <c r="J36" s="784"/>
      <c r="K36" s="784"/>
      <c r="L36" s="785"/>
      <c r="M36" s="63"/>
      <c r="N36" s="51"/>
      <c r="O36" s="74"/>
      <c r="P36" s="137"/>
    </row>
    <row r="37" spans="1:25" s="52" customFormat="1" ht="15" customHeight="1" thickTop="1" thickBot="1" x14ac:dyDescent="0.35">
      <c r="A37" s="325"/>
      <c r="B37" s="713" t="s">
        <v>39</v>
      </c>
      <c r="C37" s="714"/>
      <c r="D37" s="717"/>
      <c r="E37" s="718"/>
      <c r="F37" s="718"/>
      <c r="G37" s="718"/>
      <c r="H37" s="718"/>
      <c r="I37" s="718"/>
      <c r="J37" s="718"/>
      <c r="K37" s="718"/>
      <c r="L37" s="719"/>
      <c r="M37" s="85"/>
      <c r="N37" s="85"/>
      <c r="O37" s="270"/>
      <c r="Q37" s="137"/>
      <c r="R37" s="137"/>
      <c r="S37" s="137"/>
      <c r="T37" s="137"/>
    </row>
    <row r="38" spans="1:25" ht="15" customHeight="1" thickTop="1" thickBot="1" x14ac:dyDescent="0.4">
      <c r="A38" s="318"/>
      <c r="B38" s="285"/>
      <c r="C38" s="285"/>
      <c r="D38" s="286"/>
      <c r="E38" s="286"/>
      <c r="F38" s="286"/>
      <c r="G38" s="16"/>
      <c r="H38" s="16"/>
      <c r="I38" s="16"/>
      <c r="J38" s="16"/>
      <c r="K38" s="16"/>
      <c r="L38" s="14"/>
      <c r="M38" s="8"/>
      <c r="N38" s="8"/>
      <c r="O38" s="265"/>
      <c r="P38" s="133"/>
      <c r="Q38" s="126"/>
      <c r="Y38" s="52"/>
    </row>
    <row r="39" spans="1:25" s="52" customFormat="1" ht="18.75" customHeight="1" thickTop="1" thickBot="1" x14ac:dyDescent="0.35">
      <c r="A39" s="287"/>
      <c r="B39" s="589" t="s">
        <v>86</v>
      </c>
      <c r="C39" s="590"/>
      <c r="D39" s="590"/>
      <c r="E39" s="590"/>
      <c r="F39" s="590"/>
      <c r="G39" s="590"/>
      <c r="H39" s="590"/>
      <c r="I39" s="590"/>
      <c r="J39" s="590"/>
      <c r="K39" s="590"/>
      <c r="L39" s="590"/>
      <c r="M39" s="590"/>
      <c r="N39" s="591"/>
      <c r="O39" s="141"/>
      <c r="Q39" s="137"/>
      <c r="R39" s="137"/>
      <c r="S39" s="137"/>
      <c r="T39" s="137"/>
    </row>
    <row r="40" spans="1:25" ht="12" customHeight="1" thickTop="1" thickBot="1" x14ac:dyDescent="0.4">
      <c r="A40" s="318"/>
      <c r="B40" s="16"/>
      <c r="C40" s="16"/>
      <c r="D40" s="16"/>
      <c r="E40" s="16"/>
      <c r="F40" s="16"/>
      <c r="G40" s="16"/>
      <c r="H40" s="16"/>
      <c r="I40" s="16"/>
      <c r="J40" s="16"/>
      <c r="K40" s="16"/>
      <c r="L40" s="14"/>
      <c r="M40" s="8"/>
      <c r="N40" s="8"/>
      <c r="O40" s="265"/>
      <c r="P40" s="133"/>
      <c r="Q40" s="126"/>
      <c r="Y40" s="52"/>
    </row>
    <row r="41" spans="1:25" s="52" customFormat="1" ht="15" customHeight="1" thickTop="1" thickBot="1" x14ac:dyDescent="0.35">
      <c r="A41" s="235"/>
      <c r="B41" s="713" t="s">
        <v>33</v>
      </c>
      <c r="C41" s="714"/>
      <c r="D41" s="717"/>
      <c r="E41" s="718"/>
      <c r="F41" s="718"/>
      <c r="G41" s="718"/>
      <c r="H41" s="718"/>
      <c r="I41" s="718"/>
      <c r="J41" s="718"/>
      <c r="K41" s="719"/>
      <c r="L41" s="63"/>
      <c r="M41" s="51"/>
      <c r="N41" s="51"/>
      <c r="O41" s="74"/>
      <c r="P41" s="138"/>
      <c r="Q41" s="137"/>
      <c r="R41" s="137"/>
      <c r="S41" s="137"/>
      <c r="T41" s="137"/>
    </row>
    <row r="42" spans="1:25" s="52" customFormat="1" ht="15" customHeight="1" thickTop="1" thickBot="1" x14ac:dyDescent="0.35">
      <c r="A42" s="235"/>
      <c r="B42" s="713" t="s">
        <v>1</v>
      </c>
      <c r="C42" s="714"/>
      <c r="D42" s="735"/>
      <c r="E42" s="736"/>
      <c r="F42" s="736"/>
      <c r="G42" s="736"/>
      <c r="H42" s="736"/>
      <c r="I42" s="736"/>
      <c r="J42" s="736"/>
      <c r="K42" s="737"/>
      <c r="L42" s="63"/>
      <c r="M42" s="63"/>
      <c r="N42" s="51"/>
      <c r="O42" s="74"/>
      <c r="Q42" s="137"/>
      <c r="R42" s="137"/>
      <c r="S42" s="137"/>
      <c r="T42" s="137"/>
    </row>
    <row r="43" spans="1:25" s="52" customFormat="1" ht="15" customHeight="1" thickTop="1" thickBot="1" x14ac:dyDescent="0.35">
      <c r="A43" s="235"/>
      <c r="B43" s="713" t="s">
        <v>2</v>
      </c>
      <c r="C43" s="714"/>
      <c r="D43" s="735"/>
      <c r="E43" s="736"/>
      <c r="F43" s="736"/>
      <c r="G43" s="736"/>
      <c r="H43" s="736"/>
      <c r="I43" s="736"/>
      <c r="J43" s="736"/>
      <c r="K43" s="737"/>
      <c r="L43" s="63"/>
      <c r="M43" s="51"/>
      <c r="N43" s="51"/>
      <c r="O43" s="74"/>
      <c r="Q43" s="137"/>
      <c r="R43" s="137"/>
      <c r="S43" s="137"/>
      <c r="T43" s="137"/>
    </row>
    <row r="44" spans="1:25" s="52" customFormat="1" ht="15" customHeight="1" thickTop="1" thickBot="1" x14ac:dyDescent="0.35">
      <c r="A44" s="235"/>
      <c r="B44" s="713" t="s">
        <v>28</v>
      </c>
      <c r="C44" s="714"/>
      <c r="D44" s="735"/>
      <c r="E44" s="736"/>
      <c r="F44" s="736"/>
      <c r="G44" s="736"/>
      <c r="H44" s="736"/>
      <c r="I44" s="736"/>
      <c r="J44" s="736"/>
      <c r="K44" s="737"/>
      <c r="L44" s="63"/>
      <c r="M44" s="51"/>
      <c r="N44" s="51"/>
      <c r="O44" s="74"/>
      <c r="Q44" s="137"/>
      <c r="R44" s="137"/>
      <c r="S44" s="137"/>
      <c r="T44" s="137"/>
      <c r="Y44" s="194"/>
    </row>
    <row r="45" spans="1:25" s="52" customFormat="1" ht="15" customHeight="1" thickTop="1" thickBot="1" x14ac:dyDescent="0.35">
      <c r="A45" s="235"/>
      <c r="B45" s="713" t="s">
        <v>4</v>
      </c>
      <c r="C45" s="714"/>
      <c r="D45" s="735"/>
      <c r="E45" s="736"/>
      <c r="F45" s="736"/>
      <c r="G45" s="736"/>
      <c r="H45" s="736"/>
      <c r="I45" s="736"/>
      <c r="J45" s="736"/>
      <c r="K45" s="737"/>
      <c r="L45" s="63"/>
      <c r="M45" s="51"/>
      <c r="N45" s="51"/>
      <c r="O45" s="74"/>
      <c r="P45" s="131"/>
      <c r="Q45" s="137"/>
      <c r="R45" s="137"/>
      <c r="S45" s="137"/>
      <c r="T45" s="137"/>
      <c r="Y45" s="194"/>
    </row>
    <row r="46" spans="1:25" s="52" customFormat="1" ht="15" customHeight="1" thickTop="1" thickBot="1" x14ac:dyDescent="0.35">
      <c r="A46" s="235"/>
      <c r="B46" s="713" t="s">
        <v>3</v>
      </c>
      <c r="C46" s="714"/>
      <c r="D46" s="740"/>
      <c r="E46" s="741"/>
      <c r="F46" s="741"/>
      <c r="G46" s="741"/>
      <c r="H46" s="741"/>
      <c r="I46" s="741"/>
      <c r="J46" s="741"/>
      <c r="K46" s="742"/>
      <c r="L46" s="63"/>
      <c r="M46" s="51"/>
      <c r="N46" s="51"/>
      <c r="O46" s="74"/>
      <c r="P46" s="133"/>
      <c r="Q46" s="137"/>
      <c r="R46" s="137"/>
      <c r="S46" s="137"/>
      <c r="T46" s="137"/>
      <c r="Y46" s="85"/>
    </row>
    <row r="47" spans="1:25" ht="15" customHeight="1" thickTop="1" thickBot="1" x14ac:dyDescent="0.4">
      <c r="A47" s="318"/>
      <c r="B47" s="715"/>
      <c r="C47" s="716"/>
      <c r="D47" s="113"/>
      <c r="E47" s="16"/>
      <c r="F47" s="16"/>
      <c r="G47" s="16"/>
      <c r="H47" s="16"/>
      <c r="I47" s="16"/>
      <c r="J47" s="16"/>
      <c r="K47" s="16"/>
      <c r="L47" s="14"/>
      <c r="M47" s="8"/>
      <c r="N47" s="8"/>
      <c r="O47" s="265"/>
      <c r="P47" s="133"/>
      <c r="Q47" s="126"/>
      <c r="Y47" s="85"/>
    </row>
    <row r="48" spans="1:25" ht="18.75" customHeight="1" thickTop="1" thickBot="1" x14ac:dyDescent="0.4">
      <c r="B48" s="589" t="s">
        <v>10</v>
      </c>
      <c r="C48" s="590"/>
      <c r="D48" s="590"/>
      <c r="E48" s="590"/>
      <c r="F48" s="590"/>
      <c r="G48" s="590"/>
      <c r="H48" s="590"/>
      <c r="I48" s="590"/>
      <c r="J48" s="590"/>
      <c r="K48" s="590"/>
      <c r="L48" s="590"/>
      <c r="M48" s="590"/>
      <c r="N48" s="591"/>
      <c r="O48" s="262"/>
      <c r="P48" s="133"/>
      <c r="Q48" s="126"/>
      <c r="Y48" s="85"/>
    </row>
    <row r="49" spans="1:54" ht="3.75" customHeight="1" thickTop="1" thickBot="1" x14ac:dyDescent="0.4">
      <c r="A49" s="321"/>
      <c r="B49" s="7"/>
      <c r="C49" s="7"/>
      <c r="D49" s="7"/>
      <c r="E49" s="7"/>
      <c r="F49" s="7"/>
      <c r="G49" s="7"/>
      <c r="H49" s="7"/>
      <c r="I49" s="7"/>
      <c r="J49" s="7"/>
      <c r="K49" s="7"/>
      <c r="L49" s="7"/>
      <c r="M49" s="9"/>
      <c r="N49" s="9"/>
      <c r="O49" s="265"/>
      <c r="P49" s="135"/>
      <c r="Q49" s="126"/>
    </row>
    <row r="50" spans="1:54" s="52" customFormat="1" ht="15.75" customHeight="1" thickTop="1" thickBot="1" x14ac:dyDescent="0.35">
      <c r="A50" s="324"/>
      <c r="B50" s="767" t="s">
        <v>11</v>
      </c>
      <c r="C50" s="755"/>
      <c r="D50" s="755"/>
      <c r="E50" s="755"/>
      <c r="F50" s="755"/>
      <c r="G50" s="755"/>
      <c r="H50" s="755"/>
      <c r="I50" s="754" t="s">
        <v>5</v>
      </c>
      <c r="J50" s="755"/>
      <c r="K50" s="754" t="s">
        <v>6</v>
      </c>
      <c r="L50" s="755"/>
      <c r="M50" s="754" t="s">
        <v>7</v>
      </c>
      <c r="N50" s="756"/>
      <c r="O50" s="269"/>
      <c r="P50" s="135"/>
      <c r="Q50" s="126"/>
    </row>
    <row r="51" spans="1:54" s="52" customFormat="1" ht="15.75" customHeight="1" thickTop="1" thickBot="1" x14ac:dyDescent="0.35">
      <c r="A51" s="324"/>
      <c r="B51" s="765" t="s">
        <v>12</v>
      </c>
      <c r="C51" s="766"/>
      <c r="D51" s="766"/>
      <c r="E51" s="766"/>
      <c r="F51" s="766"/>
      <c r="G51" s="766"/>
      <c r="H51" s="766"/>
      <c r="I51" s="692">
        <f ca="1">S63</f>
        <v>0</v>
      </c>
      <c r="J51" s="693"/>
      <c r="K51" s="692">
        <f ca="1">AA63</f>
        <v>0</v>
      </c>
      <c r="L51" s="693"/>
      <c r="M51" s="692">
        <f ca="1">AH63</f>
        <v>0</v>
      </c>
      <c r="N51" s="779"/>
      <c r="O51" s="269"/>
      <c r="P51" s="135"/>
      <c r="Q51" s="126"/>
    </row>
    <row r="52" spans="1:54" s="52" customFormat="1" ht="15.75" customHeight="1" thickTop="1" thickBot="1" x14ac:dyDescent="0.35">
      <c r="A52" s="324"/>
      <c r="B52" s="697" t="s">
        <v>34</v>
      </c>
      <c r="C52" s="698"/>
      <c r="D52" s="698"/>
      <c r="E52" s="698"/>
      <c r="F52" s="698"/>
      <c r="G52" s="698"/>
      <c r="H52" s="698"/>
      <c r="I52" s="694">
        <f ca="1">T63</f>
        <v>0</v>
      </c>
      <c r="J52" s="547"/>
      <c r="K52" s="694">
        <f ca="1">AB63</f>
        <v>0</v>
      </c>
      <c r="L52" s="547"/>
      <c r="M52" s="694">
        <f ca="1">AI63</f>
        <v>0</v>
      </c>
      <c r="N52" s="566"/>
      <c r="O52" s="269"/>
      <c r="P52" s="135"/>
      <c r="Q52" s="126"/>
      <c r="AQ52" s="569" t="s">
        <v>423</v>
      </c>
    </row>
    <row r="53" spans="1:54" s="52" customFormat="1" ht="15.75" customHeight="1" thickTop="1" thickBot="1" x14ac:dyDescent="0.35">
      <c r="A53" s="324"/>
      <c r="B53" s="697" t="s">
        <v>13</v>
      </c>
      <c r="C53" s="698"/>
      <c r="D53" s="698"/>
      <c r="E53" s="698"/>
      <c r="F53" s="698"/>
      <c r="G53" s="698"/>
      <c r="H53" s="698"/>
      <c r="I53" s="694">
        <f ca="1">U63</f>
        <v>0</v>
      </c>
      <c r="J53" s="547"/>
      <c r="K53" s="694">
        <f ca="1">AC63</f>
        <v>0</v>
      </c>
      <c r="L53" s="547"/>
      <c r="M53" s="694">
        <f ca="1">AJ63</f>
        <v>0</v>
      </c>
      <c r="N53" s="566"/>
      <c r="O53" s="269"/>
      <c r="P53" s="135" t="s">
        <v>239</v>
      </c>
      <c r="Q53" s="126" t="s">
        <v>240</v>
      </c>
      <c r="S53" s="52" t="s">
        <v>240</v>
      </c>
      <c r="T53" s="52" t="s">
        <v>240</v>
      </c>
      <c r="U53" s="52" t="s">
        <v>240</v>
      </c>
      <c r="V53" s="52" t="s">
        <v>240</v>
      </c>
      <c r="W53" s="52" t="s">
        <v>240</v>
      </c>
      <c r="X53" s="52" t="s">
        <v>240</v>
      </c>
      <c r="Y53" s="52" t="s">
        <v>240</v>
      </c>
      <c r="AA53" s="52" t="s">
        <v>240</v>
      </c>
      <c r="AB53" s="52" t="s">
        <v>240</v>
      </c>
      <c r="AC53" s="52" t="s">
        <v>240</v>
      </c>
      <c r="AD53" s="52" t="s">
        <v>240</v>
      </c>
      <c r="AE53" s="52" t="s">
        <v>240</v>
      </c>
      <c r="AF53" s="52" t="s">
        <v>240</v>
      </c>
      <c r="AH53" s="52" t="s">
        <v>240</v>
      </c>
      <c r="AI53" s="52" t="s">
        <v>240</v>
      </c>
      <c r="AJ53" s="52" t="s">
        <v>240</v>
      </c>
      <c r="AK53" s="52" t="s">
        <v>240</v>
      </c>
      <c r="AL53" s="52" t="s">
        <v>240</v>
      </c>
      <c r="AM53" s="52" t="s">
        <v>240</v>
      </c>
      <c r="AO53" s="52" t="s">
        <v>240</v>
      </c>
      <c r="AQ53" s="569"/>
      <c r="AS53" s="52" t="s">
        <v>240</v>
      </c>
      <c r="AT53" s="52" t="s">
        <v>240</v>
      </c>
      <c r="AU53" s="52" t="s">
        <v>240</v>
      </c>
      <c r="AV53" s="52" t="s">
        <v>240</v>
      </c>
      <c r="AW53" s="52" t="s">
        <v>240</v>
      </c>
      <c r="AX53" s="52" t="s">
        <v>240</v>
      </c>
      <c r="BA53" s="356" t="s">
        <v>240</v>
      </c>
      <c r="BB53" s="357" t="s">
        <v>240</v>
      </c>
    </row>
    <row r="54" spans="1:54" s="52" customFormat="1" ht="15.75" customHeight="1" thickTop="1" thickBot="1" x14ac:dyDescent="0.35">
      <c r="A54" s="324"/>
      <c r="B54" s="697" t="s">
        <v>180</v>
      </c>
      <c r="C54" s="698"/>
      <c r="D54" s="698"/>
      <c r="E54" s="698"/>
      <c r="F54" s="698"/>
      <c r="G54" s="698"/>
      <c r="H54" s="698"/>
      <c r="I54" s="694">
        <f ca="1">V63</f>
        <v>0</v>
      </c>
      <c r="J54" s="547"/>
      <c r="K54" s="694">
        <f ca="1">AD63</f>
        <v>0</v>
      </c>
      <c r="L54" s="547"/>
      <c r="M54" s="694">
        <f ca="1">AK63</f>
        <v>0</v>
      </c>
      <c r="N54" s="566"/>
      <c r="O54" s="269"/>
      <c r="P54" s="135" t="s">
        <v>241</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134</v>
      </c>
      <c r="AQ54" s="569"/>
      <c r="AS54" s="52" t="s">
        <v>224</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58" t="str">
        <f>CONCATENATE(BA55,"-",BA60)</f>
        <v>info-typePart</v>
      </c>
      <c r="BB54" s="359" t="str">
        <f>CONCATENATE(BB55,"-",BB60)</f>
        <v>info-nomPart</v>
      </c>
    </row>
    <row r="55" spans="1:54" s="52" customFormat="1" ht="15.75" customHeight="1" thickTop="1" thickBot="1" x14ac:dyDescent="0.35">
      <c r="A55" s="324"/>
      <c r="B55" s="695" t="s">
        <v>14</v>
      </c>
      <c r="C55" s="696"/>
      <c r="D55" s="696"/>
      <c r="E55" s="696"/>
      <c r="F55" s="696"/>
      <c r="G55" s="696"/>
      <c r="H55" s="696"/>
      <c r="I55" s="701">
        <f ca="1">W63</f>
        <v>0</v>
      </c>
      <c r="J55" s="702"/>
      <c r="K55" s="701">
        <f ca="1">AE63</f>
        <v>0</v>
      </c>
      <c r="L55" s="702"/>
      <c r="M55" s="701">
        <f ca="1">AL63</f>
        <v>0</v>
      </c>
      <c r="N55" s="703"/>
      <c r="O55" s="269"/>
      <c r="P55" s="135"/>
      <c r="Q55" s="126"/>
      <c r="S55" s="52" t="s">
        <v>188</v>
      </c>
      <c r="T55" s="52" t="s">
        <v>188</v>
      </c>
      <c r="U55" s="52" t="s">
        <v>188</v>
      </c>
      <c r="V55" s="52" t="s">
        <v>188</v>
      </c>
      <c r="W55" s="52" t="s">
        <v>188</v>
      </c>
      <c r="X55" s="52" t="s">
        <v>188</v>
      </c>
      <c r="Y55" s="52" t="s">
        <v>188</v>
      </c>
      <c r="Z55" s="52" t="s">
        <v>188</v>
      </c>
      <c r="AA55" s="52" t="s">
        <v>189</v>
      </c>
      <c r="AB55" s="52" t="s">
        <v>189</v>
      </c>
      <c r="AC55" s="52" t="s">
        <v>189</v>
      </c>
      <c r="AD55" s="52" t="s">
        <v>189</v>
      </c>
      <c r="AE55" s="52" t="s">
        <v>189</v>
      </c>
      <c r="AF55" s="52" t="s">
        <v>189</v>
      </c>
      <c r="AG55" s="52" t="s">
        <v>189</v>
      </c>
      <c r="AH55" s="52" t="s">
        <v>121</v>
      </c>
      <c r="AI55" s="52" t="s">
        <v>121</v>
      </c>
      <c r="AJ55" s="52" t="s">
        <v>121</v>
      </c>
      <c r="AK55" s="52" t="s">
        <v>121</v>
      </c>
      <c r="AL55" s="52" t="s">
        <v>121</v>
      </c>
      <c r="AM55" s="52" t="s">
        <v>121</v>
      </c>
      <c r="AN55" s="52" t="s">
        <v>121</v>
      </c>
      <c r="AO55" s="52" t="s">
        <v>192</v>
      </c>
      <c r="AP55" s="52" t="s">
        <v>258</v>
      </c>
      <c r="AQ55" s="52" t="s">
        <v>258</v>
      </c>
      <c r="AR55" s="52" t="s">
        <v>193</v>
      </c>
      <c r="AT55" s="52" t="s">
        <v>190</v>
      </c>
      <c r="AU55" s="52" t="s">
        <v>190</v>
      </c>
      <c r="AV55" s="52" t="s">
        <v>191</v>
      </c>
      <c r="AW55" s="52" t="s">
        <v>191</v>
      </c>
      <c r="AX55" s="52" t="s">
        <v>194</v>
      </c>
      <c r="BA55" s="360" t="s">
        <v>194</v>
      </c>
      <c r="BB55" s="361" t="s">
        <v>194</v>
      </c>
    </row>
    <row r="56" spans="1:54" s="52" customFormat="1" ht="0.75" customHeight="1" thickTop="1" thickBot="1" x14ac:dyDescent="0.35">
      <c r="A56" s="324"/>
      <c r="B56" s="699"/>
      <c r="C56" s="700"/>
      <c r="D56" s="700"/>
      <c r="E56" s="700"/>
      <c r="F56" s="700"/>
      <c r="G56" s="700"/>
      <c r="H56" s="700"/>
      <c r="I56" s="679"/>
      <c r="J56" s="680"/>
      <c r="K56" s="679"/>
      <c r="L56" s="680"/>
      <c r="M56" s="679"/>
      <c r="N56" s="778"/>
      <c r="O56" s="269"/>
      <c r="P56" s="135"/>
      <c r="Q56" s="126"/>
    </row>
    <row r="57" spans="1:54" s="52" customFormat="1" ht="15.75" customHeight="1" thickTop="1" thickBot="1" x14ac:dyDescent="0.35">
      <c r="A57" s="324"/>
      <c r="B57" s="681" t="s">
        <v>171</v>
      </c>
      <c r="C57" s="682"/>
      <c r="D57" s="682"/>
      <c r="E57" s="682"/>
      <c r="F57" s="682"/>
      <c r="G57" s="682"/>
      <c r="H57" s="682"/>
      <c r="I57" s="685">
        <f ca="1">X63</f>
        <v>0</v>
      </c>
      <c r="J57" s="686"/>
      <c r="K57" s="685">
        <f ca="1">AF63</f>
        <v>0</v>
      </c>
      <c r="L57" s="686"/>
      <c r="M57" s="685"/>
      <c r="N57" s="774"/>
      <c r="O57" s="269"/>
      <c r="P57" s="135"/>
      <c r="Q57" s="165" t="s">
        <v>133</v>
      </c>
      <c r="AO57" s="795" t="s">
        <v>271</v>
      </c>
      <c r="AP57" s="543" t="s">
        <v>273</v>
      </c>
      <c r="AQ57" s="543" t="s">
        <v>272</v>
      </c>
      <c r="AR57" s="792" t="s">
        <v>137</v>
      </c>
      <c r="AS57" s="604" t="s">
        <v>224</v>
      </c>
      <c r="AT57" s="794" t="s">
        <v>153</v>
      </c>
      <c r="AU57" s="794"/>
      <c r="AV57" s="794" t="s">
        <v>154</v>
      </c>
      <c r="AW57" s="794"/>
      <c r="AY57" s="603" t="s">
        <v>216</v>
      </c>
    </row>
    <row r="58" spans="1:54" s="52" customFormat="1" ht="15.75" customHeight="1" thickTop="1" thickBot="1" x14ac:dyDescent="0.35">
      <c r="A58" s="324"/>
      <c r="B58" s="690" t="s">
        <v>53</v>
      </c>
      <c r="C58" s="691"/>
      <c r="D58" s="691"/>
      <c r="E58" s="691"/>
      <c r="F58" s="691"/>
      <c r="G58" s="691"/>
      <c r="H58" s="691"/>
      <c r="I58" s="683">
        <f ca="1">Y63</f>
        <v>0</v>
      </c>
      <c r="J58" s="793"/>
      <c r="K58" s="683"/>
      <c r="L58" s="793"/>
      <c r="M58" s="683">
        <f ca="1">AM63</f>
        <v>0</v>
      </c>
      <c r="N58" s="684"/>
      <c r="O58" s="269"/>
      <c r="P58" s="135"/>
      <c r="Q58" s="126"/>
      <c r="S58" s="606" t="s">
        <v>112</v>
      </c>
      <c r="T58" s="606"/>
      <c r="U58" s="606"/>
      <c r="V58" s="606"/>
      <c r="W58" s="606"/>
      <c r="X58" s="606"/>
      <c r="Y58" s="606"/>
      <c r="Z58" s="606"/>
      <c r="AA58" s="605" t="s">
        <v>120</v>
      </c>
      <c r="AB58" s="605"/>
      <c r="AC58" s="605"/>
      <c r="AD58" s="605"/>
      <c r="AE58" s="605"/>
      <c r="AF58" s="605"/>
      <c r="AG58" s="605"/>
      <c r="AH58" s="802" t="s">
        <v>121</v>
      </c>
      <c r="AI58" s="802"/>
      <c r="AJ58" s="802"/>
      <c r="AK58" s="802"/>
      <c r="AL58" s="802"/>
      <c r="AM58" s="802"/>
      <c r="AN58" s="802"/>
      <c r="AO58" s="795"/>
      <c r="AP58" s="543"/>
      <c r="AQ58" s="543"/>
      <c r="AR58" s="792"/>
      <c r="AS58" s="604"/>
      <c r="AT58" s="794"/>
      <c r="AU58" s="794"/>
      <c r="AV58" s="794"/>
      <c r="AW58" s="794"/>
      <c r="AX58" s="52" t="s">
        <v>198</v>
      </c>
      <c r="AY58" s="603"/>
    </row>
    <row r="59" spans="1:54" s="52" customFormat="1" ht="15.75" customHeight="1" thickTop="1" thickBot="1" x14ac:dyDescent="0.4">
      <c r="A59" s="324"/>
      <c r="B59" s="796" t="s">
        <v>248</v>
      </c>
      <c r="C59" s="797"/>
      <c r="D59" s="797"/>
      <c r="E59" s="797"/>
      <c r="F59" s="797"/>
      <c r="G59" s="797"/>
      <c r="H59" s="797"/>
      <c r="I59" s="786">
        <f ca="1">SUM(K59,M59)</f>
        <v>0</v>
      </c>
      <c r="J59" s="787"/>
      <c r="K59" s="786">
        <f ca="1">ROUNDUP((SUM(K51:L58)),0)</f>
        <v>0</v>
      </c>
      <c r="L59" s="787"/>
      <c r="M59" s="772">
        <f ca="1">ROUNDUP((SUM(M51:N58)),0)</f>
        <v>0</v>
      </c>
      <c r="N59" s="773"/>
      <c r="O59" s="269"/>
      <c r="P59" s="133"/>
      <c r="Q59" s="126"/>
      <c r="R59" s="169" t="s">
        <v>135</v>
      </c>
      <c r="S59" s="168" t="s">
        <v>122</v>
      </c>
      <c r="T59" s="168" t="s">
        <v>122</v>
      </c>
      <c r="U59" s="168" t="s">
        <v>122</v>
      </c>
      <c r="V59" s="168" t="s">
        <v>122</v>
      </c>
      <c r="W59" s="168" t="s">
        <v>122</v>
      </c>
      <c r="X59" s="168" t="s">
        <v>122</v>
      </c>
      <c r="Y59" s="168" t="s">
        <v>122</v>
      </c>
      <c r="Z59" s="168"/>
      <c r="AA59" s="168" t="s">
        <v>123</v>
      </c>
      <c r="AB59" s="168" t="s">
        <v>123</v>
      </c>
      <c r="AC59" s="168" t="s">
        <v>123</v>
      </c>
      <c r="AD59" s="168" t="s">
        <v>123</v>
      </c>
      <c r="AE59" s="168" t="s">
        <v>123</v>
      </c>
      <c r="AF59" s="168" t="s">
        <v>123</v>
      </c>
      <c r="AG59" s="168"/>
      <c r="AH59" s="168" t="s">
        <v>124</v>
      </c>
      <c r="AI59" s="168" t="s">
        <v>124</v>
      </c>
      <c r="AJ59" s="168" t="s">
        <v>124</v>
      </c>
      <c r="AK59" s="168" t="s">
        <v>124</v>
      </c>
      <c r="AL59" s="168" t="s">
        <v>124</v>
      </c>
      <c r="AM59" s="168" t="s">
        <v>124</v>
      </c>
      <c r="AN59" s="168"/>
      <c r="AO59" s="168" t="s">
        <v>123</v>
      </c>
      <c r="AP59" s="168" t="s">
        <v>124</v>
      </c>
      <c r="AQ59" s="168" t="s">
        <v>124</v>
      </c>
      <c r="AR59" s="168" t="s">
        <v>123</v>
      </c>
      <c r="AS59" s="168" t="s">
        <v>123</v>
      </c>
      <c r="AT59" s="209" t="s">
        <v>123</v>
      </c>
      <c r="AU59" s="209" t="s">
        <v>124</v>
      </c>
      <c r="AV59" s="209" t="s">
        <v>123</v>
      </c>
      <c r="AW59" s="209" t="s">
        <v>124</v>
      </c>
      <c r="AX59" s="209" t="s">
        <v>213</v>
      </c>
      <c r="AY59" s="603"/>
    </row>
    <row r="60" spans="1:54" ht="30.65" customHeight="1" thickTop="1" thickBot="1" x14ac:dyDescent="0.4">
      <c r="A60" s="321"/>
      <c r="C60" s="370"/>
      <c r="D60" s="370"/>
      <c r="E60" s="370"/>
      <c r="F60" s="370"/>
      <c r="G60" s="370"/>
      <c r="H60" s="370"/>
      <c r="I60" s="370"/>
      <c r="J60" s="370"/>
      <c r="K60" s="370"/>
      <c r="L60" s="370"/>
      <c r="M60" s="370"/>
      <c r="N60" s="371"/>
      <c r="O60" s="265"/>
      <c r="P60" s="133"/>
      <c r="Q60" s="126"/>
      <c r="S60" s="146" t="s">
        <v>113</v>
      </c>
      <c r="T60" s="147" t="s">
        <v>173</v>
      </c>
      <c r="U60" s="147" t="s">
        <v>115</v>
      </c>
      <c r="V60" s="222" t="s">
        <v>163</v>
      </c>
      <c r="W60" s="222" t="s">
        <v>174</v>
      </c>
      <c r="X60" s="222" t="s">
        <v>172</v>
      </c>
      <c r="Y60" s="148" t="s">
        <v>119</v>
      </c>
      <c r="Z60" s="173" t="s">
        <v>138</v>
      </c>
      <c r="AA60" s="146" t="s">
        <v>113</v>
      </c>
      <c r="AB60" s="147" t="s">
        <v>114</v>
      </c>
      <c r="AC60" s="147" t="s">
        <v>115</v>
      </c>
      <c r="AD60" s="147" t="s">
        <v>163</v>
      </c>
      <c r="AE60" s="147" t="s">
        <v>116</v>
      </c>
      <c r="AF60" s="222" t="s">
        <v>172</v>
      </c>
      <c r="AG60" s="174" t="s">
        <v>138</v>
      </c>
      <c r="AH60" s="146" t="s">
        <v>113</v>
      </c>
      <c r="AI60" s="147" t="s">
        <v>114</v>
      </c>
      <c r="AJ60" s="147" t="s">
        <v>115</v>
      </c>
      <c r="AK60" s="147" t="s">
        <v>163</v>
      </c>
      <c r="AL60" s="147" t="s">
        <v>116</v>
      </c>
      <c r="AM60" s="148" t="s">
        <v>119</v>
      </c>
      <c r="AN60" s="175" t="s">
        <v>138</v>
      </c>
      <c r="AO60" s="431" t="str">
        <f>AO57</f>
        <v>aide personnels fonctionnaire</v>
      </c>
      <c r="AP60" s="431" t="str">
        <f t="shared" ref="AP60:AQ60" si="1">AP57</f>
        <v>apport pers fonct AVEC demande</v>
      </c>
      <c r="AQ60" s="431" t="str">
        <f t="shared" si="1"/>
        <v>apport pers fonct SANS demande</v>
      </c>
      <c r="AR60" s="431" t="str">
        <f>AR57</f>
        <v>aide prestations de service</v>
      </c>
      <c r="AS60" s="431" t="str">
        <f>AS57</f>
        <v>aide Décharges d’enseignement</v>
      </c>
      <c r="AT60" s="210" t="s">
        <v>147</v>
      </c>
      <c r="AU60" s="210" t="s">
        <v>146</v>
      </c>
      <c r="AV60" s="210" t="s">
        <v>147</v>
      </c>
      <c r="AW60" s="210" t="s">
        <v>146</v>
      </c>
      <c r="AY60" s="603"/>
      <c r="BA60" s="362" t="s">
        <v>242</v>
      </c>
      <c r="BB60" s="363" t="s">
        <v>243</v>
      </c>
    </row>
    <row r="61" spans="1:54" ht="18.75" customHeight="1" thickTop="1" thickBot="1" x14ac:dyDescent="0.4">
      <c r="B61" s="589" t="s">
        <v>25</v>
      </c>
      <c r="C61" s="590"/>
      <c r="D61" s="590"/>
      <c r="E61" s="590"/>
      <c r="F61" s="590"/>
      <c r="G61" s="590"/>
      <c r="H61" s="590"/>
      <c r="I61" s="590"/>
      <c r="J61" s="590"/>
      <c r="K61" s="590"/>
      <c r="L61" s="590"/>
      <c r="M61" s="590"/>
      <c r="N61" s="590"/>
      <c r="O61" s="262"/>
      <c r="P61" s="133"/>
      <c r="Q61" s="126"/>
      <c r="R61" s="195" t="s">
        <v>139</v>
      </c>
      <c r="S61" s="18" t="s">
        <v>140</v>
      </c>
      <c r="T61" s="196" t="s">
        <v>143</v>
      </c>
      <c r="U61" s="196" t="s">
        <v>142</v>
      </c>
      <c r="V61" s="219" t="s">
        <v>144</v>
      </c>
      <c r="W61" s="219" t="s">
        <v>141</v>
      </c>
      <c r="X61" s="219" t="s">
        <v>270</v>
      </c>
      <c r="Y61" s="220" t="s">
        <v>145</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274</v>
      </c>
      <c r="AP61" s="485" t="s">
        <v>274</v>
      </c>
      <c r="AQ61" s="220" t="s">
        <v>275</v>
      </c>
      <c r="AR61" s="197" t="s">
        <v>144</v>
      </c>
      <c r="AS61" s="281" t="s">
        <v>223</v>
      </c>
      <c r="AT61" s="18" t="s">
        <v>155</v>
      </c>
      <c r="AU61" s="18" t="s">
        <v>155</v>
      </c>
      <c r="AV61" s="18" t="s">
        <v>156</v>
      </c>
      <c r="AW61" s="18" t="s">
        <v>156</v>
      </c>
      <c r="AX61" s="18" t="s">
        <v>215</v>
      </c>
      <c r="AY61" s="603"/>
    </row>
    <row r="62" spans="1:54" ht="4.5" customHeight="1" thickTop="1" thickBot="1" x14ac:dyDescent="0.4">
      <c r="A62" s="321"/>
      <c r="B62" s="7"/>
      <c r="C62" s="7"/>
      <c r="D62" s="7"/>
      <c r="E62" s="7"/>
      <c r="F62" s="7"/>
      <c r="G62" s="7"/>
      <c r="H62" s="7"/>
      <c r="I62" s="7"/>
      <c r="J62" s="7"/>
      <c r="K62" s="7"/>
      <c r="L62" s="7"/>
      <c r="M62" s="9"/>
      <c r="N62" s="9"/>
      <c r="O62" s="265"/>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2"/>
    </row>
    <row r="63" spans="1:54" s="52" customFormat="1" ht="15.75" customHeight="1" thickTop="1" thickBot="1" x14ac:dyDescent="0.35">
      <c r="A63" s="324"/>
      <c r="B63" s="687" t="s">
        <v>29</v>
      </c>
      <c r="C63" s="688"/>
      <c r="D63" s="689"/>
      <c r="E63" s="799" t="s">
        <v>26</v>
      </c>
      <c r="F63" s="800"/>
      <c r="G63" s="800"/>
      <c r="H63" s="801"/>
      <c r="I63" s="668" t="s">
        <v>5</v>
      </c>
      <c r="J63" s="669"/>
      <c r="K63" s="668" t="s">
        <v>6</v>
      </c>
      <c r="L63" s="669"/>
      <c r="M63" s="668" t="s">
        <v>7</v>
      </c>
      <c r="N63" s="670"/>
      <c r="O63" s="269"/>
      <c r="P63" s="139"/>
      <c r="Q63" s="143" t="s">
        <v>111</v>
      </c>
      <c r="R63" s="52" t="s">
        <v>125</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8">
        <f>SUM(AY65:AY84)</f>
        <v>20</v>
      </c>
    </row>
    <row r="64" spans="1:54" ht="15.75" hidden="1" customHeight="1" thickTop="1" thickBot="1" x14ac:dyDescent="0.4">
      <c r="A64" s="326"/>
      <c r="B64" s="90" t="str">
        <f>IF(O64&lt;&gt;"",O64&amp;"-"&amp;COUNTIF(O$47:O64,O64),"")</f>
        <v/>
      </c>
      <c r="C64" s="798" t="e">
        <f>IF(#REF!&lt;&gt;"",#REF!,"")</f>
        <v>#REF!</v>
      </c>
      <c r="D64" s="769"/>
      <c r="E64" s="769"/>
      <c r="F64" s="769"/>
      <c r="G64" s="769"/>
      <c r="H64" s="769"/>
      <c r="I64" s="768" t="e">
        <f>#REF!</f>
        <v>#REF!</v>
      </c>
      <c r="J64" s="769"/>
      <c r="K64" s="768" t="e">
        <f>#REF!</f>
        <v>#REF!</v>
      </c>
      <c r="L64" s="769"/>
      <c r="M64" s="770" t="e">
        <f>#REF!</f>
        <v>#REF!</v>
      </c>
      <c r="N64" s="771"/>
      <c r="O64" s="262"/>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35">
      <c r="A65" s="327">
        <v>1</v>
      </c>
      <c r="B65" s="561" t="str">
        <f t="shared" ref="B65:B84" ca="1" si="4">IF(INDIRECT("'"&amp;Q65&amp;"'!D$9")="","",INDIRECT("'"&amp;Q65&amp;"'!D$9"))</f>
        <v/>
      </c>
      <c r="C65" s="562" t="str">
        <f>IF(Part2!$D$7="", "", Part2!$D$7)</f>
        <v/>
      </c>
      <c r="D65" s="563"/>
      <c r="E65" s="555" t="str">
        <f t="shared" ref="E65:E84" ca="1" si="5">IF(INDIRECT("'"&amp;Q65&amp;"'!D$7")="","",INDIRECT("'"&amp;Q65&amp;"'!D$7"))</f>
        <v/>
      </c>
      <c r="F65" s="556"/>
      <c r="G65" s="556"/>
      <c r="H65" s="557"/>
      <c r="I65" s="546">
        <f t="shared" ref="I65:I84" ca="1" si="6">Z65</f>
        <v>0</v>
      </c>
      <c r="J65" s="547"/>
      <c r="K65" s="546">
        <f t="shared" ref="K65:K84" ca="1" si="7">AG65</f>
        <v>0</v>
      </c>
      <c r="L65" s="547"/>
      <c r="M65" s="546">
        <f t="shared" ref="M65:M84" ca="1" si="8">AN65</f>
        <v>0</v>
      </c>
      <c r="N65" s="566"/>
      <c r="O65" s="269"/>
      <c r="P65" s="355" t="s">
        <v>240</v>
      </c>
      <c r="Q65" s="364" t="s">
        <v>110</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2" t="str">
        <f t="shared" ca="1" si="15"/>
        <v/>
      </c>
      <c r="AY65" s="255">
        <v>1</v>
      </c>
      <c r="BA65" s="356" t="str">
        <f t="shared" ref="BA65:BA84" ca="1" si="16">B65</f>
        <v/>
      </c>
      <c r="BB65" s="357" t="str">
        <f t="shared" ref="BB65:BB84" ca="1" si="17">E65</f>
        <v/>
      </c>
    </row>
    <row r="66" spans="1:54" s="52" customFormat="1" ht="24" customHeight="1" thickTop="1" thickBot="1" x14ac:dyDescent="0.35">
      <c r="A66" s="327">
        <v>2</v>
      </c>
      <c r="B66" s="561" t="str">
        <f t="shared" ca="1" si="4"/>
        <v/>
      </c>
      <c r="C66" s="562" t="str">
        <f>IF(Part2!$D$7="", "", Part2!$D$7)</f>
        <v/>
      </c>
      <c r="D66" s="563"/>
      <c r="E66" s="555" t="str">
        <f t="shared" ca="1" si="5"/>
        <v/>
      </c>
      <c r="F66" s="556"/>
      <c r="G66" s="556"/>
      <c r="H66" s="557"/>
      <c r="I66" s="546">
        <f t="shared" ca="1" si="6"/>
        <v>0</v>
      </c>
      <c r="J66" s="547"/>
      <c r="K66" s="546">
        <f t="shared" ca="1" si="7"/>
        <v>0</v>
      </c>
      <c r="L66" s="547"/>
      <c r="M66" s="546">
        <f t="shared" ca="1" si="8"/>
        <v>0</v>
      </c>
      <c r="N66" s="566"/>
      <c r="O66" s="269"/>
      <c r="P66" s="355" t="s">
        <v>240</v>
      </c>
      <c r="Q66" s="365"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3">
        <f t="shared" ca="1" si="15"/>
        <v>0</v>
      </c>
      <c r="AY66" s="256">
        <v>1</v>
      </c>
      <c r="BA66" s="358" t="str">
        <f t="shared" ca="1" si="16"/>
        <v/>
      </c>
      <c r="BB66" s="359" t="str">
        <f t="shared" ca="1" si="17"/>
        <v/>
      </c>
    </row>
    <row r="67" spans="1:54" s="52" customFormat="1" ht="24" customHeight="1" thickTop="1" thickBot="1" x14ac:dyDescent="0.35">
      <c r="A67" s="327">
        <v>3</v>
      </c>
      <c r="B67" s="561" t="str">
        <f t="shared" ca="1" si="4"/>
        <v/>
      </c>
      <c r="C67" s="562" t="str">
        <f>IF(Part2!$D$7="", "", Part2!$D$7)</f>
        <v/>
      </c>
      <c r="D67" s="563"/>
      <c r="E67" s="555" t="str">
        <f t="shared" ca="1" si="5"/>
        <v/>
      </c>
      <c r="F67" s="556"/>
      <c r="G67" s="556"/>
      <c r="H67" s="557"/>
      <c r="I67" s="546">
        <f t="shared" ca="1" si="6"/>
        <v>0</v>
      </c>
      <c r="J67" s="547"/>
      <c r="K67" s="546">
        <f t="shared" ca="1" si="7"/>
        <v>0</v>
      </c>
      <c r="L67" s="547"/>
      <c r="M67" s="546">
        <f t="shared" ca="1" si="8"/>
        <v>0</v>
      </c>
      <c r="N67" s="566"/>
      <c r="O67" s="269"/>
      <c r="P67" s="355" t="s">
        <v>240</v>
      </c>
      <c r="Q67" s="365"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3">
        <f t="shared" ca="1" si="15"/>
        <v>0</v>
      </c>
      <c r="AY67" s="256">
        <v>1</v>
      </c>
      <c r="BA67" s="358" t="str">
        <f t="shared" ca="1" si="16"/>
        <v/>
      </c>
      <c r="BB67" s="359" t="str">
        <f t="shared" ca="1" si="17"/>
        <v/>
      </c>
    </row>
    <row r="68" spans="1:54" s="52" customFormat="1" ht="24" customHeight="1" thickTop="1" thickBot="1" x14ac:dyDescent="0.35">
      <c r="A68" s="327">
        <v>4</v>
      </c>
      <c r="B68" s="561" t="str">
        <f t="shared" ca="1" si="4"/>
        <v/>
      </c>
      <c r="C68" s="562" t="str">
        <f>IF(Part2!$D$7="", "", Part2!$D$7)</f>
        <v/>
      </c>
      <c r="D68" s="563"/>
      <c r="E68" s="555" t="str">
        <f t="shared" ca="1" si="5"/>
        <v/>
      </c>
      <c r="F68" s="556"/>
      <c r="G68" s="556"/>
      <c r="H68" s="557"/>
      <c r="I68" s="546">
        <f t="shared" ca="1" si="6"/>
        <v>0</v>
      </c>
      <c r="J68" s="547"/>
      <c r="K68" s="546">
        <f t="shared" ca="1" si="7"/>
        <v>0</v>
      </c>
      <c r="L68" s="547"/>
      <c r="M68" s="546">
        <f t="shared" ca="1" si="8"/>
        <v>0</v>
      </c>
      <c r="N68" s="566"/>
      <c r="O68" s="269"/>
      <c r="P68" s="355" t="s">
        <v>240</v>
      </c>
      <c r="Q68" s="365"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3">
        <f t="shared" ca="1" si="15"/>
        <v>0</v>
      </c>
      <c r="AY68" s="256">
        <v>1</v>
      </c>
      <c r="BA68" s="358" t="str">
        <f t="shared" ca="1" si="16"/>
        <v/>
      </c>
      <c r="BB68" s="359" t="str">
        <f t="shared" ca="1" si="17"/>
        <v/>
      </c>
    </row>
    <row r="69" spans="1:54" s="52" customFormat="1" ht="24" customHeight="1" thickTop="1" thickBot="1" x14ac:dyDescent="0.35">
      <c r="A69" s="327">
        <v>5</v>
      </c>
      <c r="B69" s="561" t="str">
        <f t="shared" ca="1" si="4"/>
        <v/>
      </c>
      <c r="C69" s="562" t="str">
        <f>IF(Part2!$D$7="", "", Part2!$D$7)</f>
        <v/>
      </c>
      <c r="D69" s="563"/>
      <c r="E69" s="555" t="str">
        <f t="shared" ca="1" si="5"/>
        <v/>
      </c>
      <c r="F69" s="556"/>
      <c r="G69" s="556"/>
      <c r="H69" s="557"/>
      <c r="I69" s="546">
        <f t="shared" ca="1" si="6"/>
        <v>0</v>
      </c>
      <c r="J69" s="547"/>
      <c r="K69" s="546">
        <f t="shared" ca="1" si="7"/>
        <v>0</v>
      </c>
      <c r="L69" s="547"/>
      <c r="M69" s="546">
        <f t="shared" ca="1" si="8"/>
        <v>0</v>
      </c>
      <c r="N69" s="566"/>
      <c r="O69" s="269"/>
      <c r="P69" s="355" t="s">
        <v>240</v>
      </c>
      <c r="Q69" s="366"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4">
        <f t="shared" ca="1" si="15"/>
        <v>0</v>
      </c>
      <c r="AY69" s="257">
        <v>1</v>
      </c>
      <c r="BA69" s="358" t="str">
        <f t="shared" ca="1" si="16"/>
        <v/>
      </c>
      <c r="BB69" s="359" t="str">
        <f t="shared" ca="1" si="17"/>
        <v/>
      </c>
    </row>
    <row r="70" spans="1:54" s="52" customFormat="1" ht="24" customHeight="1" thickTop="1" thickBot="1" x14ac:dyDescent="0.35">
      <c r="A70" s="327">
        <v>6</v>
      </c>
      <c r="B70" s="561" t="str">
        <f t="shared" ca="1" si="4"/>
        <v/>
      </c>
      <c r="C70" s="562" t="str">
        <f>IF(Part2!$D$7="", "", Part2!$D$7)</f>
        <v/>
      </c>
      <c r="D70" s="563"/>
      <c r="E70" s="555" t="str">
        <f t="shared" ca="1" si="5"/>
        <v/>
      </c>
      <c r="F70" s="556"/>
      <c r="G70" s="556"/>
      <c r="H70" s="557"/>
      <c r="I70" s="546">
        <f t="shared" ca="1" si="6"/>
        <v>0</v>
      </c>
      <c r="J70" s="547"/>
      <c r="K70" s="546">
        <f t="shared" ca="1" si="7"/>
        <v>0</v>
      </c>
      <c r="L70" s="547"/>
      <c r="M70" s="546">
        <f t="shared" ca="1" si="8"/>
        <v>0</v>
      </c>
      <c r="N70" s="566"/>
      <c r="O70" s="269"/>
      <c r="P70" s="355" t="s">
        <v>240</v>
      </c>
      <c r="Q70" s="367"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2">
        <f t="shared" ca="1" si="15"/>
        <v>0</v>
      </c>
      <c r="AY70" s="255">
        <v>1</v>
      </c>
      <c r="BA70" s="358" t="str">
        <f t="shared" ca="1" si="16"/>
        <v/>
      </c>
      <c r="BB70" s="359" t="str">
        <f t="shared" ca="1" si="17"/>
        <v/>
      </c>
    </row>
    <row r="71" spans="1:54" s="52" customFormat="1" ht="24" customHeight="1" thickTop="1" thickBot="1" x14ac:dyDescent="0.35">
      <c r="A71" s="327">
        <v>7</v>
      </c>
      <c r="B71" s="561" t="str">
        <f t="shared" ca="1" si="4"/>
        <v/>
      </c>
      <c r="C71" s="562" t="str">
        <f>IF(Part2!$D$7="", "", Part2!$D$7)</f>
        <v/>
      </c>
      <c r="D71" s="563"/>
      <c r="E71" s="555" t="str">
        <f t="shared" ca="1" si="5"/>
        <v/>
      </c>
      <c r="F71" s="556"/>
      <c r="G71" s="556"/>
      <c r="H71" s="557"/>
      <c r="I71" s="546">
        <f t="shared" ca="1" si="6"/>
        <v>0</v>
      </c>
      <c r="J71" s="547"/>
      <c r="K71" s="546">
        <f t="shared" ca="1" si="7"/>
        <v>0</v>
      </c>
      <c r="L71" s="547"/>
      <c r="M71" s="546">
        <f t="shared" ca="1" si="8"/>
        <v>0</v>
      </c>
      <c r="N71" s="566"/>
      <c r="O71" s="269"/>
      <c r="P71" s="355" t="s">
        <v>240</v>
      </c>
      <c r="Q71" s="365"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3">
        <f t="shared" ca="1" si="15"/>
        <v>0</v>
      </c>
      <c r="AY71" s="256">
        <v>1</v>
      </c>
      <c r="BA71" s="358" t="str">
        <f t="shared" ca="1" si="16"/>
        <v/>
      </c>
      <c r="BB71" s="359" t="str">
        <f t="shared" ca="1" si="17"/>
        <v/>
      </c>
    </row>
    <row r="72" spans="1:54" s="52" customFormat="1" ht="24" customHeight="1" thickTop="1" thickBot="1" x14ac:dyDescent="0.35">
      <c r="A72" s="327">
        <v>8</v>
      </c>
      <c r="B72" s="561" t="str">
        <f t="shared" ca="1" si="4"/>
        <v/>
      </c>
      <c r="C72" s="562" t="str">
        <f>IF(Part2!$D$7="", "", Part2!$D$7)</f>
        <v/>
      </c>
      <c r="D72" s="563"/>
      <c r="E72" s="555" t="str">
        <f t="shared" ca="1" si="5"/>
        <v/>
      </c>
      <c r="F72" s="556"/>
      <c r="G72" s="556"/>
      <c r="H72" s="557"/>
      <c r="I72" s="546">
        <f t="shared" ca="1" si="6"/>
        <v>0</v>
      </c>
      <c r="J72" s="547"/>
      <c r="K72" s="546">
        <f t="shared" ca="1" si="7"/>
        <v>0</v>
      </c>
      <c r="L72" s="547"/>
      <c r="M72" s="546">
        <f t="shared" ca="1" si="8"/>
        <v>0</v>
      </c>
      <c r="N72" s="566"/>
      <c r="O72" s="269"/>
      <c r="P72" s="355" t="s">
        <v>240</v>
      </c>
      <c r="Q72" s="365"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3">
        <f t="shared" ca="1" si="15"/>
        <v>0</v>
      </c>
      <c r="AY72" s="256">
        <v>1</v>
      </c>
      <c r="BA72" s="358" t="str">
        <f t="shared" ca="1" si="16"/>
        <v/>
      </c>
      <c r="BB72" s="359" t="str">
        <f t="shared" ca="1" si="17"/>
        <v/>
      </c>
    </row>
    <row r="73" spans="1:54" s="52" customFormat="1" ht="24" customHeight="1" thickTop="1" thickBot="1" x14ac:dyDescent="0.35">
      <c r="A73" s="327">
        <v>9</v>
      </c>
      <c r="B73" s="561" t="str">
        <f t="shared" ca="1" si="4"/>
        <v/>
      </c>
      <c r="C73" s="562" t="str">
        <f>IF(Part2!$D$7="", "", Part2!$D$7)</f>
        <v/>
      </c>
      <c r="D73" s="563"/>
      <c r="E73" s="555" t="str">
        <f t="shared" ca="1" si="5"/>
        <v/>
      </c>
      <c r="F73" s="556"/>
      <c r="G73" s="556"/>
      <c r="H73" s="557"/>
      <c r="I73" s="546">
        <f t="shared" ca="1" si="6"/>
        <v>0</v>
      </c>
      <c r="J73" s="547"/>
      <c r="K73" s="546">
        <f t="shared" ca="1" si="7"/>
        <v>0</v>
      </c>
      <c r="L73" s="547"/>
      <c r="M73" s="546">
        <f t="shared" ca="1" si="8"/>
        <v>0</v>
      </c>
      <c r="N73" s="566"/>
      <c r="O73" s="269"/>
      <c r="P73" s="355" t="s">
        <v>240</v>
      </c>
      <c r="Q73" s="365"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3">
        <f t="shared" ca="1" si="15"/>
        <v>0</v>
      </c>
      <c r="AY73" s="256">
        <v>1</v>
      </c>
      <c r="BA73" s="358" t="str">
        <f t="shared" ca="1" si="16"/>
        <v/>
      </c>
      <c r="BB73" s="359" t="str">
        <f t="shared" ca="1" si="17"/>
        <v/>
      </c>
    </row>
    <row r="74" spans="1:54" s="52" customFormat="1" ht="24" customHeight="1" thickTop="1" thickBot="1" x14ac:dyDescent="0.35">
      <c r="A74" s="327">
        <v>10</v>
      </c>
      <c r="B74" s="561" t="str">
        <f t="shared" ca="1" si="4"/>
        <v/>
      </c>
      <c r="C74" s="562" t="str">
        <f>IF(Part2!$D$7="", "", Part2!$D$7)</f>
        <v/>
      </c>
      <c r="D74" s="563"/>
      <c r="E74" s="555" t="str">
        <f t="shared" ca="1" si="5"/>
        <v/>
      </c>
      <c r="F74" s="556"/>
      <c r="G74" s="556"/>
      <c r="H74" s="557"/>
      <c r="I74" s="546">
        <f t="shared" ca="1" si="6"/>
        <v>0</v>
      </c>
      <c r="J74" s="547"/>
      <c r="K74" s="546">
        <f t="shared" ca="1" si="7"/>
        <v>0</v>
      </c>
      <c r="L74" s="547"/>
      <c r="M74" s="546">
        <f t="shared" ca="1" si="8"/>
        <v>0</v>
      </c>
      <c r="N74" s="566"/>
      <c r="O74" s="269"/>
      <c r="P74" s="355" t="s">
        <v>240</v>
      </c>
      <c r="Q74" s="366"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4">
        <f t="shared" ca="1" si="15"/>
        <v>0</v>
      </c>
      <c r="AY74" s="257">
        <v>1</v>
      </c>
      <c r="BA74" s="358" t="str">
        <f t="shared" ca="1" si="16"/>
        <v/>
      </c>
      <c r="BB74" s="359" t="str">
        <f t="shared" ca="1" si="17"/>
        <v/>
      </c>
    </row>
    <row r="75" spans="1:54" s="52" customFormat="1" ht="24" customHeight="1" thickTop="1" thickBot="1" x14ac:dyDescent="0.35">
      <c r="A75" s="327">
        <v>11</v>
      </c>
      <c r="B75" s="561" t="str">
        <f t="shared" ca="1" si="4"/>
        <v/>
      </c>
      <c r="C75" s="562" t="str">
        <f>IF(Part2!$D$7="", "", Part2!$D$7)</f>
        <v/>
      </c>
      <c r="D75" s="563"/>
      <c r="E75" s="555" t="str">
        <f t="shared" ca="1" si="5"/>
        <v/>
      </c>
      <c r="F75" s="556"/>
      <c r="G75" s="556"/>
      <c r="H75" s="557"/>
      <c r="I75" s="546">
        <f t="shared" ca="1" si="6"/>
        <v>0</v>
      </c>
      <c r="J75" s="547"/>
      <c r="K75" s="546">
        <f t="shared" ca="1" si="7"/>
        <v>0</v>
      </c>
      <c r="L75" s="547"/>
      <c r="M75" s="546">
        <f t="shared" ca="1" si="8"/>
        <v>0</v>
      </c>
      <c r="N75" s="566"/>
      <c r="O75" s="269"/>
      <c r="P75" s="355" t="s">
        <v>240</v>
      </c>
      <c r="Q75" s="367"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2">
        <f t="shared" ca="1" si="22"/>
        <v>0</v>
      </c>
      <c r="AY75" s="255">
        <v>1</v>
      </c>
      <c r="BA75" s="358" t="str">
        <f t="shared" ca="1" si="16"/>
        <v/>
      </c>
      <c r="BB75" s="359" t="str">
        <f t="shared" ca="1" si="17"/>
        <v/>
      </c>
    </row>
    <row r="76" spans="1:54" s="52" customFormat="1" ht="24" customHeight="1" thickTop="1" thickBot="1" x14ac:dyDescent="0.35">
      <c r="A76" s="327">
        <v>12</v>
      </c>
      <c r="B76" s="561" t="str">
        <f t="shared" ca="1" si="4"/>
        <v/>
      </c>
      <c r="C76" s="562" t="str">
        <f>IF(Part2!$D$7="", "", Part2!$D$7)</f>
        <v/>
      </c>
      <c r="D76" s="563"/>
      <c r="E76" s="555" t="str">
        <f t="shared" ca="1" si="5"/>
        <v/>
      </c>
      <c r="F76" s="556"/>
      <c r="G76" s="556"/>
      <c r="H76" s="557"/>
      <c r="I76" s="546">
        <f t="shared" ca="1" si="6"/>
        <v>0</v>
      </c>
      <c r="J76" s="547"/>
      <c r="K76" s="546">
        <f t="shared" ca="1" si="7"/>
        <v>0</v>
      </c>
      <c r="L76" s="547"/>
      <c r="M76" s="546">
        <f t="shared" ca="1" si="8"/>
        <v>0</v>
      </c>
      <c r="N76" s="566"/>
      <c r="O76" s="269"/>
      <c r="P76" s="355" t="s">
        <v>240</v>
      </c>
      <c r="Q76" s="365"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3">
        <f t="shared" ca="1" si="22"/>
        <v>0</v>
      </c>
      <c r="AY76" s="256">
        <v>1</v>
      </c>
      <c r="BA76" s="358" t="str">
        <f t="shared" ca="1" si="16"/>
        <v/>
      </c>
      <c r="BB76" s="359" t="str">
        <f t="shared" ca="1" si="17"/>
        <v/>
      </c>
    </row>
    <row r="77" spans="1:54" s="52" customFormat="1" ht="24" customHeight="1" thickTop="1" thickBot="1" x14ac:dyDescent="0.35">
      <c r="A77" s="327">
        <v>13</v>
      </c>
      <c r="B77" s="561" t="str">
        <f t="shared" ca="1" si="4"/>
        <v/>
      </c>
      <c r="C77" s="562" t="str">
        <f>IF(Part2!$D$7="", "", Part2!$D$7)</f>
        <v/>
      </c>
      <c r="D77" s="563"/>
      <c r="E77" s="555" t="str">
        <f t="shared" ca="1" si="5"/>
        <v/>
      </c>
      <c r="F77" s="556"/>
      <c r="G77" s="556"/>
      <c r="H77" s="557"/>
      <c r="I77" s="546">
        <f t="shared" ca="1" si="6"/>
        <v>0</v>
      </c>
      <c r="J77" s="547"/>
      <c r="K77" s="546">
        <f t="shared" ca="1" si="7"/>
        <v>0</v>
      </c>
      <c r="L77" s="547"/>
      <c r="M77" s="546">
        <f t="shared" ca="1" si="8"/>
        <v>0</v>
      </c>
      <c r="N77" s="566"/>
      <c r="O77" s="269"/>
      <c r="P77" s="355" t="s">
        <v>240</v>
      </c>
      <c r="Q77" s="365"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3">
        <f t="shared" ca="1" si="22"/>
        <v>0</v>
      </c>
      <c r="AY77" s="256">
        <v>1</v>
      </c>
      <c r="BA77" s="358" t="str">
        <f t="shared" ca="1" si="16"/>
        <v/>
      </c>
      <c r="BB77" s="359" t="str">
        <f t="shared" ca="1" si="17"/>
        <v/>
      </c>
    </row>
    <row r="78" spans="1:54" s="52" customFormat="1" ht="24" customHeight="1" thickTop="1" thickBot="1" x14ac:dyDescent="0.35">
      <c r="A78" s="327">
        <v>14</v>
      </c>
      <c r="B78" s="561" t="str">
        <f t="shared" ca="1" si="4"/>
        <v/>
      </c>
      <c r="C78" s="562" t="str">
        <f>IF(Part2!$D$7="", "", Part2!$D$7)</f>
        <v/>
      </c>
      <c r="D78" s="563"/>
      <c r="E78" s="555" t="str">
        <f t="shared" ca="1" si="5"/>
        <v/>
      </c>
      <c r="F78" s="556"/>
      <c r="G78" s="556"/>
      <c r="H78" s="557"/>
      <c r="I78" s="546">
        <f t="shared" ca="1" si="6"/>
        <v>0</v>
      </c>
      <c r="J78" s="547"/>
      <c r="K78" s="546">
        <f t="shared" ca="1" si="7"/>
        <v>0</v>
      </c>
      <c r="L78" s="547"/>
      <c r="M78" s="546">
        <f t="shared" ca="1" si="8"/>
        <v>0</v>
      </c>
      <c r="N78" s="566"/>
      <c r="O78" s="269"/>
      <c r="P78" s="355" t="s">
        <v>240</v>
      </c>
      <c r="Q78" s="365"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3">
        <f t="shared" ca="1" si="22"/>
        <v>0</v>
      </c>
      <c r="AY78" s="256">
        <v>1</v>
      </c>
      <c r="BA78" s="358" t="str">
        <f t="shared" ca="1" si="16"/>
        <v/>
      </c>
      <c r="BB78" s="359" t="str">
        <f t="shared" ca="1" si="17"/>
        <v/>
      </c>
    </row>
    <row r="79" spans="1:54" s="52" customFormat="1" ht="24" customHeight="1" thickTop="1" thickBot="1" x14ac:dyDescent="0.35">
      <c r="A79" s="327">
        <v>15</v>
      </c>
      <c r="B79" s="561" t="str">
        <f t="shared" ca="1" si="4"/>
        <v/>
      </c>
      <c r="C79" s="562" t="str">
        <f>IF(Part2!$D$7="", "", Part2!$D$7)</f>
        <v/>
      </c>
      <c r="D79" s="563"/>
      <c r="E79" s="555" t="str">
        <f t="shared" ca="1" si="5"/>
        <v/>
      </c>
      <c r="F79" s="556"/>
      <c r="G79" s="556"/>
      <c r="H79" s="557"/>
      <c r="I79" s="546">
        <f t="shared" ca="1" si="6"/>
        <v>0</v>
      </c>
      <c r="J79" s="547"/>
      <c r="K79" s="546">
        <f t="shared" ca="1" si="7"/>
        <v>0</v>
      </c>
      <c r="L79" s="547"/>
      <c r="M79" s="546">
        <f t="shared" ca="1" si="8"/>
        <v>0</v>
      </c>
      <c r="N79" s="566"/>
      <c r="O79" s="269"/>
      <c r="P79" s="355" t="s">
        <v>240</v>
      </c>
      <c r="Q79" s="366"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4">
        <f t="shared" ca="1" si="22"/>
        <v>0</v>
      </c>
      <c r="AY79" s="257">
        <v>1</v>
      </c>
      <c r="BA79" s="358" t="str">
        <f t="shared" ca="1" si="16"/>
        <v/>
      </c>
      <c r="BB79" s="359" t="str">
        <f t="shared" ca="1" si="17"/>
        <v/>
      </c>
    </row>
    <row r="80" spans="1:54" s="52" customFormat="1" ht="24" customHeight="1" thickTop="1" thickBot="1" x14ac:dyDescent="0.35">
      <c r="A80" s="327">
        <v>16</v>
      </c>
      <c r="B80" s="561" t="str">
        <f t="shared" ca="1" si="4"/>
        <v/>
      </c>
      <c r="C80" s="562" t="str">
        <f>IF(Part2!$D$7="", "", Part2!$D$7)</f>
        <v/>
      </c>
      <c r="D80" s="563"/>
      <c r="E80" s="555" t="str">
        <f t="shared" ca="1" si="5"/>
        <v/>
      </c>
      <c r="F80" s="556"/>
      <c r="G80" s="556"/>
      <c r="H80" s="557"/>
      <c r="I80" s="546">
        <f t="shared" ca="1" si="6"/>
        <v>0</v>
      </c>
      <c r="J80" s="547"/>
      <c r="K80" s="546">
        <f t="shared" ca="1" si="7"/>
        <v>0</v>
      </c>
      <c r="L80" s="547"/>
      <c r="M80" s="546">
        <f t="shared" ca="1" si="8"/>
        <v>0</v>
      </c>
      <c r="N80" s="566"/>
      <c r="O80" s="269"/>
      <c r="P80" s="355" t="s">
        <v>240</v>
      </c>
      <c r="Q80" s="365"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3">
        <f t="shared" ca="1" si="22"/>
        <v>0</v>
      </c>
      <c r="AY80" s="256">
        <v>1</v>
      </c>
      <c r="BA80" s="358" t="str">
        <f t="shared" ca="1" si="16"/>
        <v/>
      </c>
      <c r="BB80" s="359" t="str">
        <f t="shared" ca="1" si="17"/>
        <v/>
      </c>
    </row>
    <row r="81" spans="1:54" s="52" customFormat="1" ht="24" customHeight="1" thickTop="1" thickBot="1" x14ac:dyDescent="0.35">
      <c r="A81" s="327">
        <v>17</v>
      </c>
      <c r="B81" s="561" t="str">
        <f t="shared" ca="1" si="4"/>
        <v/>
      </c>
      <c r="C81" s="562" t="str">
        <f>IF(Part2!$D$7="", "", Part2!$D$7)</f>
        <v/>
      </c>
      <c r="D81" s="563"/>
      <c r="E81" s="555" t="str">
        <f t="shared" ca="1" si="5"/>
        <v/>
      </c>
      <c r="F81" s="556"/>
      <c r="G81" s="556"/>
      <c r="H81" s="557"/>
      <c r="I81" s="546">
        <f t="shared" ca="1" si="6"/>
        <v>0</v>
      </c>
      <c r="J81" s="547"/>
      <c r="K81" s="546">
        <f t="shared" ca="1" si="7"/>
        <v>0</v>
      </c>
      <c r="L81" s="547"/>
      <c r="M81" s="546">
        <f t="shared" ca="1" si="8"/>
        <v>0</v>
      </c>
      <c r="N81" s="566"/>
      <c r="O81" s="269"/>
      <c r="P81" s="355" t="s">
        <v>240</v>
      </c>
      <c r="Q81" s="365"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3">
        <f t="shared" ca="1" si="22"/>
        <v>0</v>
      </c>
      <c r="AY81" s="256">
        <v>1</v>
      </c>
      <c r="BA81" s="358" t="str">
        <f t="shared" ca="1" si="16"/>
        <v/>
      </c>
      <c r="BB81" s="359" t="str">
        <f t="shared" ca="1" si="17"/>
        <v/>
      </c>
    </row>
    <row r="82" spans="1:54" s="52" customFormat="1" ht="24" customHeight="1" thickTop="1" thickBot="1" x14ac:dyDescent="0.35">
      <c r="A82" s="327">
        <v>18</v>
      </c>
      <c r="B82" s="561" t="str">
        <f t="shared" ca="1" si="4"/>
        <v/>
      </c>
      <c r="C82" s="562" t="str">
        <f>IF(Part2!$D$7="", "", Part2!$D$7)</f>
        <v/>
      </c>
      <c r="D82" s="563"/>
      <c r="E82" s="555" t="str">
        <f t="shared" ca="1" si="5"/>
        <v/>
      </c>
      <c r="F82" s="556"/>
      <c r="G82" s="556"/>
      <c r="H82" s="557"/>
      <c r="I82" s="546">
        <f t="shared" ca="1" si="6"/>
        <v>0</v>
      </c>
      <c r="J82" s="547"/>
      <c r="K82" s="546">
        <f t="shared" ca="1" si="7"/>
        <v>0</v>
      </c>
      <c r="L82" s="547"/>
      <c r="M82" s="546">
        <f t="shared" ca="1" si="8"/>
        <v>0</v>
      </c>
      <c r="N82" s="566"/>
      <c r="O82" s="269"/>
      <c r="P82" s="355" t="s">
        <v>240</v>
      </c>
      <c r="Q82" s="365"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3">
        <f t="shared" ca="1" si="22"/>
        <v>0</v>
      </c>
      <c r="AY82" s="256">
        <v>1</v>
      </c>
      <c r="BA82" s="358" t="str">
        <f t="shared" ca="1" si="16"/>
        <v/>
      </c>
      <c r="BB82" s="359" t="str">
        <f t="shared" ca="1" si="17"/>
        <v/>
      </c>
    </row>
    <row r="83" spans="1:54" s="52" customFormat="1" ht="24" customHeight="1" thickTop="1" thickBot="1" x14ac:dyDescent="0.35">
      <c r="A83" s="327">
        <v>19</v>
      </c>
      <c r="B83" s="561" t="str">
        <f t="shared" ca="1" si="4"/>
        <v/>
      </c>
      <c r="C83" s="562" t="str">
        <f>IF(Part2!$D$7="", "", Part2!$D$7)</f>
        <v/>
      </c>
      <c r="D83" s="563"/>
      <c r="E83" s="555" t="str">
        <f t="shared" ca="1" si="5"/>
        <v/>
      </c>
      <c r="F83" s="556"/>
      <c r="G83" s="556"/>
      <c r="H83" s="557"/>
      <c r="I83" s="546">
        <f t="shared" ca="1" si="6"/>
        <v>0</v>
      </c>
      <c r="J83" s="547"/>
      <c r="K83" s="546">
        <f t="shared" ca="1" si="7"/>
        <v>0</v>
      </c>
      <c r="L83" s="547"/>
      <c r="M83" s="546">
        <f t="shared" ca="1" si="8"/>
        <v>0</v>
      </c>
      <c r="N83" s="566"/>
      <c r="O83" s="269"/>
      <c r="P83" s="355" t="s">
        <v>240</v>
      </c>
      <c r="Q83" s="365"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3">
        <f t="shared" ca="1" si="22"/>
        <v>0</v>
      </c>
      <c r="AY83" s="256">
        <v>1</v>
      </c>
      <c r="BA83" s="358" t="str">
        <f t="shared" ca="1" si="16"/>
        <v/>
      </c>
      <c r="BB83" s="359" t="str">
        <f t="shared" ca="1" si="17"/>
        <v/>
      </c>
    </row>
    <row r="84" spans="1:54" s="52" customFormat="1" ht="24" customHeight="1" thickTop="1" thickBot="1" x14ac:dyDescent="0.35">
      <c r="A84" s="327">
        <v>20</v>
      </c>
      <c r="B84" s="561" t="str">
        <f t="shared" ca="1" si="4"/>
        <v/>
      </c>
      <c r="C84" s="562" t="str">
        <f>IF(Part2!$D$7="", "", Part2!$D$7)</f>
        <v/>
      </c>
      <c r="D84" s="563"/>
      <c r="E84" s="555" t="str">
        <f t="shared" ca="1" si="5"/>
        <v/>
      </c>
      <c r="F84" s="556"/>
      <c r="G84" s="556"/>
      <c r="H84" s="557"/>
      <c r="I84" s="546">
        <f t="shared" ca="1" si="6"/>
        <v>0</v>
      </c>
      <c r="J84" s="547"/>
      <c r="K84" s="546">
        <f t="shared" ca="1" si="7"/>
        <v>0</v>
      </c>
      <c r="L84" s="547"/>
      <c r="M84" s="546">
        <f t="shared" ca="1" si="8"/>
        <v>0</v>
      </c>
      <c r="N84" s="566"/>
      <c r="O84" s="269"/>
      <c r="P84" s="355" t="s">
        <v>240</v>
      </c>
      <c r="Q84" s="366"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4">
        <f t="shared" ca="1" si="22"/>
        <v>0</v>
      </c>
      <c r="AY84" s="257">
        <v>1</v>
      </c>
      <c r="BA84" s="360" t="str">
        <f t="shared" ca="1" si="16"/>
        <v/>
      </c>
      <c r="BB84" s="361" t="str">
        <f t="shared" ca="1" si="17"/>
        <v/>
      </c>
    </row>
    <row r="85" spans="1:54" s="52" customFormat="1" ht="15.75" customHeight="1" thickTop="1" thickBot="1" x14ac:dyDescent="0.4">
      <c r="A85" s="324"/>
      <c r="B85" s="803" t="s">
        <v>249</v>
      </c>
      <c r="C85" s="804"/>
      <c r="D85" s="804"/>
      <c r="E85" s="804"/>
      <c r="F85" s="804"/>
      <c r="G85" s="804"/>
      <c r="H85" s="804"/>
      <c r="I85" s="575">
        <f ca="1">SUM(K85,M85)</f>
        <v>0</v>
      </c>
      <c r="J85" s="676"/>
      <c r="K85" s="575">
        <f ca="1">ROUNDUP((SUM(K65:L84)),0)</f>
        <v>0</v>
      </c>
      <c r="L85" s="676"/>
      <c r="M85" s="575">
        <f ca="1">ROUNDUP((SUM(M65:N84)),0)</f>
        <v>0</v>
      </c>
      <c r="N85" s="576"/>
      <c r="O85" s="269"/>
      <c r="P85" s="133"/>
      <c r="Q85" s="145"/>
      <c r="S85" s="154" t="s">
        <v>113</v>
      </c>
      <c r="T85" s="155" t="s">
        <v>114</v>
      </c>
      <c r="U85" s="155" t="s">
        <v>115</v>
      </c>
      <c r="V85" s="155" t="s">
        <v>116</v>
      </c>
      <c r="W85" s="155" t="s">
        <v>117</v>
      </c>
      <c r="X85" s="155" t="s">
        <v>118</v>
      </c>
      <c r="Y85" s="156" t="s">
        <v>119</v>
      </c>
      <c r="Z85" s="155"/>
      <c r="AA85" s="146" t="s">
        <v>113</v>
      </c>
      <c r="AB85" s="147" t="s">
        <v>114</v>
      </c>
      <c r="AC85" s="147" t="s">
        <v>115</v>
      </c>
      <c r="AD85" s="147" t="s">
        <v>116</v>
      </c>
      <c r="AE85" s="147" t="s">
        <v>117</v>
      </c>
      <c r="AF85" s="148" t="s">
        <v>118</v>
      </c>
      <c r="AG85" s="147"/>
      <c r="AH85" s="146" t="s">
        <v>113</v>
      </c>
      <c r="AI85" s="147" t="s">
        <v>114</v>
      </c>
      <c r="AJ85" s="147" t="s">
        <v>115</v>
      </c>
      <c r="AK85" s="147" t="s">
        <v>116</v>
      </c>
      <c r="AL85" s="147" t="s">
        <v>117</v>
      </c>
      <c r="AM85" s="148" t="s">
        <v>119</v>
      </c>
      <c r="AN85" s="148"/>
      <c r="AO85" s="167"/>
      <c r="AP85" s="167"/>
      <c r="AQ85" s="186"/>
      <c r="AR85" s="172"/>
      <c r="AS85" s="283"/>
      <c r="AT85" s="211"/>
      <c r="AU85" s="212"/>
      <c r="AV85" s="211"/>
      <c r="AW85" s="212"/>
    </row>
    <row r="86" spans="1:54" ht="11.25" customHeight="1" thickTop="1" thickBot="1" x14ac:dyDescent="0.4">
      <c r="A86" s="321"/>
      <c r="B86" s="10"/>
      <c r="C86" s="10"/>
      <c r="D86" s="10"/>
      <c r="E86" s="10"/>
      <c r="F86" s="10"/>
      <c r="G86" s="10"/>
      <c r="H86" s="10"/>
      <c r="I86" s="10"/>
      <c r="J86" s="10"/>
      <c r="K86" s="10"/>
      <c r="L86" s="10"/>
      <c r="M86" s="11"/>
      <c r="N86" s="11"/>
      <c r="O86" s="265"/>
      <c r="P86" s="133"/>
      <c r="Q86" s="126"/>
    </row>
    <row r="87" spans="1:54" ht="18.75" customHeight="1" thickTop="1" thickBot="1" x14ac:dyDescent="0.4">
      <c r="B87" s="589" t="s">
        <v>62</v>
      </c>
      <c r="C87" s="590"/>
      <c r="D87" s="590"/>
      <c r="E87" s="590"/>
      <c r="F87" s="590"/>
      <c r="G87" s="590"/>
      <c r="H87" s="590"/>
      <c r="I87" s="590"/>
      <c r="J87" s="590"/>
      <c r="K87" s="590"/>
      <c r="L87" s="590"/>
      <c r="M87" s="590"/>
      <c r="N87" s="590"/>
      <c r="O87" s="271"/>
      <c r="Q87" s="126"/>
    </row>
    <row r="88" spans="1:54" ht="4.5" customHeight="1" thickTop="1" thickBot="1" x14ac:dyDescent="0.4">
      <c r="P88" s="18"/>
      <c r="Q88" s="126"/>
    </row>
    <row r="89" spans="1:54" s="18" customFormat="1" ht="12.75" customHeight="1" thickTop="1" x14ac:dyDescent="0.25">
      <c r="A89" s="88"/>
      <c r="B89" s="583" t="s">
        <v>29</v>
      </c>
      <c r="C89" s="584"/>
      <c r="D89" s="585"/>
      <c r="E89" s="577" t="s">
        <v>26</v>
      </c>
      <c r="F89" s="578"/>
      <c r="G89" s="578"/>
      <c r="H89" s="579"/>
      <c r="I89" s="564" t="s">
        <v>12</v>
      </c>
      <c r="J89" s="564" t="s">
        <v>34</v>
      </c>
      <c r="K89" s="564" t="s">
        <v>13</v>
      </c>
      <c r="L89" s="564" t="s">
        <v>181</v>
      </c>
      <c r="M89" s="564" t="s">
        <v>14</v>
      </c>
      <c r="N89" s="567" t="s">
        <v>171</v>
      </c>
      <c r="O89" s="273"/>
      <c r="Q89" s="126"/>
    </row>
    <row r="90" spans="1:54" s="18" customFormat="1" ht="12.75" customHeight="1" thickBot="1" x14ac:dyDescent="0.3">
      <c r="A90" s="88"/>
      <c r="B90" s="586"/>
      <c r="C90" s="587"/>
      <c r="D90" s="588"/>
      <c r="E90" s="580"/>
      <c r="F90" s="581"/>
      <c r="G90" s="581"/>
      <c r="H90" s="582"/>
      <c r="I90" s="565"/>
      <c r="J90" s="565"/>
      <c r="K90" s="565"/>
      <c r="L90" s="565"/>
      <c r="M90" s="565"/>
      <c r="N90" s="568"/>
      <c r="O90" s="273"/>
      <c r="Q90" s="126"/>
    </row>
    <row r="91" spans="1:54" s="18" customFormat="1" ht="24" customHeight="1" thickTop="1" thickBot="1" x14ac:dyDescent="0.3">
      <c r="A91" s="327">
        <v>1</v>
      </c>
      <c r="B91" s="561" t="str">
        <f t="shared" ref="B91:B110" ca="1" si="23">IF(INDIRECT("'"&amp;Q65&amp;"'!D$9")="","",INDIRECT("'"&amp;Q65&amp;"'!D$9"))</f>
        <v/>
      </c>
      <c r="C91" s="562" t="str">
        <f>IF(Part2!$D$7="", "", Part2!$D$7)</f>
        <v/>
      </c>
      <c r="D91" s="563"/>
      <c r="E91" s="555" t="str">
        <f ca="1">IF(INDIRECT("'"&amp;Q65&amp;"'!D$7")="","",INDIRECT("'"&amp;Q65&amp;"'!D$7"))</f>
        <v/>
      </c>
      <c r="F91" s="556"/>
      <c r="G91" s="556"/>
      <c r="H91" s="557"/>
      <c r="I91" s="96">
        <f t="shared" ref="I91:I110" ca="1" si="24">AA65</f>
        <v>0</v>
      </c>
      <c r="J91" s="96">
        <f t="shared" ref="J91:J110" ca="1" si="25">AB65</f>
        <v>0</v>
      </c>
      <c r="K91" s="96">
        <f t="shared" ref="K91:K110" ca="1" si="26">AC65</f>
        <v>0</v>
      </c>
      <c r="L91" s="96">
        <f t="shared" ref="L91:L110" ca="1" si="27">AD65</f>
        <v>0</v>
      </c>
      <c r="M91" s="96">
        <f t="shared" ref="M91:M110" ca="1" si="28">AE65</f>
        <v>0</v>
      </c>
      <c r="N91" s="284">
        <f t="shared" ref="N91:N110" ca="1" si="29">AF65</f>
        <v>0</v>
      </c>
      <c r="O91" s="273"/>
      <c r="Q91" s="126"/>
    </row>
    <row r="92" spans="1:54" s="18" customFormat="1" ht="24" customHeight="1" thickTop="1" thickBot="1" x14ac:dyDescent="0.3">
      <c r="A92" s="327">
        <v>2</v>
      </c>
      <c r="B92" s="561" t="str">
        <f t="shared" ca="1" si="23"/>
        <v/>
      </c>
      <c r="C92" s="562" t="str">
        <f>IF(Part2!$D$7="", "", Part2!$D$7)</f>
        <v/>
      </c>
      <c r="D92" s="563"/>
      <c r="E92" s="555" t="str">
        <f t="shared" ref="E92:E110" ca="1" si="30">IF(INDIRECT("'"&amp;Q66&amp;"'!D$7")="","",INDIRECT(Q66&amp;"!D$7"))</f>
        <v/>
      </c>
      <c r="F92" s="556"/>
      <c r="G92" s="556"/>
      <c r="H92" s="557"/>
      <c r="I92" s="96">
        <f t="shared" ca="1" si="24"/>
        <v>0</v>
      </c>
      <c r="J92" s="96">
        <f t="shared" ca="1" si="25"/>
        <v>0</v>
      </c>
      <c r="K92" s="96">
        <f t="shared" ca="1" si="26"/>
        <v>0</v>
      </c>
      <c r="L92" s="96">
        <f t="shared" ca="1" si="27"/>
        <v>0</v>
      </c>
      <c r="M92" s="96">
        <f t="shared" ca="1" si="28"/>
        <v>0</v>
      </c>
      <c r="N92" s="284">
        <f t="shared" ca="1" si="29"/>
        <v>0</v>
      </c>
      <c r="O92" s="273"/>
    </row>
    <row r="93" spans="1:54" s="18" customFormat="1" ht="24" customHeight="1" thickTop="1" thickBot="1" x14ac:dyDescent="0.3">
      <c r="A93" s="327">
        <v>3</v>
      </c>
      <c r="B93" s="561" t="str">
        <f t="shared" ca="1" si="23"/>
        <v/>
      </c>
      <c r="C93" s="562" t="str">
        <f>IF(Part2!$D$7="", "", Part2!$D$7)</f>
        <v/>
      </c>
      <c r="D93" s="563"/>
      <c r="E93" s="555" t="str">
        <f t="shared" ca="1" si="30"/>
        <v/>
      </c>
      <c r="F93" s="556"/>
      <c r="G93" s="556"/>
      <c r="H93" s="557"/>
      <c r="I93" s="96">
        <f t="shared" ca="1" si="24"/>
        <v>0</v>
      </c>
      <c r="J93" s="96">
        <f t="shared" ca="1" si="25"/>
        <v>0</v>
      </c>
      <c r="K93" s="96">
        <f t="shared" ca="1" si="26"/>
        <v>0</v>
      </c>
      <c r="L93" s="96">
        <f t="shared" ca="1" si="27"/>
        <v>0</v>
      </c>
      <c r="M93" s="96">
        <f t="shared" ca="1" si="28"/>
        <v>0</v>
      </c>
      <c r="N93" s="284">
        <f t="shared" ca="1" si="29"/>
        <v>0</v>
      </c>
      <c r="O93" s="273"/>
    </row>
    <row r="94" spans="1:54" s="18" customFormat="1" ht="24" customHeight="1" thickTop="1" thickBot="1" x14ac:dyDescent="0.3">
      <c r="A94" s="327">
        <v>4</v>
      </c>
      <c r="B94" s="561" t="str">
        <f t="shared" ca="1" si="23"/>
        <v/>
      </c>
      <c r="C94" s="562" t="str">
        <f>IF(Part2!$D$7="", "", Part2!$D$7)</f>
        <v/>
      </c>
      <c r="D94" s="563"/>
      <c r="E94" s="555" t="str">
        <f t="shared" ca="1" si="30"/>
        <v/>
      </c>
      <c r="F94" s="556"/>
      <c r="G94" s="556"/>
      <c r="H94" s="557"/>
      <c r="I94" s="96">
        <f t="shared" ca="1" si="24"/>
        <v>0</v>
      </c>
      <c r="J94" s="96">
        <f t="shared" ca="1" si="25"/>
        <v>0</v>
      </c>
      <c r="K94" s="96">
        <f t="shared" ca="1" si="26"/>
        <v>0</v>
      </c>
      <c r="L94" s="96">
        <f t="shared" ca="1" si="27"/>
        <v>0</v>
      </c>
      <c r="M94" s="96">
        <f t="shared" ca="1" si="28"/>
        <v>0</v>
      </c>
      <c r="N94" s="284">
        <f t="shared" ca="1" si="29"/>
        <v>0</v>
      </c>
      <c r="O94" s="273"/>
    </row>
    <row r="95" spans="1:54" s="18" customFormat="1" ht="24" customHeight="1" thickTop="1" thickBot="1" x14ac:dyDescent="0.3">
      <c r="A95" s="327">
        <v>5</v>
      </c>
      <c r="B95" s="561" t="str">
        <f t="shared" ca="1" si="23"/>
        <v/>
      </c>
      <c r="C95" s="562" t="str">
        <f>IF(Part2!$D$7="", "", Part2!$D$7)</f>
        <v/>
      </c>
      <c r="D95" s="563"/>
      <c r="E95" s="555" t="str">
        <f t="shared" ca="1" si="30"/>
        <v/>
      </c>
      <c r="F95" s="556"/>
      <c r="G95" s="556"/>
      <c r="H95" s="557"/>
      <c r="I95" s="96">
        <f t="shared" ca="1" si="24"/>
        <v>0</v>
      </c>
      <c r="J95" s="96">
        <f t="shared" ca="1" si="25"/>
        <v>0</v>
      </c>
      <c r="K95" s="96">
        <f t="shared" ca="1" si="26"/>
        <v>0</v>
      </c>
      <c r="L95" s="96">
        <f t="shared" ca="1" si="27"/>
        <v>0</v>
      </c>
      <c r="M95" s="96">
        <f t="shared" ca="1" si="28"/>
        <v>0</v>
      </c>
      <c r="N95" s="284">
        <f t="shared" ca="1" si="29"/>
        <v>0</v>
      </c>
      <c r="O95" s="273"/>
    </row>
    <row r="96" spans="1:54" s="18" customFormat="1" ht="24" customHeight="1" thickTop="1" thickBot="1" x14ac:dyDescent="0.3">
      <c r="A96" s="327">
        <v>6</v>
      </c>
      <c r="B96" s="561" t="str">
        <f t="shared" ca="1" si="23"/>
        <v/>
      </c>
      <c r="C96" s="562" t="str">
        <f>IF(Part2!$D$7="", "", Part2!$D$7)</f>
        <v/>
      </c>
      <c r="D96" s="563"/>
      <c r="E96" s="555" t="str">
        <f t="shared" ca="1" si="30"/>
        <v/>
      </c>
      <c r="F96" s="556"/>
      <c r="G96" s="556"/>
      <c r="H96" s="557"/>
      <c r="I96" s="96">
        <f t="shared" ca="1" si="24"/>
        <v>0</v>
      </c>
      <c r="J96" s="96">
        <f t="shared" ca="1" si="25"/>
        <v>0</v>
      </c>
      <c r="K96" s="96">
        <f t="shared" ca="1" si="26"/>
        <v>0</v>
      </c>
      <c r="L96" s="96">
        <f t="shared" ca="1" si="27"/>
        <v>0</v>
      </c>
      <c r="M96" s="96">
        <f t="shared" ca="1" si="28"/>
        <v>0</v>
      </c>
      <c r="N96" s="284">
        <f t="shared" ca="1" si="29"/>
        <v>0</v>
      </c>
      <c r="O96" s="273"/>
    </row>
    <row r="97" spans="1:16" s="18" customFormat="1" ht="24" customHeight="1" thickTop="1" thickBot="1" x14ac:dyDescent="0.3">
      <c r="A97" s="327">
        <v>7</v>
      </c>
      <c r="B97" s="561" t="str">
        <f t="shared" ca="1" si="23"/>
        <v/>
      </c>
      <c r="C97" s="562" t="str">
        <f>IF(Part2!$D$7="", "", Part2!$D$7)</f>
        <v/>
      </c>
      <c r="D97" s="563"/>
      <c r="E97" s="555" t="str">
        <f t="shared" ca="1" si="30"/>
        <v/>
      </c>
      <c r="F97" s="556"/>
      <c r="G97" s="556"/>
      <c r="H97" s="557"/>
      <c r="I97" s="96">
        <f t="shared" ca="1" si="24"/>
        <v>0</v>
      </c>
      <c r="J97" s="96">
        <f t="shared" ca="1" si="25"/>
        <v>0</v>
      </c>
      <c r="K97" s="96">
        <f t="shared" ca="1" si="26"/>
        <v>0</v>
      </c>
      <c r="L97" s="96">
        <f t="shared" ca="1" si="27"/>
        <v>0</v>
      </c>
      <c r="M97" s="96">
        <f t="shared" ca="1" si="28"/>
        <v>0</v>
      </c>
      <c r="N97" s="284">
        <f t="shared" ca="1" si="29"/>
        <v>0</v>
      </c>
      <c r="O97" s="273"/>
    </row>
    <row r="98" spans="1:16" s="18" customFormat="1" ht="24" customHeight="1" thickTop="1" thickBot="1" x14ac:dyDescent="0.3">
      <c r="A98" s="327">
        <v>8</v>
      </c>
      <c r="B98" s="561" t="str">
        <f t="shared" ca="1" si="23"/>
        <v/>
      </c>
      <c r="C98" s="562" t="str">
        <f>IF(Part2!$D$7="", "", Part2!$D$7)</f>
        <v/>
      </c>
      <c r="D98" s="563"/>
      <c r="E98" s="555" t="str">
        <f t="shared" ca="1" si="30"/>
        <v/>
      </c>
      <c r="F98" s="556"/>
      <c r="G98" s="556"/>
      <c r="H98" s="557"/>
      <c r="I98" s="96">
        <f t="shared" ca="1" si="24"/>
        <v>0</v>
      </c>
      <c r="J98" s="96">
        <f t="shared" ca="1" si="25"/>
        <v>0</v>
      </c>
      <c r="K98" s="96">
        <f t="shared" ca="1" si="26"/>
        <v>0</v>
      </c>
      <c r="L98" s="96">
        <f t="shared" ca="1" si="27"/>
        <v>0</v>
      </c>
      <c r="M98" s="96">
        <f t="shared" ca="1" si="28"/>
        <v>0</v>
      </c>
      <c r="N98" s="284">
        <f t="shared" ca="1" si="29"/>
        <v>0</v>
      </c>
      <c r="O98" s="273"/>
    </row>
    <row r="99" spans="1:16" s="18" customFormat="1" ht="24" customHeight="1" thickTop="1" thickBot="1" x14ac:dyDescent="0.3">
      <c r="A99" s="327">
        <v>9</v>
      </c>
      <c r="B99" s="561" t="str">
        <f t="shared" ca="1" si="23"/>
        <v/>
      </c>
      <c r="C99" s="562" t="str">
        <f>IF(Part2!$D$7="", "", Part2!$D$7)</f>
        <v/>
      </c>
      <c r="D99" s="563"/>
      <c r="E99" s="555" t="str">
        <f t="shared" ca="1" si="30"/>
        <v/>
      </c>
      <c r="F99" s="556"/>
      <c r="G99" s="556"/>
      <c r="H99" s="557"/>
      <c r="I99" s="96">
        <f t="shared" ca="1" si="24"/>
        <v>0</v>
      </c>
      <c r="J99" s="96">
        <f t="shared" ca="1" si="25"/>
        <v>0</v>
      </c>
      <c r="K99" s="96">
        <f t="shared" ca="1" si="26"/>
        <v>0</v>
      </c>
      <c r="L99" s="96">
        <f t="shared" ca="1" si="27"/>
        <v>0</v>
      </c>
      <c r="M99" s="96">
        <f t="shared" ca="1" si="28"/>
        <v>0</v>
      </c>
      <c r="N99" s="284">
        <f t="shared" ca="1" si="29"/>
        <v>0</v>
      </c>
      <c r="O99" s="273"/>
    </row>
    <row r="100" spans="1:16" s="18" customFormat="1" ht="24" customHeight="1" thickTop="1" thickBot="1" x14ac:dyDescent="0.3">
      <c r="A100" s="327">
        <v>10</v>
      </c>
      <c r="B100" s="561" t="str">
        <f t="shared" ca="1" si="23"/>
        <v/>
      </c>
      <c r="C100" s="562" t="str">
        <f>IF(Part2!$D$7="", "", Part2!$D$7)</f>
        <v/>
      </c>
      <c r="D100" s="563"/>
      <c r="E100" s="555" t="str">
        <f t="shared" ca="1" si="30"/>
        <v/>
      </c>
      <c r="F100" s="556"/>
      <c r="G100" s="556"/>
      <c r="H100" s="557"/>
      <c r="I100" s="96">
        <f t="shared" ca="1" si="24"/>
        <v>0</v>
      </c>
      <c r="J100" s="96">
        <f t="shared" ca="1" si="25"/>
        <v>0</v>
      </c>
      <c r="K100" s="96">
        <f t="shared" ca="1" si="26"/>
        <v>0</v>
      </c>
      <c r="L100" s="96">
        <f t="shared" ca="1" si="27"/>
        <v>0</v>
      </c>
      <c r="M100" s="96">
        <f t="shared" ca="1" si="28"/>
        <v>0</v>
      </c>
      <c r="N100" s="284">
        <f t="shared" ca="1" si="29"/>
        <v>0</v>
      </c>
      <c r="O100" s="273"/>
    </row>
    <row r="101" spans="1:16" s="18" customFormat="1" ht="24" customHeight="1" thickTop="1" thickBot="1" x14ac:dyDescent="0.3">
      <c r="A101" s="327">
        <v>11</v>
      </c>
      <c r="B101" s="561" t="str">
        <f t="shared" ca="1" si="23"/>
        <v/>
      </c>
      <c r="C101" s="562" t="str">
        <f>IF(Part2!$D$7="", "", Part2!$D$7)</f>
        <v/>
      </c>
      <c r="D101" s="563"/>
      <c r="E101" s="555" t="str">
        <f t="shared" ca="1" si="30"/>
        <v/>
      </c>
      <c r="F101" s="556"/>
      <c r="G101" s="556"/>
      <c r="H101" s="557"/>
      <c r="I101" s="96">
        <f t="shared" ca="1" si="24"/>
        <v>0</v>
      </c>
      <c r="J101" s="96">
        <f t="shared" ca="1" si="25"/>
        <v>0</v>
      </c>
      <c r="K101" s="96">
        <f t="shared" ca="1" si="26"/>
        <v>0</v>
      </c>
      <c r="L101" s="96">
        <f t="shared" ca="1" si="27"/>
        <v>0</v>
      </c>
      <c r="M101" s="96">
        <f t="shared" ca="1" si="28"/>
        <v>0</v>
      </c>
      <c r="N101" s="284">
        <f t="shared" ca="1" si="29"/>
        <v>0</v>
      </c>
      <c r="O101" s="273"/>
    </row>
    <row r="102" spans="1:16" s="18" customFormat="1" ht="24" customHeight="1" thickTop="1" thickBot="1" x14ac:dyDescent="0.3">
      <c r="A102" s="327">
        <v>12</v>
      </c>
      <c r="B102" s="561" t="str">
        <f t="shared" ca="1" si="23"/>
        <v/>
      </c>
      <c r="C102" s="562" t="str">
        <f>IF(Part2!$D$7="", "", Part2!$D$7)</f>
        <v/>
      </c>
      <c r="D102" s="563"/>
      <c r="E102" s="555" t="str">
        <f t="shared" ca="1" si="30"/>
        <v/>
      </c>
      <c r="F102" s="556"/>
      <c r="G102" s="556"/>
      <c r="H102" s="557"/>
      <c r="I102" s="96">
        <f t="shared" ca="1" si="24"/>
        <v>0</v>
      </c>
      <c r="J102" s="96">
        <f t="shared" ca="1" si="25"/>
        <v>0</v>
      </c>
      <c r="K102" s="96">
        <f t="shared" ca="1" si="26"/>
        <v>0</v>
      </c>
      <c r="L102" s="96">
        <f t="shared" ca="1" si="27"/>
        <v>0</v>
      </c>
      <c r="M102" s="96">
        <f t="shared" ca="1" si="28"/>
        <v>0</v>
      </c>
      <c r="N102" s="284">
        <f t="shared" ca="1" si="29"/>
        <v>0</v>
      </c>
      <c r="O102" s="273"/>
    </row>
    <row r="103" spans="1:16" s="18" customFormat="1" ht="24" customHeight="1" thickTop="1" thickBot="1" x14ac:dyDescent="0.3">
      <c r="A103" s="327">
        <v>13</v>
      </c>
      <c r="B103" s="561" t="str">
        <f t="shared" ca="1" si="23"/>
        <v/>
      </c>
      <c r="C103" s="562" t="str">
        <f>IF(Part2!$D$7="", "", Part2!$D$7)</f>
        <v/>
      </c>
      <c r="D103" s="563"/>
      <c r="E103" s="555" t="str">
        <f t="shared" ca="1" si="30"/>
        <v/>
      </c>
      <c r="F103" s="556"/>
      <c r="G103" s="556"/>
      <c r="H103" s="557"/>
      <c r="I103" s="96">
        <f t="shared" ca="1" si="24"/>
        <v>0</v>
      </c>
      <c r="J103" s="96">
        <f t="shared" ca="1" si="25"/>
        <v>0</v>
      </c>
      <c r="K103" s="96">
        <f t="shared" ca="1" si="26"/>
        <v>0</v>
      </c>
      <c r="L103" s="96">
        <f t="shared" ca="1" si="27"/>
        <v>0</v>
      </c>
      <c r="M103" s="96">
        <f t="shared" ca="1" si="28"/>
        <v>0</v>
      </c>
      <c r="N103" s="284">
        <f t="shared" ca="1" si="29"/>
        <v>0</v>
      </c>
      <c r="O103" s="273"/>
    </row>
    <row r="104" spans="1:16" s="18" customFormat="1" ht="24" customHeight="1" thickTop="1" thickBot="1" x14ac:dyDescent="0.3">
      <c r="A104" s="327">
        <v>14</v>
      </c>
      <c r="B104" s="561" t="str">
        <f t="shared" ca="1" si="23"/>
        <v/>
      </c>
      <c r="C104" s="562" t="str">
        <f>IF(Part2!$D$7="", "", Part2!$D$7)</f>
        <v/>
      </c>
      <c r="D104" s="563"/>
      <c r="E104" s="555" t="str">
        <f t="shared" ca="1" si="30"/>
        <v/>
      </c>
      <c r="F104" s="556"/>
      <c r="G104" s="556"/>
      <c r="H104" s="557"/>
      <c r="I104" s="96">
        <f t="shared" ca="1" si="24"/>
        <v>0</v>
      </c>
      <c r="J104" s="96">
        <f t="shared" ca="1" si="25"/>
        <v>0</v>
      </c>
      <c r="K104" s="96">
        <f t="shared" ca="1" si="26"/>
        <v>0</v>
      </c>
      <c r="L104" s="96">
        <f t="shared" ca="1" si="27"/>
        <v>0</v>
      </c>
      <c r="M104" s="96">
        <f t="shared" ca="1" si="28"/>
        <v>0</v>
      </c>
      <c r="N104" s="284">
        <f t="shared" ca="1" si="29"/>
        <v>0</v>
      </c>
      <c r="O104" s="273"/>
    </row>
    <row r="105" spans="1:16" s="18" customFormat="1" ht="24" customHeight="1" thickTop="1" thickBot="1" x14ac:dyDescent="0.3">
      <c r="A105" s="327">
        <v>15</v>
      </c>
      <c r="B105" s="561" t="str">
        <f t="shared" ca="1" si="23"/>
        <v/>
      </c>
      <c r="C105" s="562" t="str">
        <f>IF(Part2!$D$7="", "", Part2!$D$7)</f>
        <v/>
      </c>
      <c r="D105" s="563"/>
      <c r="E105" s="555" t="str">
        <f t="shared" ca="1" si="30"/>
        <v/>
      </c>
      <c r="F105" s="556"/>
      <c r="G105" s="556"/>
      <c r="H105" s="557"/>
      <c r="I105" s="96">
        <f t="shared" ca="1" si="24"/>
        <v>0</v>
      </c>
      <c r="J105" s="96">
        <f t="shared" ca="1" si="25"/>
        <v>0</v>
      </c>
      <c r="K105" s="96">
        <f t="shared" ca="1" si="26"/>
        <v>0</v>
      </c>
      <c r="L105" s="96">
        <f t="shared" ca="1" si="27"/>
        <v>0</v>
      </c>
      <c r="M105" s="96">
        <f t="shared" ca="1" si="28"/>
        <v>0</v>
      </c>
      <c r="N105" s="284">
        <f t="shared" ca="1" si="29"/>
        <v>0</v>
      </c>
      <c r="O105" s="273"/>
    </row>
    <row r="106" spans="1:16" s="18" customFormat="1" ht="24" customHeight="1" thickTop="1" thickBot="1" x14ac:dyDescent="0.3">
      <c r="A106" s="327">
        <v>16</v>
      </c>
      <c r="B106" s="561" t="str">
        <f t="shared" ca="1" si="23"/>
        <v/>
      </c>
      <c r="C106" s="562" t="str">
        <f>IF(Part2!$D$7="", "", Part2!$D$7)</f>
        <v/>
      </c>
      <c r="D106" s="563"/>
      <c r="E106" s="555" t="str">
        <f t="shared" ca="1" si="30"/>
        <v/>
      </c>
      <c r="F106" s="556"/>
      <c r="G106" s="556"/>
      <c r="H106" s="557"/>
      <c r="I106" s="96">
        <f t="shared" ca="1" si="24"/>
        <v>0</v>
      </c>
      <c r="J106" s="96">
        <f t="shared" ca="1" si="25"/>
        <v>0</v>
      </c>
      <c r="K106" s="96">
        <f t="shared" ca="1" si="26"/>
        <v>0</v>
      </c>
      <c r="L106" s="96">
        <f t="shared" ca="1" si="27"/>
        <v>0</v>
      </c>
      <c r="M106" s="96">
        <f t="shared" ca="1" si="28"/>
        <v>0</v>
      </c>
      <c r="N106" s="284">
        <f t="shared" ca="1" si="29"/>
        <v>0</v>
      </c>
      <c r="O106" s="273"/>
    </row>
    <row r="107" spans="1:16" s="18" customFormat="1" ht="24" customHeight="1" thickTop="1" thickBot="1" x14ac:dyDescent="0.3">
      <c r="A107" s="327">
        <v>17</v>
      </c>
      <c r="B107" s="561" t="str">
        <f t="shared" ca="1" si="23"/>
        <v/>
      </c>
      <c r="C107" s="562" t="str">
        <f>IF(Part2!$D$7="", "", Part2!$D$7)</f>
        <v/>
      </c>
      <c r="D107" s="563"/>
      <c r="E107" s="555" t="str">
        <f t="shared" ca="1" si="30"/>
        <v/>
      </c>
      <c r="F107" s="556"/>
      <c r="G107" s="556"/>
      <c r="H107" s="557"/>
      <c r="I107" s="96">
        <f t="shared" ca="1" si="24"/>
        <v>0</v>
      </c>
      <c r="J107" s="96">
        <f t="shared" ca="1" si="25"/>
        <v>0</v>
      </c>
      <c r="K107" s="96">
        <f t="shared" ca="1" si="26"/>
        <v>0</v>
      </c>
      <c r="L107" s="96">
        <f t="shared" ca="1" si="27"/>
        <v>0</v>
      </c>
      <c r="M107" s="96">
        <f t="shared" ca="1" si="28"/>
        <v>0</v>
      </c>
      <c r="N107" s="284">
        <f t="shared" ca="1" si="29"/>
        <v>0</v>
      </c>
      <c r="O107" s="273"/>
    </row>
    <row r="108" spans="1:16" s="18" customFormat="1" ht="24" customHeight="1" thickTop="1" thickBot="1" x14ac:dyDescent="0.3">
      <c r="A108" s="327">
        <v>18</v>
      </c>
      <c r="B108" s="561" t="str">
        <f t="shared" ca="1" si="23"/>
        <v/>
      </c>
      <c r="C108" s="562" t="str">
        <f>IF(Part2!$D$7="", "", Part2!$D$7)</f>
        <v/>
      </c>
      <c r="D108" s="563"/>
      <c r="E108" s="555" t="str">
        <f t="shared" ca="1" si="30"/>
        <v/>
      </c>
      <c r="F108" s="556"/>
      <c r="G108" s="556"/>
      <c r="H108" s="557"/>
      <c r="I108" s="96">
        <f t="shared" ca="1" si="24"/>
        <v>0</v>
      </c>
      <c r="J108" s="96">
        <f t="shared" ca="1" si="25"/>
        <v>0</v>
      </c>
      <c r="K108" s="96">
        <f t="shared" ca="1" si="26"/>
        <v>0</v>
      </c>
      <c r="L108" s="96">
        <f t="shared" ca="1" si="27"/>
        <v>0</v>
      </c>
      <c r="M108" s="96">
        <f t="shared" ca="1" si="28"/>
        <v>0</v>
      </c>
      <c r="N108" s="284">
        <f t="shared" ca="1" si="29"/>
        <v>0</v>
      </c>
      <c r="O108" s="273"/>
    </row>
    <row r="109" spans="1:16" s="18" customFormat="1" ht="24" customHeight="1" thickTop="1" thickBot="1" x14ac:dyDescent="0.3">
      <c r="A109" s="327">
        <v>19</v>
      </c>
      <c r="B109" s="561" t="str">
        <f t="shared" ca="1" si="23"/>
        <v/>
      </c>
      <c r="C109" s="562" t="str">
        <f>IF(Part2!$D$7="", "", Part2!$D$7)</f>
        <v/>
      </c>
      <c r="D109" s="563"/>
      <c r="E109" s="555" t="str">
        <f t="shared" ca="1" si="30"/>
        <v/>
      </c>
      <c r="F109" s="556"/>
      <c r="G109" s="556"/>
      <c r="H109" s="557"/>
      <c r="I109" s="96">
        <f t="shared" ca="1" si="24"/>
        <v>0</v>
      </c>
      <c r="J109" s="96">
        <f t="shared" ca="1" si="25"/>
        <v>0</v>
      </c>
      <c r="K109" s="96">
        <f t="shared" ca="1" si="26"/>
        <v>0</v>
      </c>
      <c r="L109" s="96">
        <f t="shared" ca="1" si="27"/>
        <v>0</v>
      </c>
      <c r="M109" s="96">
        <f t="shared" ca="1" si="28"/>
        <v>0</v>
      </c>
      <c r="N109" s="284">
        <f t="shared" ca="1" si="29"/>
        <v>0</v>
      </c>
      <c r="O109" s="273"/>
    </row>
    <row r="110" spans="1:16" s="18" customFormat="1" ht="24" customHeight="1" thickTop="1" thickBot="1" x14ac:dyDescent="0.3">
      <c r="A110" s="327">
        <v>20</v>
      </c>
      <c r="B110" s="561" t="str">
        <f t="shared" ca="1" si="23"/>
        <v/>
      </c>
      <c r="C110" s="562" t="str">
        <f>IF(Part2!$D$7="", "", Part2!$D$7)</f>
        <v/>
      </c>
      <c r="D110" s="563"/>
      <c r="E110" s="555" t="str">
        <f t="shared" ca="1" si="30"/>
        <v/>
      </c>
      <c r="F110" s="556"/>
      <c r="G110" s="556"/>
      <c r="H110" s="557"/>
      <c r="I110" s="96">
        <f t="shared" ca="1" si="24"/>
        <v>0</v>
      </c>
      <c r="J110" s="96">
        <f t="shared" ca="1" si="25"/>
        <v>0</v>
      </c>
      <c r="K110" s="96">
        <f t="shared" ca="1" si="26"/>
        <v>0</v>
      </c>
      <c r="L110" s="96">
        <f t="shared" ca="1" si="27"/>
        <v>0</v>
      </c>
      <c r="M110" s="96">
        <f t="shared" ca="1" si="28"/>
        <v>0</v>
      </c>
      <c r="N110" s="284">
        <f t="shared" ca="1" si="29"/>
        <v>0</v>
      </c>
      <c r="O110" s="273"/>
      <c r="P110" s="142"/>
    </row>
    <row r="111" spans="1:16" s="18" customFormat="1" ht="15.75" customHeight="1" thickTop="1" thickBot="1" x14ac:dyDescent="0.35">
      <c r="A111" s="88"/>
      <c r="B111" s="598" t="s">
        <v>8</v>
      </c>
      <c r="C111" s="599"/>
      <c r="D111" s="599"/>
      <c r="E111" s="599"/>
      <c r="F111" s="599"/>
      <c r="G111" s="599"/>
      <c r="H111" s="599"/>
      <c r="I111" s="97">
        <f t="shared" ref="I111:N111" ca="1" si="31">SUM(I91:I110)</f>
        <v>0</v>
      </c>
      <c r="J111" s="97">
        <f t="shared" ca="1" si="31"/>
        <v>0</v>
      </c>
      <c r="K111" s="97">
        <f t="shared" ca="1" si="31"/>
        <v>0</v>
      </c>
      <c r="L111" s="97">
        <f t="shared" ca="1" si="31"/>
        <v>0</v>
      </c>
      <c r="M111" s="97">
        <f t="shared" ca="1" si="31"/>
        <v>0</v>
      </c>
      <c r="N111" s="98">
        <f t="shared" ca="1" si="31"/>
        <v>0</v>
      </c>
      <c r="O111" s="273"/>
    </row>
    <row r="112" spans="1:16" s="18" customFormat="1" ht="15" customHeight="1" thickTop="1" thickBot="1" x14ac:dyDescent="0.3">
      <c r="A112" s="91"/>
      <c r="B112" s="595" t="s">
        <v>183</v>
      </c>
      <c r="C112" s="596"/>
      <c r="D112" s="596"/>
      <c r="E112" s="596"/>
      <c r="F112" s="596"/>
      <c r="G112" s="596"/>
      <c r="H112" s="597"/>
      <c r="I112" s="124">
        <f ca="1">I111/(K85+0.01-N111)*100</f>
        <v>0</v>
      </c>
      <c r="J112" s="92" t="s">
        <v>98</v>
      </c>
      <c r="K112" s="92"/>
      <c r="L112" s="92"/>
      <c r="M112" s="92"/>
      <c r="N112" s="92"/>
      <c r="O112" s="274"/>
      <c r="P112" s="133"/>
    </row>
    <row r="113" spans="1:17" s="18" customFormat="1" ht="15" customHeight="1" thickTop="1" thickBot="1" x14ac:dyDescent="0.3">
      <c r="A113" s="88"/>
      <c r="B113" s="595" t="s">
        <v>184</v>
      </c>
      <c r="C113" s="596"/>
      <c r="D113" s="596"/>
      <c r="E113" s="596"/>
      <c r="F113" s="596"/>
      <c r="G113" s="596"/>
      <c r="H113" s="597"/>
      <c r="I113" s="124">
        <f ca="1">AR63/(K85+0.01-N111)*100</f>
        <v>0</v>
      </c>
      <c r="J113" s="123" t="s">
        <v>98</v>
      </c>
      <c r="K113" s="123"/>
      <c r="L113" s="123"/>
      <c r="M113" s="123"/>
      <c r="N113" s="123"/>
      <c r="O113" s="273"/>
      <c r="P113" s="133"/>
    </row>
    <row r="114" spans="1:17" s="18" customFormat="1" ht="15" hidden="1" customHeight="1" thickTop="1" thickBot="1" x14ac:dyDescent="0.3">
      <c r="A114" s="88"/>
      <c r="B114" s="595" t="s">
        <v>424</v>
      </c>
      <c r="C114" s="596"/>
      <c r="D114" s="596"/>
      <c r="E114" s="596"/>
      <c r="F114" s="596"/>
      <c r="G114" s="596"/>
      <c r="H114" s="597"/>
      <c r="I114" s="224">
        <f ca="1">AO63</f>
        <v>0</v>
      </c>
      <c r="J114" s="123" t="s">
        <v>136</v>
      </c>
      <c r="K114" s="123"/>
      <c r="L114" s="123"/>
      <c r="M114" s="123"/>
      <c r="N114" s="123"/>
      <c r="O114" s="273"/>
      <c r="P114" s="133"/>
    </row>
    <row r="115" spans="1:17" s="18" customFormat="1" ht="15" customHeight="1" thickTop="1" thickBot="1" x14ac:dyDescent="0.3">
      <c r="A115" s="88"/>
      <c r="B115" s="595" t="str">
        <f>"Aide demandée personnels fonctionnaires / Aide demandée totale* (max "&amp;Réglages!I19&amp;"%)"</f>
        <v>Aide demandée personnels fonctionnaires / Aide demandée totale* (max 40%)</v>
      </c>
      <c r="C115" s="596"/>
      <c r="D115" s="596"/>
      <c r="E115" s="596"/>
      <c r="F115" s="596"/>
      <c r="G115" s="596"/>
      <c r="H115" s="597"/>
      <c r="I115" s="124">
        <f ca="1">I114/(K85+0.1-N111)*100</f>
        <v>0</v>
      </c>
      <c r="J115" s="123" t="s">
        <v>98</v>
      </c>
      <c r="K115" s="170" t="str">
        <f ca="1">IF(I115&gt;Réglages!I19,"Attention : taux d’aide des personnels statutaires dépassé","")</f>
        <v/>
      </c>
      <c r="L115" s="123"/>
      <c r="M115" s="123"/>
      <c r="N115" s="123"/>
      <c r="O115" s="273"/>
      <c r="P115" s="133"/>
    </row>
    <row r="116" spans="1:17" s="18" customFormat="1" ht="15" customHeight="1" thickTop="1" thickBot="1" x14ac:dyDescent="0.3">
      <c r="A116" s="88"/>
      <c r="B116" s="595" t="str">
        <f>"Frais généraux demandés / Aide demandée totale* (max "&amp;Réglages!I16&amp;"%)"</f>
        <v>Frais généraux demandés / Aide demandée totale* (max 20%)</v>
      </c>
      <c r="C116" s="596"/>
      <c r="D116" s="596"/>
      <c r="E116" s="596"/>
      <c r="F116" s="596"/>
      <c r="G116" s="596"/>
      <c r="H116" s="597"/>
      <c r="I116" s="124">
        <f ca="1">N111/(K85+0.01-N111)*100</f>
        <v>0</v>
      </c>
      <c r="J116" s="123" t="s">
        <v>98</v>
      </c>
      <c r="K116" s="170" t="str">
        <f ca="1">IF(I116&gt;Réglages!I16,"Attention : maximum de frais généraux dépassé","")</f>
        <v/>
      </c>
      <c r="L116" s="123"/>
      <c r="M116" s="123"/>
      <c r="N116" s="123"/>
      <c r="O116" s="273"/>
      <c r="P116" s="133"/>
    </row>
    <row r="117" spans="1:17" s="18" customFormat="1" ht="15" customHeight="1" thickTop="1" thickBot="1" x14ac:dyDescent="0.3">
      <c r="A117" s="88"/>
      <c r="B117" s="595" t="str">
        <f>"Total des demandes de Décharges d’enseignement (max "&amp;Réglages!I22&amp;"k€/an)"</f>
        <v>Total des demandes de Décharges d’enseignement (max 50k€/an)</v>
      </c>
      <c r="C117" s="596"/>
      <c r="D117" s="596"/>
      <c r="E117" s="596"/>
      <c r="F117" s="596"/>
      <c r="G117" s="596"/>
      <c r="H117" s="597"/>
      <c r="I117" s="280">
        <f ca="1">AS63</f>
        <v>0</v>
      </c>
      <c r="J117" s="279" t="s">
        <v>220</v>
      </c>
      <c r="K117" s="280" t="str">
        <f>IF(H13&lt;&gt;"",I117/H13*12,"")</f>
        <v/>
      </c>
      <c r="L117" s="123" t="s">
        <v>221</v>
      </c>
      <c r="M117" s="170" t="str">
        <f>IF(AND(K117&gt;Réglages!I22*1000,K117&lt;&gt;""),"Attention : maximum dépassé","")</f>
        <v/>
      </c>
      <c r="N117" s="123"/>
      <c r="O117" s="273"/>
      <c r="P117" s="133"/>
    </row>
    <row r="118" spans="1:17" s="18" customFormat="1" ht="15.75" customHeight="1" thickTop="1" x14ac:dyDescent="0.25">
      <c r="A118" s="88"/>
      <c r="B118" s="600" t="s">
        <v>185</v>
      </c>
      <c r="C118" s="600"/>
      <c r="D118" s="600"/>
      <c r="E118" s="600"/>
      <c r="F118" s="600"/>
      <c r="G118" s="600"/>
      <c r="H118" s="600"/>
      <c r="I118" s="232"/>
      <c r="J118" s="232"/>
      <c r="K118" s="232"/>
      <c r="L118" s="232"/>
      <c r="M118" s="232"/>
      <c r="N118" s="232"/>
      <c r="O118" s="273"/>
      <c r="P118" s="133"/>
    </row>
    <row r="119" spans="1:17" s="18" customFormat="1" ht="15.75" customHeight="1" thickBot="1" x14ac:dyDescent="0.3">
      <c r="A119" s="88"/>
      <c r="B119" s="251"/>
      <c r="C119" s="251"/>
      <c r="D119" s="251"/>
      <c r="E119" s="251"/>
      <c r="F119" s="251"/>
      <c r="G119" s="251"/>
      <c r="H119" s="251"/>
      <c r="I119" s="232"/>
      <c r="J119" s="232"/>
      <c r="K119" s="232"/>
      <c r="L119" s="232"/>
      <c r="M119" s="232"/>
      <c r="N119" s="232"/>
      <c r="O119" s="273"/>
      <c r="P119" s="133"/>
    </row>
    <row r="120" spans="1:17" ht="18.75" customHeight="1" thickTop="1" thickBot="1" x14ac:dyDescent="0.4">
      <c r="B120" s="589" t="s">
        <v>229</v>
      </c>
      <c r="C120" s="590"/>
      <c r="D120" s="590"/>
      <c r="E120" s="590"/>
      <c r="F120" s="590"/>
      <c r="G120" s="590"/>
      <c r="H120" s="590"/>
      <c r="I120" s="590"/>
      <c r="J120" s="590"/>
      <c r="K120" s="590"/>
      <c r="L120" s="590"/>
      <c r="M120" s="590"/>
      <c r="N120" s="591"/>
      <c r="O120" s="275"/>
      <c r="P120" s="133"/>
      <c r="Q120" s="133"/>
    </row>
    <row r="121" spans="1:17" ht="17.25" hidden="1" customHeight="1" thickTop="1" x14ac:dyDescent="0.35">
      <c r="B121" s="309"/>
      <c r="C121" s="309"/>
      <c r="D121" s="309"/>
      <c r="E121" s="309"/>
      <c r="F121" s="309"/>
      <c r="G121" s="309"/>
      <c r="H121" s="309"/>
      <c r="I121" s="309"/>
      <c r="J121" s="309"/>
      <c r="K121" s="309"/>
      <c r="L121" s="309"/>
      <c r="M121" s="309"/>
      <c r="N121" s="309"/>
      <c r="O121" s="310"/>
      <c r="P121" s="133"/>
      <c r="Q121" s="133"/>
    </row>
    <row r="122" spans="1:17" s="17" customFormat="1" ht="17.25" customHeight="1" thickTop="1" thickBot="1" x14ac:dyDescent="0.4">
      <c r="B122" s="314"/>
      <c r="C122" s="314"/>
      <c r="D122" s="314"/>
      <c r="E122" s="314"/>
      <c r="F122" s="314"/>
      <c r="G122" s="314"/>
      <c r="H122" s="314"/>
      <c r="I122" s="601"/>
      <c r="J122" s="601"/>
      <c r="K122" s="601"/>
      <c r="L122" s="601"/>
      <c r="M122" s="314"/>
      <c r="N122" s="314"/>
      <c r="O122" s="315"/>
      <c r="P122" s="316"/>
      <c r="Q122" s="316"/>
    </row>
    <row r="123" spans="1:17" s="18" customFormat="1" ht="15.75" hidden="1" customHeight="1" thickBot="1" x14ac:dyDescent="0.3">
      <c r="A123" s="88"/>
      <c r="B123" s="311"/>
      <c r="C123" s="311"/>
      <c r="D123" s="311"/>
      <c r="E123" s="311"/>
      <c r="F123" s="311"/>
      <c r="G123" s="311"/>
      <c r="H123" s="311"/>
      <c r="I123" s="312"/>
      <c r="J123" s="312"/>
      <c r="K123" s="312"/>
      <c r="L123" s="312"/>
      <c r="M123" s="312"/>
      <c r="N123" s="312"/>
      <c r="O123" s="313"/>
      <c r="P123" s="133"/>
    </row>
    <row r="124" spans="1:17" s="298" customFormat="1" ht="30.75" customHeight="1" thickTop="1" x14ac:dyDescent="0.25">
      <c r="A124" s="328"/>
      <c r="B124" s="592" t="s">
        <v>197</v>
      </c>
      <c r="C124" s="593"/>
      <c r="D124" s="593"/>
      <c r="E124" s="594"/>
      <c r="F124" s="573" t="s">
        <v>198</v>
      </c>
      <c r="G124" s="573"/>
      <c r="H124" s="573"/>
      <c r="I124" s="574"/>
      <c r="J124" s="570" t="s">
        <v>299</v>
      </c>
      <c r="K124" s="570"/>
      <c r="L124" s="570"/>
      <c r="M124" s="570"/>
      <c r="N124" s="570"/>
      <c r="O124" s="438"/>
      <c r="P124" s="297"/>
    </row>
    <row r="125" spans="1:17" s="18" customFormat="1" ht="15.75" customHeight="1" x14ac:dyDescent="0.25">
      <c r="A125" s="329">
        <v>1</v>
      </c>
      <c r="B125" s="550" t="str">
        <f t="shared" ref="B125:B139" ca="1" si="32">LOOKUP($A125,$Q$189:$Q$363,$J$189:$J$363)</f>
        <v xml:space="preserve"> </v>
      </c>
      <c r="C125" s="541"/>
      <c r="D125" s="541"/>
      <c r="E125" s="551"/>
      <c r="F125" s="541" t="str">
        <f t="shared" ref="F125:F139" ca="1" si="33">LOOKUP($A125,$Q$189:$Q$363,$K$189:$K$363)</f>
        <v xml:space="preserve"> </v>
      </c>
      <c r="G125" s="541"/>
      <c r="H125" s="541"/>
      <c r="I125" s="542"/>
      <c r="J125" s="570"/>
      <c r="K125" s="570"/>
      <c r="L125" s="570"/>
      <c r="M125" s="570"/>
      <c r="N125" s="570"/>
      <c r="O125" s="438"/>
      <c r="P125" s="133"/>
    </row>
    <row r="126" spans="1:17" s="18" customFormat="1" ht="15.75" customHeight="1" x14ac:dyDescent="0.25">
      <c r="A126" s="329">
        <v>2</v>
      </c>
      <c r="B126" s="550" t="str">
        <f t="shared" ca="1" si="32"/>
        <v xml:space="preserve"> </v>
      </c>
      <c r="C126" s="541"/>
      <c r="D126" s="541"/>
      <c r="E126" s="551"/>
      <c r="F126" s="541" t="str">
        <f t="shared" ca="1" si="33"/>
        <v xml:space="preserve"> </v>
      </c>
      <c r="G126" s="541"/>
      <c r="H126" s="541"/>
      <c r="I126" s="542"/>
      <c r="J126" s="570"/>
      <c r="K126" s="570"/>
      <c r="L126" s="570"/>
      <c r="M126" s="570"/>
      <c r="N126" s="570"/>
      <c r="O126" s="438"/>
      <c r="P126" s="133"/>
    </row>
    <row r="127" spans="1:17" s="18" customFormat="1" ht="15.75" customHeight="1" x14ac:dyDescent="0.25">
      <c r="A127" s="329">
        <v>3</v>
      </c>
      <c r="B127" s="550" t="str">
        <f t="shared" ca="1" si="32"/>
        <v xml:space="preserve"> </v>
      </c>
      <c r="C127" s="541"/>
      <c r="D127" s="541"/>
      <c r="E127" s="551"/>
      <c r="F127" s="541" t="str">
        <f t="shared" ca="1" si="33"/>
        <v xml:space="preserve"> </v>
      </c>
      <c r="G127" s="541"/>
      <c r="H127" s="541"/>
      <c r="I127" s="542"/>
      <c r="J127" s="570"/>
      <c r="K127" s="570"/>
      <c r="L127" s="570"/>
      <c r="M127" s="570"/>
      <c r="N127" s="570"/>
      <c r="O127" s="438"/>
      <c r="P127" s="133"/>
    </row>
    <row r="128" spans="1:17" s="18" customFormat="1" ht="15.75" customHeight="1" x14ac:dyDescent="0.25">
      <c r="A128" s="329">
        <v>4</v>
      </c>
      <c r="B128" s="550" t="str">
        <f t="shared" ca="1" si="32"/>
        <v xml:space="preserve"> </v>
      </c>
      <c r="C128" s="541"/>
      <c r="D128" s="541"/>
      <c r="E128" s="551"/>
      <c r="F128" s="541" t="str">
        <f t="shared" ca="1" si="33"/>
        <v xml:space="preserve"> </v>
      </c>
      <c r="G128" s="541"/>
      <c r="H128" s="541"/>
      <c r="I128" s="542"/>
      <c r="J128" s="570"/>
      <c r="K128" s="570"/>
      <c r="L128" s="570"/>
      <c r="M128" s="570"/>
      <c r="N128" s="570"/>
      <c r="O128" s="438"/>
      <c r="P128" s="133"/>
    </row>
    <row r="129" spans="1:17" s="18" customFormat="1" ht="15.75" customHeight="1" x14ac:dyDescent="0.25">
      <c r="A129" s="329">
        <v>5</v>
      </c>
      <c r="B129" s="550" t="str">
        <f t="shared" ca="1" si="32"/>
        <v xml:space="preserve"> </v>
      </c>
      <c r="C129" s="541"/>
      <c r="D129" s="541"/>
      <c r="E129" s="551"/>
      <c r="F129" s="541" t="str">
        <f t="shared" ca="1" si="33"/>
        <v xml:space="preserve"> </v>
      </c>
      <c r="G129" s="541"/>
      <c r="H129" s="541"/>
      <c r="I129" s="542"/>
      <c r="J129" s="570"/>
      <c r="K129" s="570"/>
      <c r="L129" s="570"/>
      <c r="M129" s="570"/>
      <c r="N129" s="570"/>
      <c r="O129" s="438"/>
      <c r="P129" s="133"/>
    </row>
    <row r="130" spans="1:17" s="18" customFormat="1" ht="15.75" customHeight="1" x14ac:dyDescent="0.25">
      <c r="A130" s="329">
        <v>6</v>
      </c>
      <c r="B130" s="550" t="str">
        <f t="shared" ca="1" si="32"/>
        <v xml:space="preserve"> </v>
      </c>
      <c r="C130" s="541"/>
      <c r="D130" s="541"/>
      <c r="E130" s="551"/>
      <c r="F130" s="541" t="str">
        <f t="shared" ca="1" si="33"/>
        <v xml:space="preserve"> </v>
      </c>
      <c r="G130" s="541"/>
      <c r="H130" s="541"/>
      <c r="I130" s="542"/>
      <c r="J130" s="570"/>
      <c r="K130" s="570"/>
      <c r="L130" s="570"/>
      <c r="M130" s="570"/>
      <c r="N130" s="570"/>
      <c r="O130" s="438"/>
      <c r="P130" s="133"/>
    </row>
    <row r="131" spans="1:17" s="18" customFormat="1" ht="15.75" customHeight="1" x14ac:dyDescent="0.25">
      <c r="A131" s="329">
        <v>7</v>
      </c>
      <c r="B131" s="550" t="str">
        <f t="shared" ca="1" si="32"/>
        <v xml:space="preserve"> </v>
      </c>
      <c r="C131" s="541"/>
      <c r="D131" s="541"/>
      <c r="E131" s="551"/>
      <c r="F131" s="541" t="str">
        <f t="shared" ca="1" si="33"/>
        <v xml:space="preserve"> </v>
      </c>
      <c r="G131" s="541"/>
      <c r="H131" s="541"/>
      <c r="I131" s="542"/>
      <c r="J131" s="570"/>
      <c r="K131" s="570"/>
      <c r="L131" s="570"/>
      <c r="M131" s="570"/>
      <c r="N131" s="570"/>
      <c r="O131" s="438"/>
      <c r="P131" s="133"/>
    </row>
    <row r="132" spans="1:17" s="18" customFormat="1" ht="15.75" customHeight="1" x14ac:dyDescent="0.25">
      <c r="A132" s="329">
        <v>8</v>
      </c>
      <c r="B132" s="550" t="str">
        <f t="shared" ca="1" si="32"/>
        <v xml:space="preserve"> </v>
      </c>
      <c r="C132" s="541"/>
      <c r="D132" s="541"/>
      <c r="E132" s="551"/>
      <c r="F132" s="541" t="str">
        <f t="shared" ca="1" si="33"/>
        <v xml:space="preserve"> </v>
      </c>
      <c r="G132" s="541"/>
      <c r="H132" s="541"/>
      <c r="I132" s="542"/>
      <c r="J132" s="570"/>
      <c r="K132" s="570"/>
      <c r="L132" s="570"/>
      <c r="M132" s="570"/>
      <c r="N132" s="570"/>
      <c r="O132" s="438"/>
      <c r="P132" s="133"/>
    </row>
    <row r="133" spans="1:17" s="18" customFormat="1" ht="15.75" customHeight="1" x14ac:dyDescent="0.25">
      <c r="A133" s="329">
        <v>9</v>
      </c>
      <c r="B133" s="550" t="str">
        <f t="shared" ca="1" si="32"/>
        <v xml:space="preserve"> </v>
      </c>
      <c r="C133" s="541"/>
      <c r="D133" s="541"/>
      <c r="E133" s="551"/>
      <c r="F133" s="541" t="str">
        <f t="shared" ca="1" si="33"/>
        <v xml:space="preserve"> </v>
      </c>
      <c r="G133" s="541"/>
      <c r="H133" s="541"/>
      <c r="I133" s="542"/>
      <c r="J133" s="570"/>
      <c r="K133" s="570"/>
      <c r="L133" s="570"/>
      <c r="M133" s="570"/>
      <c r="N133" s="570"/>
      <c r="O133" s="438"/>
      <c r="P133" s="133"/>
    </row>
    <row r="134" spans="1:17" s="18" customFormat="1" ht="15.75" customHeight="1" x14ac:dyDescent="0.25">
      <c r="A134" s="329">
        <v>10</v>
      </c>
      <c r="B134" s="550" t="str">
        <f t="shared" ca="1" si="32"/>
        <v xml:space="preserve"> </v>
      </c>
      <c r="C134" s="541"/>
      <c r="D134" s="541"/>
      <c r="E134" s="551"/>
      <c r="F134" s="541" t="str">
        <f t="shared" ca="1" si="33"/>
        <v xml:space="preserve"> </v>
      </c>
      <c r="G134" s="541"/>
      <c r="H134" s="541"/>
      <c r="I134" s="542"/>
      <c r="J134" s="570"/>
      <c r="K134" s="570"/>
      <c r="L134" s="570"/>
      <c r="M134" s="570"/>
      <c r="N134" s="570"/>
      <c r="O134" s="438"/>
      <c r="P134" s="133"/>
    </row>
    <row r="135" spans="1:17" s="18" customFormat="1" ht="15.75" customHeight="1" x14ac:dyDescent="0.25">
      <c r="A135" s="329">
        <v>11</v>
      </c>
      <c r="B135" s="550" t="str">
        <f t="shared" ca="1" si="32"/>
        <v xml:space="preserve"> </v>
      </c>
      <c r="C135" s="541"/>
      <c r="D135" s="541"/>
      <c r="E135" s="551"/>
      <c r="F135" s="541" t="str">
        <f t="shared" ca="1" si="33"/>
        <v xml:space="preserve"> </v>
      </c>
      <c r="G135" s="541"/>
      <c r="H135" s="541"/>
      <c r="I135" s="542"/>
      <c r="J135" s="570"/>
      <c r="K135" s="570"/>
      <c r="L135" s="570"/>
      <c r="M135" s="570"/>
      <c r="N135" s="570"/>
      <c r="O135" s="438"/>
      <c r="P135" s="133"/>
    </row>
    <row r="136" spans="1:17" s="18" customFormat="1" ht="15.75" customHeight="1" x14ac:dyDescent="0.25">
      <c r="A136" s="329">
        <v>12</v>
      </c>
      <c r="B136" s="550" t="str">
        <f t="shared" ca="1" si="32"/>
        <v xml:space="preserve"> </v>
      </c>
      <c r="C136" s="541"/>
      <c r="D136" s="541"/>
      <c r="E136" s="551"/>
      <c r="F136" s="541" t="str">
        <f t="shared" ca="1" si="33"/>
        <v xml:space="preserve"> </v>
      </c>
      <c r="G136" s="541"/>
      <c r="H136" s="541"/>
      <c r="I136" s="542"/>
      <c r="J136" s="570"/>
      <c r="K136" s="570"/>
      <c r="L136" s="570"/>
      <c r="M136" s="570"/>
      <c r="N136" s="570"/>
      <c r="O136" s="438"/>
      <c r="P136" s="133"/>
    </row>
    <row r="137" spans="1:17" s="18" customFormat="1" ht="15.75" customHeight="1" x14ac:dyDescent="0.25">
      <c r="A137" s="329">
        <v>13</v>
      </c>
      <c r="B137" s="550" t="str">
        <f t="shared" ca="1" si="32"/>
        <v xml:space="preserve"> </v>
      </c>
      <c r="C137" s="541"/>
      <c r="D137" s="541"/>
      <c r="E137" s="551"/>
      <c r="F137" s="541" t="str">
        <f t="shared" ca="1" si="33"/>
        <v xml:space="preserve"> </v>
      </c>
      <c r="G137" s="541"/>
      <c r="H137" s="541"/>
      <c r="I137" s="542"/>
      <c r="J137" s="570"/>
      <c r="K137" s="570"/>
      <c r="L137" s="570"/>
      <c r="M137" s="570"/>
      <c r="N137" s="570"/>
      <c r="O137" s="438"/>
      <c r="P137" s="133"/>
    </row>
    <row r="138" spans="1:17" s="18" customFormat="1" ht="15.75" customHeight="1" x14ac:dyDescent="0.25">
      <c r="A138" s="329">
        <v>14</v>
      </c>
      <c r="B138" s="550" t="str">
        <f t="shared" ca="1" si="32"/>
        <v xml:space="preserve"> </v>
      </c>
      <c r="C138" s="541"/>
      <c r="D138" s="541"/>
      <c r="E138" s="551"/>
      <c r="F138" s="541" t="str">
        <f t="shared" ca="1" si="33"/>
        <v xml:space="preserve"> </v>
      </c>
      <c r="G138" s="541"/>
      <c r="H138" s="541"/>
      <c r="I138" s="542"/>
      <c r="J138" s="570"/>
      <c r="K138" s="570"/>
      <c r="L138" s="570"/>
      <c r="M138" s="570"/>
      <c r="N138" s="570"/>
      <c r="O138" s="438"/>
      <c r="P138" s="133"/>
    </row>
    <row r="139" spans="1:17" s="18" customFormat="1" ht="15.75" customHeight="1" thickBot="1" x14ac:dyDescent="0.3">
      <c r="A139" s="329">
        <v>15</v>
      </c>
      <c r="B139" s="552" t="str">
        <f t="shared" ca="1" si="32"/>
        <v xml:space="preserve"> </v>
      </c>
      <c r="C139" s="553"/>
      <c r="D139" s="553"/>
      <c r="E139" s="554"/>
      <c r="F139" s="548" t="str">
        <f t="shared" ca="1" si="33"/>
        <v xml:space="preserve"> </v>
      </c>
      <c r="G139" s="548"/>
      <c r="H139" s="548"/>
      <c r="I139" s="549"/>
      <c r="J139" s="570"/>
      <c r="K139" s="570"/>
      <c r="L139" s="570"/>
      <c r="M139" s="570"/>
      <c r="N139" s="570"/>
      <c r="O139" s="438"/>
      <c r="P139" s="133"/>
    </row>
    <row r="140" spans="1:17" s="88" customFormat="1" ht="8.25" customHeight="1" thickTop="1" thickBot="1" x14ac:dyDescent="0.35">
      <c r="B140" s="334"/>
      <c r="C140" s="334"/>
      <c r="D140" s="334"/>
      <c r="E140" s="334"/>
      <c r="F140" s="334"/>
      <c r="G140" s="334"/>
      <c r="H140" s="334"/>
      <c r="I140" s="335"/>
      <c r="J140" s="336"/>
      <c r="K140" s="335"/>
      <c r="L140" s="336"/>
      <c r="M140" s="438"/>
      <c r="N140" s="438"/>
      <c r="O140" s="438"/>
      <c r="P140" s="316"/>
    </row>
    <row r="141" spans="1:17" s="18" customFormat="1" ht="28.15" customHeight="1" thickTop="1" thickBot="1" x14ac:dyDescent="0.4">
      <c r="A141" s="88"/>
      <c r="B141" s="558" t="s">
        <v>419</v>
      </c>
      <c r="C141" s="559"/>
      <c r="D141" s="559"/>
      <c r="E141" s="559"/>
      <c r="F141" s="559"/>
      <c r="G141" s="544">
        <f ca="1">AO63</f>
        <v>0</v>
      </c>
      <c r="H141" s="544"/>
      <c r="I141" s="560"/>
      <c r="J141" s="571" t="s">
        <v>422</v>
      </c>
      <c r="K141" s="572"/>
      <c r="L141" s="572"/>
      <c r="M141" s="544">
        <f ca="1">AP63+AQ63</f>
        <v>0</v>
      </c>
      <c r="N141" s="545"/>
      <c r="O141" s="438"/>
      <c r="P141" s="133"/>
    </row>
    <row r="142" spans="1:17" s="18" customFormat="1" ht="15.75" customHeight="1" thickTop="1" thickBot="1" x14ac:dyDescent="0.3">
      <c r="A142" s="88"/>
      <c r="B142" s="251"/>
      <c r="C142" s="251"/>
      <c r="D142" s="251"/>
      <c r="E142" s="251"/>
      <c r="F142" s="251"/>
      <c r="G142" s="251"/>
      <c r="H142" s="251"/>
      <c r="I142" s="233"/>
      <c r="J142" s="232"/>
      <c r="K142" s="232"/>
      <c r="L142" s="232"/>
      <c r="M142" s="232"/>
      <c r="N142" s="232"/>
      <c r="O142" s="273"/>
      <c r="P142" s="133"/>
    </row>
    <row r="143" spans="1:17" ht="18.75" customHeight="1" thickTop="1" thickBot="1" x14ac:dyDescent="0.4">
      <c r="B143" s="589" t="s">
        <v>88</v>
      </c>
      <c r="C143" s="590"/>
      <c r="D143" s="590"/>
      <c r="E143" s="590"/>
      <c r="F143" s="590"/>
      <c r="G143" s="590"/>
      <c r="H143" s="590"/>
      <c r="I143" s="590"/>
      <c r="J143" s="590"/>
      <c r="K143" s="590"/>
      <c r="L143" s="590"/>
      <c r="M143" s="590"/>
      <c r="N143" s="591"/>
      <c r="O143" s="275"/>
      <c r="P143" s="133"/>
      <c r="Q143" s="133"/>
    </row>
    <row r="144" spans="1:17" ht="15.75" customHeight="1" thickTop="1" thickBot="1" x14ac:dyDescent="0.4">
      <c r="A144" s="330"/>
      <c r="B144" s="659"/>
      <c r="C144" s="660"/>
      <c r="D144" s="7"/>
      <c r="E144" s="7"/>
      <c r="F144" s="7"/>
      <c r="G144" s="7"/>
      <c r="H144" s="7"/>
      <c r="I144" s="7"/>
      <c r="J144" s="7"/>
      <c r="K144" s="7"/>
      <c r="L144" s="7"/>
      <c r="M144" s="7"/>
      <c r="N144" s="7"/>
      <c r="O144" s="262"/>
      <c r="P144" s="135"/>
      <c r="Q144" s="133"/>
    </row>
    <row r="145" spans="1:17" s="52" customFormat="1" ht="15.75" customHeight="1" thickTop="1" thickBot="1" x14ac:dyDescent="0.35">
      <c r="A145" s="324"/>
      <c r="B145" s="659"/>
      <c r="C145" s="660"/>
      <c r="D145" s="86"/>
      <c r="E145" s="86"/>
      <c r="F145" s="86"/>
      <c r="G145" s="86"/>
      <c r="H145" s="87"/>
      <c r="I145" s="671" t="s">
        <v>87</v>
      </c>
      <c r="J145" s="669"/>
      <c r="K145" s="669"/>
      <c r="L145" s="668" t="s">
        <v>9</v>
      </c>
      <c r="M145" s="669"/>
      <c r="N145" s="670"/>
      <c r="O145" s="269"/>
      <c r="P145" s="135"/>
      <c r="Q145" s="135"/>
    </row>
    <row r="146" spans="1:17" s="52" customFormat="1" ht="15.75" customHeight="1" thickTop="1" thickBot="1" x14ac:dyDescent="0.4">
      <c r="A146" s="324"/>
      <c r="B146" s="661" t="s">
        <v>157</v>
      </c>
      <c r="C146" s="662"/>
      <c r="D146" s="662"/>
      <c r="E146" s="662"/>
      <c r="F146" s="662"/>
      <c r="G146" s="662"/>
      <c r="H146" s="662"/>
      <c r="I146" s="666">
        <f ca="1">AT63</f>
        <v>0</v>
      </c>
      <c r="J146" s="667"/>
      <c r="K146" s="667"/>
      <c r="L146" s="663">
        <f ca="1">AU63</f>
        <v>0</v>
      </c>
      <c r="M146" s="664"/>
      <c r="N146" s="665"/>
      <c r="O146" s="269"/>
      <c r="P146"/>
      <c r="Q146" s="135"/>
    </row>
    <row r="147" spans="1:17" s="52" customFormat="1" ht="15.75" customHeight="1" thickTop="1" thickBot="1" x14ac:dyDescent="0.4">
      <c r="A147" s="324"/>
      <c r="B147" s="644" t="s">
        <v>159</v>
      </c>
      <c r="C147" s="645"/>
      <c r="D147" s="645"/>
      <c r="E147" s="645"/>
      <c r="F147" s="645"/>
      <c r="G147" s="645"/>
      <c r="H147" s="646"/>
      <c r="I147" s="647">
        <f ca="1">AV63</f>
        <v>0</v>
      </c>
      <c r="J147" s="648"/>
      <c r="K147" s="648"/>
      <c r="L147" s="649">
        <f ca="1">AW63</f>
        <v>0</v>
      </c>
      <c r="M147" s="650"/>
      <c r="N147" s="651"/>
      <c r="O147" s="269"/>
      <c r="P147"/>
      <c r="Q147" s="135"/>
    </row>
    <row r="148" spans="1:17" s="52" customFormat="1" ht="15.75" customHeight="1" thickTop="1" thickBot="1" x14ac:dyDescent="0.4">
      <c r="A148" s="324"/>
      <c r="B148" s="652" t="s">
        <v>158</v>
      </c>
      <c r="C148" s="653"/>
      <c r="D148" s="653"/>
      <c r="E148" s="653"/>
      <c r="F148" s="653"/>
      <c r="G148" s="653"/>
      <c r="H148" s="654"/>
      <c r="I148" s="655">
        <f ca="1">SUM(I146:K147)</f>
        <v>0</v>
      </c>
      <c r="J148" s="656"/>
      <c r="K148" s="657"/>
      <c r="L148" s="655">
        <f ca="1">SUM(L146:N147)</f>
        <v>0</v>
      </c>
      <c r="M148" s="656"/>
      <c r="N148" s="658"/>
      <c r="O148" s="269"/>
      <c r="P148"/>
      <c r="Q148" s="135"/>
    </row>
    <row r="149" spans="1:17" ht="15" thickTop="1" x14ac:dyDescent="0.35"/>
    <row r="160" spans="1:17" ht="13.9" hidden="1" customHeight="1" x14ac:dyDescent="0.35"/>
    <row r="161" spans="1:14" ht="14.5" hidden="1" customHeight="1" x14ac:dyDescent="0.35"/>
    <row r="162" spans="1:14" ht="15" thickBot="1" x14ac:dyDescent="0.4"/>
    <row r="163" spans="1:14" ht="21" customHeight="1" thickTop="1" thickBot="1" x14ac:dyDescent="0.4">
      <c r="A163" s="331"/>
      <c r="B163" s="673" t="s">
        <v>97</v>
      </c>
      <c r="C163" s="674"/>
      <c r="D163" s="674"/>
      <c r="E163" s="674"/>
      <c r="F163" s="674"/>
      <c r="G163" s="674"/>
      <c r="H163" s="675"/>
      <c r="K163" s="673" t="s">
        <v>182</v>
      </c>
      <c r="L163" s="674"/>
      <c r="M163" s="674"/>
      <c r="N163" s="675"/>
    </row>
    <row r="164" spans="1:14" ht="16.5" customHeight="1" thickTop="1" thickBot="1" x14ac:dyDescent="0.4">
      <c r="A164" s="331"/>
      <c r="B164" s="608" t="s">
        <v>2</v>
      </c>
      <c r="C164" s="609"/>
      <c r="D164" s="610"/>
      <c r="E164" s="611" t="s">
        <v>1</v>
      </c>
      <c r="F164" s="609"/>
      <c r="G164" s="609"/>
      <c r="H164" s="612"/>
      <c r="K164" s="613" t="s">
        <v>2</v>
      </c>
      <c r="L164" s="614"/>
      <c r="M164" s="621" t="s">
        <v>1</v>
      </c>
      <c r="N164" s="622"/>
    </row>
    <row r="165" spans="1:14" ht="24.75" customHeight="1" thickTop="1" thickBot="1" x14ac:dyDescent="0.4">
      <c r="A165" s="332"/>
      <c r="B165" s="623" t="str">
        <f>IF(C$18="","",C$18)</f>
        <v/>
      </c>
      <c r="C165" s="624"/>
      <c r="D165" s="625"/>
      <c r="E165" s="624" t="str">
        <f>IF(C$17="","",C$17)</f>
        <v/>
      </c>
      <c r="F165" s="624"/>
      <c r="G165" s="624"/>
      <c r="H165" s="626"/>
      <c r="K165" s="627" t="str">
        <f>IF(D43="","",D43)</f>
        <v/>
      </c>
      <c r="L165" s="628"/>
      <c r="M165" s="629" t="str">
        <f>IF(D42="","",D42)</f>
        <v/>
      </c>
      <c r="N165" s="630"/>
    </row>
    <row r="166" spans="1:14" ht="15.5" thickTop="1" thickBot="1" x14ac:dyDescent="0.4">
      <c r="A166" s="235"/>
      <c r="B166" s="49"/>
      <c r="C166" s="49"/>
      <c r="K166" s="608" t="s">
        <v>28</v>
      </c>
      <c r="L166" s="609"/>
      <c r="M166" s="609"/>
      <c r="N166" s="612"/>
    </row>
    <row r="167" spans="1:14" ht="16.5" customHeight="1" thickTop="1" thickBot="1" x14ac:dyDescent="0.4">
      <c r="A167" s="331"/>
      <c r="B167" s="631" t="s">
        <v>27</v>
      </c>
      <c r="C167" s="632"/>
      <c r="D167" s="632"/>
      <c r="E167" s="632"/>
      <c r="F167" s="632"/>
      <c r="G167" s="632"/>
      <c r="H167" s="633"/>
      <c r="K167" s="623" t="str">
        <f>IF(D44="","",D44)</f>
        <v/>
      </c>
      <c r="L167" s="624"/>
      <c r="M167" s="624"/>
      <c r="N167" s="626"/>
    </row>
    <row r="168" spans="1:14" ht="15.5" thickTop="1" thickBot="1" x14ac:dyDescent="0.4">
      <c r="A168" s="331"/>
      <c r="B168" s="634"/>
      <c r="C168" s="634"/>
      <c r="D168" s="634"/>
      <c r="E168" s="634"/>
      <c r="F168" s="634"/>
      <c r="G168" s="634"/>
      <c r="H168" s="634"/>
      <c r="K168" s="49"/>
      <c r="L168" s="49"/>
      <c r="M168" s="49"/>
      <c r="N168" s="49"/>
    </row>
    <row r="169" spans="1:14" ht="16.5" customHeight="1" thickTop="1" thickBot="1" x14ac:dyDescent="0.4">
      <c r="A169" s="331"/>
      <c r="B169" s="634"/>
      <c r="C169" s="634"/>
      <c r="D169" s="634"/>
      <c r="E169" s="634"/>
      <c r="F169" s="634"/>
      <c r="G169" s="634"/>
      <c r="H169" s="634"/>
      <c r="K169" s="631" t="s">
        <v>244</v>
      </c>
      <c r="L169" s="632"/>
      <c r="M169" s="632"/>
      <c r="N169" s="633"/>
    </row>
    <row r="170" spans="1:14" ht="15.5" thickTop="1" thickBot="1" x14ac:dyDescent="0.4">
      <c r="A170" s="331"/>
      <c r="B170" s="634"/>
      <c r="C170" s="634"/>
      <c r="D170" s="634"/>
      <c r="E170" s="634"/>
      <c r="F170" s="634"/>
      <c r="G170" s="634"/>
      <c r="H170" s="634"/>
      <c r="K170" s="635"/>
      <c r="L170" s="636"/>
      <c r="M170" s="636"/>
      <c r="N170" s="637"/>
    </row>
    <row r="171" spans="1:14" ht="15.5" thickTop="1" thickBot="1" x14ac:dyDescent="0.4">
      <c r="A171" s="331"/>
      <c r="B171" s="634"/>
      <c r="C171" s="634"/>
      <c r="D171" s="634"/>
      <c r="E171" s="634"/>
      <c r="F171" s="634"/>
      <c r="G171" s="634"/>
      <c r="H171" s="634"/>
      <c r="K171" s="638"/>
      <c r="L171" s="639"/>
      <c r="M171" s="639"/>
      <c r="N171" s="640"/>
    </row>
    <row r="172" spans="1:14" ht="15.5" thickTop="1" thickBot="1" x14ac:dyDescent="0.4">
      <c r="A172" s="331"/>
      <c r="B172" s="634"/>
      <c r="C172" s="634"/>
      <c r="D172" s="634"/>
      <c r="E172" s="634"/>
      <c r="F172" s="634"/>
      <c r="G172" s="634"/>
      <c r="H172" s="634"/>
      <c r="K172" s="638"/>
      <c r="L172" s="639"/>
      <c r="M172" s="639"/>
      <c r="N172" s="640"/>
    </row>
    <row r="173" spans="1:14" ht="15.5" thickTop="1" thickBot="1" x14ac:dyDescent="0.4">
      <c r="A173" s="331"/>
      <c r="B173" s="634"/>
      <c r="C173" s="634"/>
      <c r="D173" s="634"/>
      <c r="E173" s="634"/>
      <c r="F173" s="634"/>
      <c r="G173" s="634"/>
      <c r="H173" s="634"/>
      <c r="K173" s="638"/>
      <c r="L173" s="639"/>
      <c r="M173" s="639"/>
      <c r="N173" s="640"/>
    </row>
    <row r="174" spans="1:14" ht="15.5" thickTop="1" thickBot="1" x14ac:dyDescent="0.4">
      <c r="A174" s="331"/>
      <c r="B174" s="634"/>
      <c r="C174" s="634"/>
      <c r="D174" s="634"/>
      <c r="E174" s="634"/>
      <c r="F174" s="634"/>
      <c r="G174" s="634"/>
      <c r="H174" s="634"/>
      <c r="K174" s="638"/>
      <c r="L174" s="639"/>
      <c r="M174" s="639"/>
      <c r="N174" s="640"/>
    </row>
    <row r="175" spans="1:14" ht="15.5" thickTop="1" thickBot="1" x14ac:dyDescent="0.4">
      <c r="A175" s="331"/>
      <c r="B175" s="634"/>
      <c r="C175" s="634"/>
      <c r="D175" s="634"/>
      <c r="E175" s="634"/>
      <c r="F175" s="634"/>
      <c r="G175" s="634"/>
      <c r="H175" s="634"/>
      <c r="K175" s="641"/>
      <c r="L175" s="642"/>
      <c r="M175" s="642"/>
      <c r="N175" s="643"/>
    </row>
    <row r="176" spans="1:14" ht="15" thickTop="1" x14ac:dyDescent="0.35">
      <c r="A176" s="333"/>
      <c r="B176" s="619" t="str">
        <f>"Projet : "&amp;M3</f>
        <v xml:space="preserve">Projet :  </v>
      </c>
      <c r="C176" s="620"/>
      <c r="D176" s="620"/>
      <c r="E176" s="620"/>
      <c r="F176" s="620"/>
      <c r="G176" s="620"/>
      <c r="H176" s="620"/>
      <c r="I176" s="620"/>
      <c r="J176" s="620"/>
      <c r="K176" s="620"/>
      <c r="L176" s="620"/>
      <c r="M176" s="620"/>
      <c r="N176" s="620"/>
    </row>
    <row r="177" spans="1:19" ht="15" customHeight="1" x14ac:dyDescent="0.35">
      <c r="B177" s="672" t="s">
        <v>90</v>
      </c>
      <c r="C177" s="672"/>
      <c r="D177" s="672"/>
      <c r="E177" s="672"/>
      <c r="F177" s="672"/>
      <c r="G177" s="672"/>
      <c r="H177" s="672"/>
      <c r="I177" s="672"/>
      <c r="J177" s="672"/>
      <c r="K177" s="672"/>
      <c r="L177" s="672"/>
      <c r="M177" s="672"/>
      <c r="N177" s="672"/>
    </row>
    <row r="178" spans="1:19" ht="14.5" x14ac:dyDescent="0.35">
      <c r="B178" s="672"/>
      <c r="C178" s="672"/>
      <c r="D178" s="672"/>
      <c r="E178" s="672"/>
      <c r="F178" s="672"/>
      <c r="G178" s="672"/>
      <c r="H178" s="672"/>
      <c r="I178" s="672"/>
      <c r="J178" s="672"/>
      <c r="K178" s="672"/>
      <c r="L178" s="672"/>
      <c r="M178" s="672"/>
      <c r="N178" s="672"/>
    </row>
    <row r="179" spans="1:19" s="17" customFormat="1" ht="14.5" x14ac:dyDescent="0.35">
      <c r="O179" s="272"/>
    </row>
    <row r="180" spans="1:19" ht="14.5" hidden="1" x14ac:dyDescent="0.35">
      <c r="B180"/>
      <c r="C180"/>
      <c r="D180"/>
      <c r="E180"/>
      <c r="F180"/>
      <c r="G180"/>
      <c r="H180"/>
      <c r="I180"/>
      <c r="J180"/>
      <c r="K180"/>
      <c r="L180"/>
      <c r="M180"/>
      <c r="N180"/>
      <c r="O180" s="203"/>
    </row>
    <row r="181" spans="1:19" ht="24" hidden="1" customHeight="1" x14ac:dyDescent="0.35">
      <c r="B181"/>
      <c r="C181"/>
      <c r="D181"/>
      <c r="E181"/>
      <c r="F181"/>
      <c r="G181"/>
      <c r="H181"/>
      <c r="I181"/>
      <c r="J181"/>
      <c r="K181"/>
      <c r="L181"/>
      <c r="M181"/>
      <c r="N181"/>
      <c r="O181" s="203"/>
    </row>
    <row r="182" spans="1:19" ht="14.5" hidden="1" x14ac:dyDescent="0.35">
      <c r="B182"/>
      <c r="C182"/>
      <c r="D182"/>
      <c r="E182"/>
      <c r="F182"/>
      <c r="G182"/>
      <c r="H182"/>
      <c r="I182"/>
      <c r="J182"/>
      <c r="K182"/>
      <c r="L182"/>
      <c r="M182"/>
      <c r="N182"/>
      <c r="O182" s="203"/>
    </row>
    <row r="183" spans="1:19" s="163" customFormat="1" ht="14.5" hidden="1" x14ac:dyDescent="0.35">
      <c r="A183" s="17"/>
      <c r="B183" s="248" t="s">
        <v>200</v>
      </c>
      <c r="P183" s="223"/>
    </row>
    <row r="184" spans="1:19" ht="14.5" hidden="1" x14ac:dyDescent="0.35">
      <c r="B184"/>
      <c r="C184"/>
      <c r="D184"/>
      <c r="E184"/>
      <c r="F184"/>
      <c r="G184"/>
      <c r="H184"/>
      <c r="I184"/>
      <c r="J184"/>
      <c r="K184"/>
      <c r="L184"/>
      <c r="M184"/>
      <c r="N184"/>
      <c r="O184"/>
      <c r="P184" s="203"/>
    </row>
    <row r="185" spans="1:19" ht="14.5" hidden="1" x14ac:dyDescent="0.35">
      <c r="B185" s="221" t="s">
        <v>201</v>
      </c>
      <c r="C185"/>
      <c r="D185"/>
      <c r="E185"/>
      <c r="F185"/>
      <c r="G185"/>
      <c r="H185"/>
      <c r="I185"/>
      <c r="J185"/>
      <c r="K185"/>
      <c r="L185"/>
      <c r="M185"/>
      <c r="N185"/>
      <c r="O185"/>
      <c r="P185" s="203"/>
    </row>
    <row r="186" spans="1:19" ht="14.5" hidden="1" x14ac:dyDescent="0.35">
      <c r="B186"/>
      <c r="C186"/>
      <c r="D186"/>
      <c r="E186"/>
      <c r="F186"/>
      <c r="G186"/>
      <c r="H186"/>
      <c r="I186"/>
      <c r="J186"/>
      <c r="K186"/>
      <c r="L186"/>
      <c r="M186"/>
      <c r="N186"/>
      <c r="O186"/>
      <c r="P186" s="203"/>
    </row>
    <row r="187" spans="1:19" ht="14.5" hidden="1" x14ac:dyDescent="0.35">
      <c r="B187"/>
      <c r="C187"/>
      <c r="D187"/>
      <c r="E187"/>
      <c r="F187"/>
      <c r="G187"/>
      <c r="H187"/>
      <c r="I187" s="249" t="s">
        <v>212</v>
      </c>
      <c r="J187" s="249" t="s">
        <v>213</v>
      </c>
      <c r="K187" s="249" t="s">
        <v>214</v>
      </c>
      <c r="L187" s="249" t="s">
        <v>122</v>
      </c>
      <c r="M187" s="249" t="s">
        <v>123</v>
      </c>
      <c r="N187"/>
      <c r="O187"/>
      <c r="P187" s="203"/>
      <c r="Q187" s="291" t="s">
        <v>222</v>
      </c>
      <c r="R187" s="292">
        <f ca="1">SUM(R189:R348)</f>
        <v>0</v>
      </c>
      <c r="S187" s="292">
        <f ca="1">SUM(S189:S348)</f>
        <v>0</v>
      </c>
    </row>
    <row r="188" spans="1:19" ht="101.5" hidden="1" x14ac:dyDescent="0.35">
      <c r="B188" s="615" t="s">
        <v>210</v>
      </c>
      <c r="C188" s="616"/>
      <c r="D188" s="615" t="s">
        <v>211</v>
      </c>
      <c r="E188" s="617"/>
      <c r="F188" s="617"/>
      <c r="G188" s="617"/>
      <c r="H188" s="616"/>
      <c r="I188" s="250" t="s">
        <v>199</v>
      </c>
      <c r="J188" s="250" t="s">
        <v>197</v>
      </c>
      <c r="K188" s="250" t="s">
        <v>198</v>
      </c>
      <c r="L188" s="250" t="s">
        <v>231</v>
      </c>
      <c r="M188" s="250" t="s">
        <v>255</v>
      </c>
      <c r="N188" s="260" t="s">
        <v>218</v>
      </c>
      <c r="O188" s="259" t="s">
        <v>217</v>
      </c>
      <c r="P188" s="278">
        <v>0</v>
      </c>
      <c r="R188" s="289" t="s">
        <v>256</v>
      </c>
      <c r="S188" s="289" t="s">
        <v>257</v>
      </c>
    </row>
    <row r="189" spans="1:19" ht="14.5" hidden="1" x14ac:dyDescent="0.35">
      <c r="A189" s="88"/>
      <c r="B189" s="618" t="s">
        <v>110</v>
      </c>
      <c r="C189" s="618"/>
      <c r="D189" s="618" t="s">
        <v>202</v>
      </c>
      <c r="E189" s="618"/>
      <c r="F189" s="618"/>
      <c r="G189" s="618"/>
      <c r="H189" s="618"/>
      <c r="I189" t="str">
        <f t="shared" ref="I189:M208" ca="1" si="34">INDIRECT("'"&amp;$B189&amp;"'!"&amp;I$187&amp;ROW(INDIRECT("'"&amp;$B189&amp;"'!"&amp;$D189)))</f>
        <v xml:space="preserve"> 
()</v>
      </c>
      <c r="J189" t="str">
        <f t="shared" ca="1" si="34"/>
        <v>Étab de la fiche</v>
      </c>
      <c r="K189" s="276"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90">
        <f t="shared" ref="R189:R220" ca="1" si="38">IF(N189,L189,0)</f>
        <v>0</v>
      </c>
      <c r="S189" s="290">
        <f ca="1">IF(N189,M189,0)</f>
        <v>0</v>
      </c>
    </row>
    <row r="190" spans="1:19" ht="14.5" hidden="1" x14ac:dyDescent="0.35">
      <c r="A190" s="88"/>
      <c r="B190" s="607" t="s">
        <v>110</v>
      </c>
      <c r="C190" s="607"/>
      <c r="D190" s="607" t="s">
        <v>203</v>
      </c>
      <c r="E190" s="607"/>
      <c r="F190" s="607"/>
      <c r="G190" s="607"/>
      <c r="H190" s="607"/>
      <c r="I190">
        <f t="shared" ca="1" si="34"/>
        <v>0</v>
      </c>
      <c r="J190">
        <f t="shared" ca="1" si="34"/>
        <v>0</v>
      </c>
      <c r="K190" s="276">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90">
        <f t="shared" si="38"/>
        <v>0</v>
      </c>
      <c r="S190" s="290">
        <f t="shared" ref="S190:S253" si="39">IF(N190,M190,0)</f>
        <v>0</v>
      </c>
    </row>
    <row r="191" spans="1:19" ht="14.5" hidden="1" x14ac:dyDescent="0.35">
      <c r="A191" s="88"/>
      <c r="B191" s="607" t="s">
        <v>110</v>
      </c>
      <c r="C191" s="607"/>
      <c r="D191" s="607" t="s">
        <v>204</v>
      </c>
      <c r="E191" s="607"/>
      <c r="F191" s="607"/>
      <c r="G191" s="607"/>
      <c r="H191" s="607"/>
      <c r="I191">
        <f t="shared" ca="1" si="34"/>
        <v>0</v>
      </c>
      <c r="J191">
        <f t="shared" ca="1" si="34"/>
        <v>0</v>
      </c>
      <c r="K191" s="276">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90">
        <f t="shared" si="38"/>
        <v>0</v>
      </c>
      <c r="S191" s="290">
        <f t="shared" si="39"/>
        <v>0</v>
      </c>
    </row>
    <row r="192" spans="1:19" ht="14.5" hidden="1" x14ac:dyDescent="0.35">
      <c r="A192" s="88"/>
      <c r="B192" s="607" t="s">
        <v>110</v>
      </c>
      <c r="C192" s="607"/>
      <c r="D192" s="607" t="s">
        <v>205</v>
      </c>
      <c r="E192" s="607"/>
      <c r="F192" s="607"/>
      <c r="G192" s="607"/>
      <c r="H192" s="607"/>
      <c r="I192">
        <f t="shared" ca="1" si="34"/>
        <v>0</v>
      </c>
      <c r="J192">
        <f t="shared" ca="1" si="34"/>
        <v>0</v>
      </c>
      <c r="K192" s="276">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90">
        <f t="shared" si="38"/>
        <v>0</v>
      </c>
      <c r="S192" s="290">
        <f t="shared" si="39"/>
        <v>0</v>
      </c>
    </row>
    <row r="193" spans="1:19" ht="14.5" hidden="1" x14ac:dyDescent="0.35">
      <c r="A193" s="88"/>
      <c r="B193" s="607" t="s">
        <v>110</v>
      </c>
      <c r="C193" s="607"/>
      <c r="D193" s="607" t="s">
        <v>206</v>
      </c>
      <c r="E193" s="607"/>
      <c r="F193" s="607"/>
      <c r="G193" s="607"/>
      <c r="H193" s="607"/>
      <c r="I193">
        <f t="shared" ca="1" si="34"/>
        <v>0</v>
      </c>
      <c r="J193">
        <f t="shared" ca="1" si="34"/>
        <v>0</v>
      </c>
      <c r="K193" s="276">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90">
        <f t="shared" si="38"/>
        <v>0</v>
      </c>
      <c r="S193" s="290">
        <f t="shared" si="39"/>
        <v>0</v>
      </c>
    </row>
    <row r="194" spans="1:19" ht="14.5" hidden="1" x14ac:dyDescent="0.35">
      <c r="A194" s="88"/>
      <c r="B194" s="607" t="s">
        <v>110</v>
      </c>
      <c r="C194" s="607"/>
      <c r="D194" s="607" t="s">
        <v>207</v>
      </c>
      <c r="E194" s="607"/>
      <c r="F194" s="607"/>
      <c r="G194" s="607"/>
      <c r="H194" s="607"/>
      <c r="I194">
        <f t="shared" ca="1" si="34"/>
        <v>0</v>
      </c>
      <c r="J194">
        <f t="shared" ca="1" si="34"/>
        <v>0</v>
      </c>
      <c r="K194" s="276">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90">
        <f t="shared" si="38"/>
        <v>0</v>
      </c>
      <c r="S194" s="290">
        <f t="shared" si="39"/>
        <v>0</v>
      </c>
    </row>
    <row r="195" spans="1:19" ht="14.5" hidden="1" x14ac:dyDescent="0.35">
      <c r="A195" s="88"/>
      <c r="B195" s="607" t="s">
        <v>110</v>
      </c>
      <c r="C195" s="607"/>
      <c r="D195" s="607" t="s">
        <v>208</v>
      </c>
      <c r="E195" s="607"/>
      <c r="F195" s="607"/>
      <c r="G195" s="607"/>
      <c r="H195" s="607"/>
      <c r="I195">
        <f t="shared" ca="1" si="34"/>
        <v>0</v>
      </c>
      <c r="J195">
        <f t="shared" ca="1" si="34"/>
        <v>0</v>
      </c>
      <c r="K195" s="276">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90">
        <f t="shared" si="38"/>
        <v>0</v>
      </c>
      <c r="S195" s="290">
        <f t="shared" si="39"/>
        <v>0</v>
      </c>
    </row>
    <row r="196" spans="1:19" ht="14.5" hidden="1" x14ac:dyDescent="0.35">
      <c r="A196" s="88"/>
      <c r="B196" s="607" t="s">
        <v>110</v>
      </c>
      <c r="C196" s="607"/>
      <c r="D196" s="607" t="s">
        <v>209</v>
      </c>
      <c r="E196" s="607"/>
      <c r="F196" s="607"/>
      <c r="G196" s="607"/>
      <c r="H196" s="607"/>
      <c r="I196">
        <f t="shared" ca="1" si="34"/>
        <v>0</v>
      </c>
      <c r="J196">
        <f t="shared" ca="1" si="34"/>
        <v>0</v>
      </c>
      <c r="K196" s="276">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90">
        <f t="shared" si="38"/>
        <v>0</v>
      </c>
      <c r="S196" s="290">
        <f t="shared" si="39"/>
        <v>0</v>
      </c>
    </row>
    <row r="197" spans="1:19" ht="14.5" hidden="1" x14ac:dyDescent="0.35">
      <c r="A197" s="88">
        <v>17</v>
      </c>
      <c r="B197" s="602" t="str">
        <f t="shared" ref="B197:B228" si="40">"Part"&amp;QUOTIENT(A197-1,8)</f>
        <v>Part2</v>
      </c>
      <c r="C197" s="602"/>
      <c r="D197" s="602" t="str">
        <f t="shared" ref="D197:D228" si="41">"autre_étab_"&amp;A197-8*QUOTIENT(A197-1,8)</f>
        <v>autre_étab_1</v>
      </c>
      <c r="E197" s="602"/>
      <c r="F197" s="602"/>
      <c r="G197" s="602"/>
      <c r="H197" s="602"/>
      <c r="I197" t="str">
        <f t="shared" ca="1" si="34"/>
        <v xml:space="preserve"> 
()</v>
      </c>
      <c r="J197" t="str">
        <f t="shared" ca="1" si="34"/>
        <v>Étab de la fiche</v>
      </c>
      <c r="K197" s="276"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90">
        <f t="shared" ca="1" si="38"/>
        <v>0</v>
      </c>
      <c r="S197" s="290">
        <f t="shared" ca="1" si="39"/>
        <v>0</v>
      </c>
    </row>
    <row r="198" spans="1:19" ht="14.5" hidden="1" x14ac:dyDescent="0.35">
      <c r="A198" s="88">
        <v>18</v>
      </c>
      <c r="B198" s="602" t="str">
        <f t="shared" si="40"/>
        <v>Part2</v>
      </c>
      <c r="C198" s="602"/>
      <c r="D198" s="602" t="str">
        <f t="shared" si="41"/>
        <v>autre_étab_2</v>
      </c>
      <c r="E198" s="602"/>
      <c r="F198" s="602"/>
      <c r="G198" s="602"/>
      <c r="H198" s="602"/>
      <c r="I198">
        <f t="shared" ca="1" si="34"/>
        <v>0</v>
      </c>
      <c r="J198">
        <f t="shared" ca="1" si="34"/>
        <v>0</v>
      </c>
      <c r="K198" s="276">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90">
        <f t="shared" si="38"/>
        <v>0</v>
      </c>
      <c r="S198" s="290">
        <f t="shared" si="39"/>
        <v>0</v>
      </c>
    </row>
    <row r="199" spans="1:19" ht="14.5" hidden="1" x14ac:dyDescent="0.35">
      <c r="A199" s="88">
        <v>19</v>
      </c>
      <c r="B199" s="602" t="str">
        <f t="shared" si="40"/>
        <v>Part2</v>
      </c>
      <c r="C199" s="602"/>
      <c r="D199" s="602" t="str">
        <f t="shared" si="41"/>
        <v>autre_étab_3</v>
      </c>
      <c r="E199" s="602"/>
      <c r="F199" s="602"/>
      <c r="G199" s="602"/>
      <c r="H199" s="602"/>
      <c r="I199">
        <f t="shared" ca="1" si="34"/>
        <v>0</v>
      </c>
      <c r="J199">
        <f t="shared" ca="1" si="34"/>
        <v>0</v>
      </c>
      <c r="K199" s="276">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90">
        <f t="shared" si="38"/>
        <v>0</v>
      </c>
      <c r="S199" s="290">
        <f t="shared" si="39"/>
        <v>0</v>
      </c>
    </row>
    <row r="200" spans="1:19" ht="14.5" hidden="1" x14ac:dyDescent="0.35">
      <c r="A200" s="88">
        <v>20</v>
      </c>
      <c r="B200" s="602" t="str">
        <f t="shared" si="40"/>
        <v>Part2</v>
      </c>
      <c r="C200" s="602"/>
      <c r="D200" s="602" t="str">
        <f t="shared" si="41"/>
        <v>autre_étab_4</v>
      </c>
      <c r="E200" s="602"/>
      <c r="F200" s="602"/>
      <c r="G200" s="602"/>
      <c r="H200" s="602"/>
      <c r="I200">
        <f t="shared" ca="1" si="34"/>
        <v>0</v>
      </c>
      <c r="J200">
        <f t="shared" ca="1" si="34"/>
        <v>0</v>
      </c>
      <c r="K200" s="276">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90">
        <f t="shared" si="38"/>
        <v>0</v>
      </c>
      <c r="S200" s="290">
        <f t="shared" si="39"/>
        <v>0</v>
      </c>
    </row>
    <row r="201" spans="1:19" ht="14.5" hidden="1" x14ac:dyDescent="0.35">
      <c r="A201" s="88">
        <v>21</v>
      </c>
      <c r="B201" s="602" t="str">
        <f t="shared" si="40"/>
        <v>Part2</v>
      </c>
      <c r="C201" s="602"/>
      <c r="D201" s="602" t="str">
        <f t="shared" si="41"/>
        <v>autre_étab_5</v>
      </c>
      <c r="E201" s="602"/>
      <c r="F201" s="602"/>
      <c r="G201" s="602"/>
      <c r="H201" s="602"/>
      <c r="I201">
        <f t="shared" ca="1" si="34"/>
        <v>0</v>
      </c>
      <c r="J201">
        <f t="shared" ca="1" si="34"/>
        <v>0</v>
      </c>
      <c r="K201" s="276">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90">
        <f t="shared" si="38"/>
        <v>0</v>
      </c>
      <c r="S201" s="290">
        <f t="shared" si="39"/>
        <v>0</v>
      </c>
    </row>
    <row r="202" spans="1:19" ht="14.5" hidden="1" x14ac:dyDescent="0.35">
      <c r="A202" s="88">
        <v>22</v>
      </c>
      <c r="B202" s="602" t="str">
        <f t="shared" si="40"/>
        <v>Part2</v>
      </c>
      <c r="C202" s="602"/>
      <c r="D202" s="602" t="str">
        <f t="shared" si="41"/>
        <v>autre_étab_6</v>
      </c>
      <c r="E202" s="602"/>
      <c r="F202" s="602"/>
      <c r="G202" s="602"/>
      <c r="H202" s="602"/>
      <c r="I202">
        <f t="shared" ca="1" si="34"/>
        <v>0</v>
      </c>
      <c r="J202">
        <f t="shared" ca="1" si="34"/>
        <v>0</v>
      </c>
      <c r="K202" s="276">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90">
        <f t="shared" si="38"/>
        <v>0</v>
      </c>
      <c r="S202" s="290">
        <f t="shared" si="39"/>
        <v>0</v>
      </c>
    </row>
    <row r="203" spans="1:19" ht="14.5" hidden="1" x14ac:dyDescent="0.35">
      <c r="A203" s="88">
        <v>23</v>
      </c>
      <c r="B203" s="602" t="str">
        <f t="shared" si="40"/>
        <v>Part2</v>
      </c>
      <c r="C203" s="602"/>
      <c r="D203" s="602" t="str">
        <f t="shared" si="41"/>
        <v>autre_étab_7</v>
      </c>
      <c r="E203" s="602"/>
      <c r="F203" s="602"/>
      <c r="G203" s="602"/>
      <c r="H203" s="602"/>
      <c r="I203">
        <f t="shared" ca="1" si="34"/>
        <v>0</v>
      </c>
      <c r="J203">
        <f t="shared" ca="1" si="34"/>
        <v>0</v>
      </c>
      <c r="K203" s="276">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90">
        <f t="shared" si="38"/>
        <v>0</v>
      </c>
      <c r="S203" s="290">
        <f t="shared" si="39"/>
        <v>0</v>
      </c>
    </row>
    <row r="204" spans="1:19" ht="14.5" hidden="1" x14ac:dyDescent="0.35">
      <c r="A204" s="88">
        <v>24</v>
      </c>
      <c r="B204" s="602" t="str">
        <f t="shared" si="40"/>
        <v>Part2</v>
      </c>
      <c r="C204" s="602"/>
      <c r="D204" s="602" t="str">
        <f t="shared" si="41"/>
        <v>autre_étab_8</v>
      </c>
      <c r="E204" s="602"/>
      <c r="F204" s="602"/>
      <c r="G204" s="602"/>
      <c r="H204" s="602"/>
      <c r="I204">
        <f t="shared" ca="1" si="34"/>
        <v>0</v>
      </c>
      <c r="J204">
        <f t="shared" ca="1" si="34"/>
        <v>0</v>
      </c>
      <c r="K204" s="276">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90">
        <f t="shared" si="38"/>
        <v>0</v>
      </c>
      <c r="S204" s="290">
        <f t="shared" si="39"/>
        <v>0</v>
      </c>
    </row>
    <row r="205" spans="1:19" ht="14.5" hidden="1" x14ac:dyDescent="0.35">
      <c r="A205" s="88">
        <v>25</v>
      </c>
      <c r="B205" s="602" t="str">
        <f t="shared" si="40"/>
        <v>Part3</v>
      </c>
      <c r="C205" s="602"/>
      <c r="D205" s="602" t="str">
        <f t="shared" si="41"/>
        <v>autre_étab_1</v>
      </c>
      <c r="E205" s="602"/>
      <c r="F205" s="602"/>
      <c r="G205" s="602"/>
      <c r="H205" s="602"/>
      <c r="I205" t="str">
        <f t="shared" ca="1" si="34"/>
        <v xml:space="preserve"> 
()</v>
      </c>
      <c r="J205" t="str">
        <f t="shared" ca="1" si="34"/>
        <v>Étab de la fiche</v>
      </c>
      <c r="K205" s="276"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90">
        <f t="shared" ca="1" si="38"/>
        <v>0</v>
      </c>
      <c r="S205" s="290">
        <f t="shared" ca="1" si="39"/>
        <v>0</v>
      </c>
    </row>
    <row r="206" spans="1:19" ht="14.5" hidden="1" x14ac:dyDescent="0.35">
      <c r="A206" s="88">
        <v>26</v>
      </c>
      <c r="B206" s="602" t="str">
        <f t="shared" si="40"/>
        <v>Part3</v>
      </c>
      <c r="C206" s="602"/>
      <c r="D206" s="602" t="str">
        <f t="shared" si="41"/>
        <v>autre_étab_2</v>
      </c>
      <c r="E206" s="602"/>
      <c r="F206" s="602"/>
      <c r="G206" s="602"/>
      <c r="H206" s="602"/>
      <c r="I206">
        <f t="shared" ca="1" si="34"/>
        <v>0</v>
      </c>
      <c r="J206">
        <f t="shared" ca="1" si="34"/>
        <v>0</v>
      </c>
      <c r="K206" s="276">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90">
        <f t="shared" si="38"/>
        <v>0</v>
      </c>
      <c r="S206" s="290">
        <f t="shared" si="39"/>
        <v>0</v>
      </c>
    </row>
    <row r="207" spans="1:19" ht="14.5" hidden="1" x14ac:dyDescent="0.35">
      <c r="A207" s="88">
        <v>27</v>
      </c>
      <c r="B207" s="602" t="str">
        <f t="shared" si="40"/>
        <v>Part3</v>
      </c>
      <c r="C207" s="602"/>
      <c r="D207" s="602" t="str">
        <f t="shared" si="41"/>
        <v>autre_étab_3</v>
      </c>
      <c r="E207" s="602"/>
      <c r="F207" s="602"/>
      <c r="G207" s="602"/>
      <c r="H207" s="602"/>
      <c r="I207">
        <f t="shared" ca="1" si="34"/>
        <v>0</v>
      </c>
      <c r="J207">
        <f t="shared" ca="1" si="34"/>
        <v>0</v>
      </c>
      <c r="K207" s="276">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90">
        <f t="shared" si="38"/>
        <v>0</v>
      </c>
      <c r="S207" s="290">
        <f t="shared" si="39"/>
        <v>0</v>
      </c>
    </row>
    <row r="208" spans="1:19" ht="14.5" hidden="1" x14ac:dyDescent="0.35">
      <c r="A208" s="88">
        <v>28</v>
      </c>
      <c r="B208" s="602" t="str">
        <f t="shared" si="40"/>
        <v>Part3</v>
      </c>
      <c r="C208" s="602"/>
      <c r="D208" s="602" t="str">
        <f t="shared" si="41"/>
        <v>autre_étab_4</v>
      </c>
      <c r="E208" s="602"/>
      <c r="F208" s="602"/>
      <c r="G208" s="602"/>
      <c r="H208" s="602"/>
      <c r="I208">
        <f t="shared" ca="1" si="34"/>
        <v>0</v>
      </c>
      <c r="J208">
        <f t="shared" ca="1" si="34"/>
        <v>0</v>
      </c>
      <c r="K208" s="276">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90">
        <f t="shared" si="38"/>
        <v>0</v>
      </c>
      <c r="S208" s="290">
        <f t="shared" si="39"/>
        <v>0</v>
      </c>
    </row>
    <row r="209" spans="1:19" ht="14.5" hidden="1" x14ac:dyDescent="0.35">
      <c r="A209" s="88">
        <v>29</v>
      </c>
      <c r="B209" s="602" t="str">
        <f t="shared" si="40"/>
        <v>Part3</v>
      </c>
      <c r="C209" s="602"/>
      <c r="D209" s="602" t="str">
        <f t="shared" si="41"/>
        <v>autre_étab_5</v>
      </c>
      <c r="E209" s="602"/>
      <c r="F209" s="602"/>
      <c r="G209" s="602"/>
      <c r="H209" s="602"/>
      <c r="I209">
        <f t="shared" ref="I209:M228" ca="1" si="42">INDIRECT("'"&amp;$B209&amp;"'!"&amp;I$187&amp;ROW(INDIRECT("'"&amp;$B209&amp;"'!"&amp;$D209)))</f>
        <v>0</v>
      </c>
      <c r="J209">
        <f t="shared" ca="1" si="42"/>
        <v>0</v>
      </c>
      <c r="K209" s="276">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90">
        <f t="shared" si="38"/>
        <v>0</v>
      </c>
      <c r="S209" s="290">
        <f t="shared" si="39"/>
        <v>0</v>
      </c>
    </row>
    <row r="210" spans="1:19" ht="14.5" hidden="1" x14ac:dyDescent="0.35">
      <c r="A210" s="88">
        <v>30</v>
      </c>
      <c r="B210" s="602" t="str">
        <f t="shared" si="40"/>
        <v>Part3</v>
      </c>
      <c r="C210" s="602"/>
      <c r="D210" s="602" t="str">
        <f t="shared" si="41"/>
        <v>autre_étab_6</v>
      </c>
      <c r="E210" s="602"/>
      <c r="F210" s="602"/>
      <c r="G210" s="602"/>
      <c r="H210" s="602"/>
      <c r="I210">
        <f t="shared" ca="1" si="42"/>
        <v>0</v>
      </c>
      <c r="J210">
        <f t="shared" ca="1" si="42"/>
        <v>0</v>
      </c>
      <c r="K210" s="276">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90">
        <f t="shared" si="38"/>
        <v>0</v>
      </c>
      <c r="S210" s="290">
        <f t="shared" si="39"/>
        <v>0</v>
      </c>
    </row>
    <row r="211" spans="1:19" ht="14.5" hidden="1" x14ac:dyDescent="0.35">
      <c r="A211" s="88">
        <v>31</v>
      </c>
      <c r="B211" s="602" t="str">
        <f t="shared" si="40"/>
        <v>Part3</v>
      </c>
      <c r="C211" s="602"/>
      <c r="D211" s="602" t="str">
        <f t="shared" si="41"/>
        <v>autre_étab_7</v>
      </c>
      <c r="E211" s="602"/>
      <c r="F211" s="602"/>
      <c r="G211" s="602"/>
      <c r="H211" s="602"/>
      <c r="I211">
        <f t="shared" ca="1" si="42"/>
        <v>0</v>
      </c>
      <c r="J211">
        <f t="shared" ca="1" si="42"/>
        <v>0</v>
      </c>
      <c r="K211" s="276">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90">
        <f t="shared" si="38"/>
        <v>0</v>
      </c>
      <c r="S211" s="290">
        <f t="shared" si="39"/>
        <v>0</v>
      </c>
    </row>
    <row r="212" spans="1:19" ht="14.5" hidden="1" x14ac:dyDescent="0.35">
      <c r="A212" s="88">
        <v>32</v>
      </c>
      <c r="B212" s="602" t="str">
        <f t="shared" si="40"/>
        <v>Part3</v>
      </c>
      <c r="C212" s="602"/>
      <c r="D212" s="602" t="str">
        <f t="shared" si="41"/>
        <v>autre_étab_8</v>
      </c>
      <c r="E212" s="602"/>
      <c r="F212" s="602"/>
      <c r="G212" s="602"/>
      <c r="H212" s="602"/>
      <c r="I212">
        <f t="shared" ca="1" si="42"/>
        <v>0</v>
      </c>
      <c r="J212">
        <f t="shared" ca="1" si="42"/>
        <v>0</v>
      </c>
      <c r="K212" s="276">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90">
        <f t="shared" si="38"/>
        <v>0</v>
      </c>
      <c r="S212" s="290">
        <f t="shared" si="39"/>
        <v>0</v>
      </c>
    </row>
    <row r="213" spans="1:19" ht="14.5" hidden="1" x14ac:dyDescent="0.35">
      <c r="A213" s="88">
        <v>33</v>
      </c>
      <c r="B213" s="602" t="str">
        <f t="shared" si="40"/>
        <v>Part4</v>
      </c>
      <c r="C213" s="602"/>
      <c r="D213" s="602" t="str">
        <f t="shared" si="41"/>
        <v>autre_étab_1</v>
      </c>
      <c r="E213" s="602"/>
      <c r="F213" s="602"/>
      <c r="G213" s="602"/>
      <c r="H213" s="602"/>
      <c r="I213" t="str">
        <f t="shared" ca="1" si="42"/>
        <v xml:space="preserve"> 
()</v>
      </c>
      <c r="J213" t="str">
        <f t="shared" ca="1" si="42"/>
        <v>Étab de la fiche</v>
      </c>
      <c r="K213" s="276"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90">
        <f t="shared" ca="1" si="38"/>
        <v>0</v>
      </c>
      <c r="S213" s="290">
        <f t="shared" ca="1" si="39"/>
        <v>0</v>
      </c>
    </row>
    <row r="214" spans="1:19" ht="14.5" hidden="1" x14ac:dyDescent="0.35">
      <c r="A214" s="88">
        <v>34</v>
      </c>
      <c r="B214" s="602" t="str">
        <f t="shared" si="40"/>
        <v>Part4</v>
      </c>
      <c r="C214" s="602"/>
      <c r="D214" s="602" t="str">
        <f t="shared" si="41"/>
        <v>autre_étab_2</v>
      </c>
      <c r="E214" s="602"/>
      <c r="F214" s="602"/>
      <c r="G214" s="602"/>
      <c r="H214" s="602"/>
      <c r="I214">
        <f t="shared" ca="1" si="42"/>
        <v>0</v>
      </c>
      <c r="J214">
        <f t="shared" ca="1" si="42"/>
        <v>0</v>
      </c>
      <c r="K214" s="276">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90">
        <f t="shared" si="38"/>
        <v>0</v>
      </c>
      <c r="S214" s="290">
        <f t="shared" si="39"/>
        <v>0</v>
      </c>
    </row>
    <row r="215" spans="1:19" ht="14.5" hidden="1" x14ac:dyDescent="0.35">
      <c r="A215" s="88">
        <v>35</v>
      </c>
      <c r="B215" s="602" t="str">
        <f t="shared" si="40"/>
        <v>Part4</v>
      </c>
      <c r="C215" s="602"/>
      <c r="D215" s="602" t="str">
        <f t="shared" si="41"/>
        <v>autre_étab_3</v>
      </c>
      <c r="E215" s="602"/>
      <c r="F215" s="602"/>
      <c r="G215" s="602"/>
      <c r="H215" s="602"/>
      <c r="I215">
        <f t="shared" ca="1" si="42"/>
        <v>0</v>
      </c>
      <c r="J215">
        <f t="shared" ca="1" si="42"/>
        <v>0</v>
      </c>
      <c r="K215" s="276">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90">
        <f t="shared" si="38"/>
        <v>0</v>
      </c>
      <c r="S215" s="290">
        <f t="shared" si="39"/>
        <v>0</v>
      </c>
    </row>
    <row r="216" spans="1:19" ht="14.5" hidden="1" x14ac:dyDescent="0.35">
      <c r="A216" s="88">
        <v>36</v>
      </c>
      <c r="B216" s="602" t="str">
        <f t="shared" si="40"/>
        <v>Part4</v>
      </c>
      <c r="C216" s="602"/>
      <c r="D216" s="602" t="str">
        <f t="shared" si="41"/>
        <v>autre_étab_4</v>
      </c>
      <c r="E216" s="602"/>
      <c r="F216" s="602"/>
      <c r="G216" s="602"/>
      <c r="H216" s="602"/>
      <c r="I216">
        <f t="shared" ca="1" si="42"/>
        <v>0</v>
      </c>
      <c r="J216">
        <f t="shared" ca="1" si="42"/>
        <v>0</v>
      </c>
      <c r="K216" s="276">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90">
        <f t="shared" si="38"/>
        <v>0</v>
      </c>
      <c r="S216" s="290">
        <f t="shared" si="39"/>
        <v>0</v>
      </c>
    </row>
    <row r="217" spans="1:19" ht="14.5" hidden="1" x14ac:dyDescent="0.35">
      <c r="A217" s="88">
        <v>37</v>
      </c>
      <c r="B217" s="602" t="str">
        <f t="shared" si="40"/>
        <v>Part4</v>
      </c>
      <c r="C217" s="602"/>
      <c r="D217" s="602" t="str">
        <f t="shared" si="41"/>
        <v>autre_étab_5</v>
      </c>
      <c r="E217" s="602"/>
      <c r="F217" s="602"/>
      <c r="G217" s="602"/>
      <c r="H217" s="602"/>
      <c r="I217">
        <f t="shared" ca="1" si="42"/>
        <v>0</v>
      </c>
      <c r="J217">
        <f t="shared" ca="1" si="42"/>
        <v>0</v>
      </c>
      <c r="K217" s="276">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90">
        <f t="shared" si="38"/>
        <v>0</v>
      </c>
      <c r="S217" s="290">
        <f t="shared" si="39"/>
        <v>0</v>
      </c>
    </row>
    <row r="218" spans="1:19" ht="14.5" hidden="1" x14ac:dyDescent="0.35">
      <c r="A218" s="88">
        <v>38</v>
      </c>
      <c r="B218" s="602" t="str">
        <f t="shared" si="40"/>
        <v>Part4</v>
      </c>
      <c r="C218" s="602"/>
      <c r="D218" s="602" t="str">
        <f t="shared" si="41"/>
        <v>autre_étab_6</v>
      </c>
      <c r="E218" s="602"/>
      <c r="F218" s="602"/>
      <c r="G218" s="602"/>
      <c r="H218" s="602"/>
      <c r="I218">
        <f t="shared" ca="1" si="42"/>
        <v>0</v>
      </c>
      <c r="J218">
        <f t="shared" ca="1" si="42"/>
        <v>0</v>
      </c>
      <c r="K218" s="276">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90">
        <f t="shared" si="38"/>
        <v>0</v>
      </c>
      <c r="S218" s="290">
        <f t="shared" si="39"/>
        <v>0</v>
      </c>
    </row>
    <row r="219" spans="1:19" ht="14.5" hidden="1" x14ac:dyDescent="0.35">
      <c r="A219" s="88">
        <v>39</v>
      </c>
      <c r="B219" s="602" t="str">
        <f t="shared" si="40"/>
        <v>Part4</v>
      </c>
      <c r="C219" s="602"/>
      <c r="D219" s="602" t="str">
        <f t="shared" si="41"/>
        <v>autre_étab_7</v>
      </c>
      <c r="E219" s="602"/>
      <c r="F219" s="602"/>
      <c r="G219" s="602"/>
      <c r="H219" s="602"/>
      <c r="I219">
        <f t="shared" ca="1" si="42"/>
        <v>0</v>
      </c>
      <c r="J219">
        <f t="shared" ca="1" si="42"/>
        <v>0</v>
      </c>
      <c r="K219" s="276">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90">
        <f t="shared" si="38"/>
        <v>0</v>
      </c>
      <c r="S219" s="290">
        <f t="shared" si="39"/>
        <v>0</v>
      </c>
    </row>
    <row r="220" spans="1:19" ht="14.5" hidden="1" x14ac:dyDescent="0.35">
      <c r="A220" s="88">
        <v>40</v>
      </c>
      <c r="B220" s="602" t="str">
        <f t="shared" si="40"/>
        <v>Part4</v>
      </c>
      <c r="C220" s="602"/>
      <c r="D220" s="602" t="str">
        <f t="shared" si="41"/>
        <v>autre_étab_8</v>
      </c>
      <c r="E220" s="602"/>
      <c r="F220" s="602"/>
      <c r="G220" s="602"/>
      <c r="H220" s="602"/>
      <c r="I220">
        <f t="shared" ca="1" si="42"/>
        <v>0</v>
      </c>
      <c r="J220">
        <f t="shared" ca="1" si="42"/>
        <v>0</v>
      </c>
      <c r="K220" s="276">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90">
        <f t="shared" si="38"/>
        <v>0</v>
      </c>
      <c r="S220" s="290">
        <f t="shared" si="39"/>
        <v>0</v>
      </c>
    </row>
    <row r="221" spans="1:19" ht="14.5" hidden="1" x14ac:dyDescent="0.35">
      <c r="A221" s="88">
        <v>41</v>
      </c>
      <c r="B221" s="602" t="str">
        <f t="shared" si="40"/>
        <v>Part5</v>
      </c>
      <c r="C221" s="602"/>
      <c r="D221" s="602" t="str">
        <f t="shared" si="41"/>
        <v>autre_étab_1</v>
      </c>
      <c r="E221" s="602"/>
      <c r="F221" s="602"/>
      <c r="G221" s="602"/>
      <c r="H221" s="602"/>
      <c r="I221" t="str">
        <f t="shared" ca="1" si="42"/>
        <v xml:space="preserve"> 
()</v>
      </c>
      <c r="J221" t="str">
        <f t="shared" ca="1" si="42"/>
        <v>Étab de la fiche</v>
      </c>
      <c r="K221" s="276"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90">
        <f t="shared" ref="R221:R252" ca="1" si="46">IF(N221,L221,0)</f>
        <v>0</v>
      </c>
      <c r="S221" s="290">
        <f t="shared" ca="1" si="39"/>
        <v>0</v>
      </c>
    </row>
    <row r="222" spans="1:19" ht="14.5" hidden="1" x14ac:dyDescent="0.35">
      <c r="A222" s="88">
        <v>42</v>
      </c>
      <c r="B222" s="602" t="str">
        <f t="shared" si="40"/>
        <v>Part5</v>
      </c>
      <c r="C222" s="602"/>
      <c r="D222" s="602" t="str">
        <f t="shared" si="41"/>
        <v>autre_étab_2</v>
      </c>
      <c r="E222" s="602"/>
      <c r="F222" s="602"/>
      <c r="G222" s="602"/>
      <c r="H222" s="602"/>
      <c r="I222">
        <f t="shared" ca="1" si="42"/>
        <v>0</v>
      </c>
      <c r="J222">
        <f t="shared" ca="1" si="42"/>
        <v>0</v>
      </c>
      <c r="K222" s="276">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90">
        <f t="shared" si="46"/>
        <v>0</v>
      </c>
      <c r="S222" s="290">
        <f t="shared" si="39"/>
        <v>0</v>
      </c>
    </row>
    <row r="223" spans="1:19" ht="14.5" hidden="1" x14ac:dyDescent="0.35">
      <c r="A223" s="88">
        <v>43</v>
      </c>
      <c r="B223" s="602" t="str">
        <f t="shared" si="40"/>
        <v>Part5</v>
      </c>
      <c r="C223" s="602"/>
      <c r="D223" s="602" t="str">
        <f t="shared" si="41"/>
        <v>autre_étab_3</v>
      </c>
      <c r="E223" s="602"/>
      <c r="F223" s="602"/>
      <c r="G223" s="602"/>
      <c r="H223" s="602"/>
      <c r="I223">
        <f t="shared" ca="1" si="42"/>
        <v>0</v>
      </c>
      <c r="J223">
        <f t="shared" ca="1" si="42"/>
        <v>0</v>
      </c>
      <c r="K223" s="276">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90">
        <f t="shared" si="46"/>
        <v>0</v>
      </c>
      <c r="S223" s="290">
        <f t="shared" si="39"/>
        <v>0</v>
      </c>
    </row>
    <row r="224" spans="1:19" ht="14.5" hidden="1" x14ac:dyDescent="0.35">
      <c r="A224" s="88">
        <v>44</v>
      </c>
      <c r="B224" s="602" t="str">
        <f t="shared" si="40"/>
        <v>Part5</v>
      </c>
      <c r="C224" s="602"/>
      <c r="D224" s="602" t="str">
        <f t="shared" si="41"/>
        <v>autre_étab_4</v>
      </c>
      <c r="E224" s="602"/>
      <c r="F224" s="602"/>
      <c r="G224" s="602"/>
      <c r="H224" s="602"/>
      <c r="I224">
        <f t="shared" ca="1" si="42"/>
        <v>0</v>
      </c>
      <c r="J224">
        <f t="shared" ca="1" si="42"/>
        <v>0</v>
      </c>
      <c r="K224" s="276">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90">
        <f t="shared" si="46"/>
        <v>0</v>
      </c>
      <c r="S224" s="290">
        <f t="shared" si="39"/>
        <v>0</v>
      </c>
    </row>
    <row r="225" spans="1:19" ht="14.5" hidden="1" x14ac:dyDescent="0.35">
      <c r="A225" s="88">
        <v>45</v>
      </c>
      <c r="B225" s="602" t="str">
        <f t="shared" si="40"/>
        <v>Part5</v>
      </c>
      <c r="C225" s="602"/>
      <c r="D225" s="602" t="str">
        <f t="shared" si="41"/>
        <v>autre_étab_5</v>
      </c>
      <c r="E225" s="602"/>
      <c r="F225" s="602"/>
      <c r="G225" s="602"/>
      <c r="H225" s="602"/>
      <c r="I225">
        <f t="shared" ca="1" si="42"/>
        <v>0</v>
      </c>
      <c r="J225">
        <f t="shared" ca="1" si="42"/>
        <v>0</v>
      </c>
      <c r="K225" s="276">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90">
        <f t="shared" si="46"/>
        <v>0</v>
      </c>
      <c r="S225" s="290">
        <f t="shared" si="39"/>
        <v>0</v>
      </c>
    </row>
    <row r="226" spans="1:19" ht="14.5" hidden="1" x14ac:dyDescent="0.35">
      <c r="A226" s="88">
        <v>46</v>
      </c>
      <c r="B226" s="602" t="str">
        <f t="shared" si="40"/>
        <v>Part5</v>
      </c>
      <c r="C226" s="602"/>
      <c r="D226" s="602" t="str">
        <f t="shared" si="41"/>
        <v>autre_étab_6</v>
      </c>
      <c r="E226" s="602"/>
      <c r="F226" s="602"/>
      <c r="G226" s="602"/>
      <c r="H226" s="602"/>
      <c r="I226">
        <f t="shared" ca="1" si="42"/>
        <v>0</v>
      </c>
      <c r="J226">
        <f t="shared" ca="1" si="42"/>
        <v>0</v>
      </c>
      <c r="K226" s="276">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90">
        <f t="shared" si="46"/>
        <v>0</v>
      </c>
      <c r="S226" s="290">
        <f t="shared" si="39"/>
        <v>0</v>
      </c>
    </row>
    <row r="227" spans="1:19" ht="14.5" hidden="1" x14ac:dyDescent="0.35">
      <c r="A227" s="88">
        <v>47</v>
      </c>
      <c r="B227" s="602" t="str">
        <f t="shared" si="40"/>
        <v>Part5</v>
      </c>
      <c r="C227" s="602"/>
      <c r="D227" s="602" t="str">
        <f t="shared" si="41"/>
        <v>autre_étab_7</v>
      </c>
      <c r="E227" s="602"/>
      <c r="F227" s="602"/>
      <c r="G227" s="602"/>
      <c r="H227" s="602"/>
      <c r="I227">
        <f t="shared" ca="1" si="42"/>
        <v>0</v>
      </c>
      <c r="J227">
        <f t="shared" ca="1" si="42"/>
        <v>0</v>
      </c>
      <c r="K227" s="276">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90">
        <f t="shared" si="46"/>
        <v>0</v>
      </c>
      <c r="S227" s="290">
        <f t="shared" si="39"/>
        <v>0</v>
      </c>
    </row>
    <row r="228" spans="1:19" ht="14.5" hidden="1" x14ac:dyDescent="0.35">
      <c r="A228" s="88">
        <v>48</v>
      </c>
      <c r="B228" s="602" t="str">
        <f t="shared" si="40"/>
        <v>Part5</v>
      </c>
      <c r="C228" s="602"/>
      <c r="D228" s="602" t="str">
        <f t="shared" si="41"/>
        <v>autre_étab_8</v>
      </c>
      <c r="E228" s="602"/>
      <c r="F228" s="602"/>
      <c r="G228" s="602"/>
      <c r="H228" s="602"/>
      <c r="I228">
        <f t="shared" ca="1" si="42"/>
        <v>0</v>
      </c>
      <c r="J228">
        <f t="shared" ca="1" si="42"/>
        <v>0</v>
      </c>
      <c r="K228" s="276">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90">
        <f t="shared" si="46"/>
        <v>0</v>
      </c>
      <c r="S228" s="290">
        <f t="shared" si="39"/>
        <v>0</v>
      </c>
    </row>
    <row r="229" spans="1:19" ht="14.5" hidden="1" x14ac:dyDescent="0.35">
      <c r="A229" s="88">
        <v>49</v>
      </c>
      <c r="B229" s="602" t="str">
        <f t="shared" ref="B229:B260" si="47">"Part"&amp;QUOTIENT(A229-1,8)</f>
        <v>Part6</v>
      </c>
      <c r="C229" s="602"/>
      <c r="D229" s="602" t="str">
        <f t="shared" ref="D229:D253" si="48">"autre_étab_"&amp;A229-8*QUOTIENT(A229-1,8)</f>
        <v>autre_étab_1</v>
      </c>
      <c r="E229" s="602"/>
      <c r="F229" s="602"/>
      <c r="G229" s="602"/>
      <c r="H229" s="602"/>
      <c r="I229" t="str">
        <f t="shared" ref="I229:M248" ca="1" si="49">INDIRECT("'"&amp;$B229&amp;"'!"&amp;I$187&amp;ROW(INDIRECT("'"&amp;$B229&amp;"'!"&amp;$D229)))</f>
        <v xml:space="preserve"> 
()</v>
      </c>
      <c r="J229" t="str">
        <f t="shared" ca="1" si="49"/>
        <v>Étab de la fiche</v>
      </c>
      <c r="K229" s="276"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90">
        <f t="shared" ca="1" si="46"/>
        <v>0</v>
      </c>
      <c r="S229" s="290">
        <f t="shared" ca="1" si="39"/>
        <v>0</v>
      </c>
    </row>
    <row r="230" spans="1:19" ht="14.5" hidden="1" x14ac:dyDescent="0.35">
      <c r="A230" s="88">
        <v>50</v>
      </c>
      <c r="B230" s="602" t="str">
        <f t="shared" si="47"/>
        <v>Part6</v>
      </c>
      <c r="C230" s="602"/>
      <c r="D230" s="602" t="str">
        <f t="shared" si="48"/>
        <v>autre_étab_2</v>
      </c>
      <c r="E230" s="602"/>
      <c r="F230" s="602"/>
      <c r="G230" s="602"/>
      <c r="H230" s="602"/>
      <c r="I230">
        <f t="shared" ca="1" si="49"/>
        <v>0</v>
      </c>
      <c r="J230">
        <f t="shared" ca="1" si="49"/>
        <v>0</v>
      </c>
      <c r="K230" s="276">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90">
        <f t="shared" si="46"/>
        <v>0</v>
      </c>
      <c r="S230" s="290">
        <f t="shared" si="39"/>
        <v>0</v>
      </c>
    </row>
    <row r="231" spans="1:19" ht="14.5" hidden="1" x14ac:dyDescent="0.35">
      <c r="A231" s="88">
        <v>51</v>
      </c>
      <c r="B231" s="602" t="str">
        <f t="shared" si="47"/>
        <v>Part6</v>
      </c>
      <c r="C231" s="602"/>
      <c r="D231" s="602" t="str">
        <f t="shared" si="48"/>
        <v>autre_étab_3</v>
      </c>
      <c r="E231" s="602"/>
      <c r="F231" s="602"/>
      <c r="G231" s="602"/>
      <c r="H231" s="602"/>
      <c r="I231">
        <f t="shared" ca="1" si="49"/>
        <v>0</v>
      </c>
      <c r="J231">
        <f t="shared" ca="1" si="49"/>
        <v>0</v>
      </c>
      <c r="K231" s="276">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90">
        <f t="shared" si="46"/>
        <v>0</v>
      </c>
      <c r="S231" s="290">
        <f t="shared" si="39"/>
        <v>0</v>
      </c>
    </row>
    <row r="232" spans="1:19" ht="14.5" hidden="1" x14ac:dyDescent="0.35">
      <c r="A232" s="88">
        <v>52</v>
      </c>
      <c r="B232" s="602" t="str">
        <f t="shared" si="47"/>
        <v>Part6</v>
      </c>
      <c r="C232" s="602"/>
      <c r="D232" s="602" t="str">
        <f t="shared" si="48"/>
        <v>autre_étab_4</v>
      </c>
      <c r="E232" s="602"/>
      <c r="F232" s="602"/>
      <c r="G232" s="602"/>
      <c r="H232" s="602"/>
      <c r="I232">
        <f t="shared" ca="1" si="49"/>
        <v>0</v>
      </c>
      <c r="J232">
        <f t="shared" ca="1" si="49"/>
        <v>0</v>
      </c>
      <c r="K232" s="276">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90">
        <f t="shared" si="46"/>
        <v>0</v>
      </c>
      <c r="S232" s="290">
        <f t="shared" si="39"/>
        <v>0</v>
      </c>
    </row>
    <row r="233" spans="1:19" ht="14.5" hidden="1" x14ac:dyDescent="0.35">
      <c r="A233" s="88">
        <v>53</v>
      </c>
      <c r="B233" s="602" t="str">
        <f t="shared" si="47"/>
        <v>Part6</v>
      </c>
      <c r="C233" s="602"/>
      <c r="D233" s="602" t="str">
        <f t="shared" si="48"/>
        <v>autre_étab_5</v>
      </c>
      <c r="E233" s="602"/>
      <c r="F233" s="602"/>
      <c r="G233" s="602"/>
      <c r="H233" s="602"/>
      <c r="I233">
        <f t="shared" ca="1" si="49"/>
        <v>0</v>
      </c>
      <c r="J233">
        <f t="shared" ca="1" si="49"/>
        <v>0</v>
      </c>
      <c r="K233" s="276">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90">
        <f t="shared" si="46"/>
        <v>0</v>
      </c>
      <c r="S233" s="290">
        <f t="shared" si="39"/>
        <v>0</v>
      </c>
    </row>
    <row r="234" spans="1:19" ht="14.5" hidden="1" x14ac:dyDescent="0.35">
      <c r="A234" s="88">
        <v>54</v>
      </c>
      <c r="B234" s="602" t="str">
        <f t="shared" si="47"/>
        <v>Part6</v>
      </c>
      <c r="C234" s="602"/>
      <c r="D234" s="602" t="str">
        <f t="shared" si="48"/>
        <v>autre_étab_6</v>
      </c>
      <c r="E234" s="602"/>
      <c r="F234" s="602"/>
      <c r="G234" s="602"/>
      <c r="H234" s="602"/>
      <c r="I234">
        <f t="shared" ca="1" si="49"/>
        <v>0</v>
      </c>
      <c r="J234">
        <f t="shared" ca="1" si="49"/>
        <v>0</v>
      </c>
      <c r="K234" s="276">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90">
        <f t="shared" si="46"/>
        <v>0</v>
      </c>
      <c r="S234" s="290">
        <f t="shared" si="39"/>
        <v>0</v>
      </c>
    </row>
    <row r="235" spans="1:19" ht="14.5" hidden="1" x14ac:dyDescent="0.35">
      <c r="A235" s="88">
        <v>55</v>
      </c>
      <c r="B235" s="602" t="str">
        <f t="shared" si="47"/>
        <v>Part6</v>
      </c>
      <c r="C235" s="602"/>
      <c r="D235" s="602" t="str">
        <f t="shared" si="48"/>
        <v>autre_étab_7</v>
      </c>
      <c r="E235" s="602"/>
      <c r="F235" s="602"/>
      <c r="G235" s="602"/>
      <c r="H235" s="602"/>
      <c r="I235">
        <f t="shared" ca="1" si="49"/>
        <v>0</v>
      </c>
      <c r="J235">
        <f t="shared" ca="1" si="49"/>
        <v>0</v>
      </c>
      <c r="K235" s="276">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90">
        <f t="shared" si="46"/>
        <v>0</v>
      </c>
      <c r="S235" s="290">
        <f t="shared" si="39"/>
        <v>0</v>
      </c>
    </row>
    <row r="236" spans="1:19" ht="14.5" hidden="1" x14ac:dyDescent="0.35">
      <c r="A236" s="88">
        <v>56</v>
      </c>
      <c r="B236" s="602" t="str">
        <f t="shared" si="47"/>
        <v>Part6</v>
      </c>
      <c r="C236" s="602"/>
      <c r="D236" s="602" t="str">
        <f t="shared" si="48"/>
        <v>autre_étab_8</v>
      </c>
      <c r="E236" s="602"/>
      <c r="F236" s="602"/>
      <c r="G236" s="602"/>
      <c r="H236" s="602"/>
      <c r="I236">
        <f t="shared" ca="1" si="49"/>
        <v>0</v>
      </c>
      <c r="J236">
        <f t="shared" ca="1" si="49"/>
        <v>0</v>
      </c>
      <c r="K236" s="276">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90">
        <f t="shared" si="46"/>
        <v>0</v>
      </c>
      <c r="S236" s="290">
        <f t="shared" si="39"/>
        <v>0</v>
      </c>
    </row>
    <row r="237" spans="1:19" ht="14.5" hidden="1" x14ac:dyDescent="0.35">
      <c r="A237" s="88">
        <v>57</v>
      </c>
      <c r="B237" s="602" t="str">
        <f t="shared" si="47"/>
        <v>Part7</v>
      </c>
      <c r="C237" s="602"/>
      <c r="D237" s="602" t="str">
        <f t="shared" si="48"/>
        <v>autre_étab_1</v>
      </c>
      <c r="E237" s="602"/>
      <c r="F237" s="602"/>
      <c r="G237" s="602"/>
      <c r="H237" s="602"/>
      <c r="I237" t="str">
        <f t="shared" ca="1" si="49"/>
        <v xml:space="preserve"> 
()</v>
      </c>
      <c r="J237" t="str">
        <f t="shared" ca="1" si="49"/>
        <v>Étab de la fiche</v>
      </c>
      <c r="K237" s="276"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90">
        <f t="shared" ca="1" si="46"/>
        <v>0</v>
      </c>
      <c r="S237" s="290">
        <f t="shared" ca="1" si="39"/>
        <v>0</v>
      </c>
    </row>
    <row r="238" spans="1:19" ht="14.5" hidden="1" x14ac:dyDescent="0.35">
      <c r="A238" s="88">
        <v>58</v>
      </c>
      <c r="B238" s="602" t="str">
        <f t="shared" si="47"/>
        <v>Part7</v>
      </c>
      <c r="C238" s="602"/>
      <c r="D238" s="602" t="str">
        <f t="shared" si="48"/>
        <v>autre_étab_2</v>
      </c>
      <c r="E238" s="602"/>
      <c r="F238" s="602"/>
      <c r="G238" s="602"/>
      <c r="H238" s="602"/>
      <c r="I238">
        <f t="shared" ca="1" si="49"/>
        <v>0</v>
      </c>
      <c r="J238">
        <f t="shared" ca="1" si="49"/>
        <v>0</v>
      </c>
      <c r="K238" s="276">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90">
        <f t="shared" si="46"/>
        <v>0</v>
      </c>
      <c r="S238" s="290">
        <f t="shared" si="39"/>
        <v>0</v>
      </c>
    </row>
    <row r="239" spans="1:19" ht="14.5" hidden="1" x14ac:dyDescent="0.35">
      <c r="A239" s="88">
        <v>59</v>
      </c>
      <c r="B239" s="602" t="str">
        <f t="shared" si="47"/>
        <v>Part7</v>
      </c>
      <c r="C239" s="602"/>
      <c r="D239" s="602" t="str">
        <f t="shared" si="48"/>
        <v>autre_étab_3</v>
      </c>
      <c r="E239" s="602"/>
      <c r="F239" s="602"/>
      <c r="G239" s="602"/>
      <c r="H239" s="602"/>
      <c r="I239">
        <f t="shared" ca="1" si="49"/>
        <v>0</v>
      </c>
      <c r="J239">
        <f t="shared" ca="1" si="49"/>
        <v>0</v>
      </c>
      <c r="K239" s="276">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90">
        <f t="shared" si="46"/>
        <v>0</v>
      </c>
      <c r="S239" s="290">
        <f t="shared" si="39"/>
        <v>0</v>
      </c>
    </row>
    <row r="240" spans="1:19" ht="14.5" hidden="1" x14ac:dyDescent="0.35">
      <c r="A240" s="88">
        <v>60</v>
      </c>
      <c r="B240" s="602" t="str">
        <f t="shared" si="47"/>
        <v>Part7</v>
      </c>
      <c r="C240" s="602"/>
      <c r="D240" s="602" t="str">
        <f t="shared" si="48"/>
        <v>autre_étab_4</v>
      </c>
      <c r="E240" s="602"/>
      <c r="F240" s="602"/>
      <c r="G240" s="602"/>
      <c r="H240" s="602"/>
      <c r="I240">
        <f t="shared" ca="1" si="49"/>
        <v>0</v>
      </c>
      <c r="J240">
        <f t="shared" ca="1" si="49"/>
        <v>0</v>
      </c>
      <c r="K240" s="276">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90">
        <f t="shared" si="46"/>
        <v>0</v>
      </c>
      <c r="S240" s="290">
        <f t="shared" si="39"/>
        <v>0</v>
      </c>
    </row>
    <row r="241" spans="1:19" ht="14.5" hidden="1" x14ac:dyDescent="0.35">
      <c r="A241" s="88">
        <v>61</v>
      </c>
      <c r="B241" s="602" t="str">
        <f t="shared" si="47"/>
        <v>Part7</v>
      </c>
      <c r="C241" s="602"/>
      <c r="D241" s="602" t="str">
        <f t="shared" si="48"/>
        <v>autre_étab_5</v>
      </c>
      <c r="E241" s="602"/>
      <c r="F241" s="602"/>
      <c r="G241" s="602"/>
      <c r="H241" s="602"/>
      <c r="I241">
        <f t="shared" ca="1" si="49"/>
        <v>0</v>
      </c>
      <c r="J241">
        <f t="shared" ca="1" si="49"/>
        <v>0</v>
      </c>
      <c r="K241" s="276">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90">
        <f t="shared" si="46"/>
        <v>0</v>
      </c>
      <c r="S241" s="290">
        <f t="shared" si="39"/>
        <v>0</v>
      </c>
    </row>
    <row r="242" spans="1:19" ht="14.5" hidden="1" x14ac:dyDescent="0.35">
      <c r="A242" s="88">
        <v>62</v>
      </c>
      <c r="B242" s="602" t="str">
        <f t="shared" si="47"/>
        <v>Part7</v>
      </c>
      <c r="C242" s="602"/>
      <c r="D242" s="602" t="str">
        <f t="shared" si="48"/>
        <v>autre_étab_6</v>
      </c>
      <c r="E242" s="602"/>
      <c r="F242" s="602"/>
      <c r="G242" s="602"/>
      <c r="H242" s="602"/>
      <c r="I242">
        <f t="shared" ca="1" si="49"/>
        <v>0</v>
      </c>
      <c r="J242">
        <f t="shared" ca="1" si="49"/>
        <v>0</v>
      </c>
      <c r="K242" s="276">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90">
        <f t="shared" si="46"/>
        <v>0</v>
      </c>
      <c r="S242" s="290">
        <f t="shared" si="39"/>
        <v>0</v>
      </c>
    </row>
    <row r="243" spans="1:19" ht="14.5" hidden="1" x14ac:dyDescent="0.35">
      <c r="A243" s="88">
        <v>63</v>
      </c>
      <c r="B243" s="602" t="str">
        <f t="shared" si="47"/>
        <v>Part7</v>
      </c>
      <c r="C243" s="602"/>
      <c r="D243" s="602" t="str">
        <f t="shared" si="48"/>
        <v>autre_étab_7</v>
      </c>
      <c r="E243" s="602"/>
      <c r="F243" s="602"/>
      <c r="G243" s="602"/>
      <c r="H243" s="602"/>
      <c r="I243">
        <f t="shared" ca="1" si="49"/>
        <v>0</v>
      </c>
      <c r="J243">
        <f t="shared" ca="1" si="49"/>
        <v>0</v>
      </c>
      <c r="K243" s="276">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90">
        <f t="shared" si="46"/>
        <v>0</v>
      </c>
      <c r="S243" s="290">
        <f t="shared" si="39"/>
        <v>0</v>
      </c>
    </row>
    <row r="244" spans="1:19" ht="14.5" hidden="1" x14ac:dyDescent="0.35">
      <c r="A244" s="88">
        <v>64</v>
      </c>
      <c r="B244" s="602" t="str">
        <f t="shared" si="47"/>
        <v>Part7</v>
      </c>
      <c r="C244" s="602"/>
      <c r="D244" s="602" t="str">
        <f t="shared" si="48"/>
        <v>autre_étab_8</v>
      </c>
      <c r="E244" s="602"/>
      <c r="F244" s="602"/>
      <c r="G244" s="602"/>
      <c r="H244" s="602"/>
      <c r="I244">
        <f t="shared" ca="1" si="49"/>
        <v>0</v>
      </c>
      <c r="J244">
        <f t="shared" ca="1" si="49"/>
        <v>0</v>
      </c>
      <c r="K244" s="276">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90">
        <f t="shared" si="46"/>
        <v>0</v>
      </c>
      <c r="S244" s="290">
        <f t="shared" si="39"/>
        <v>0</v>
      </c>
    </row>
    <row r="245" spans="1:19" ht="14.5" hidden="1" x14ac:dyDescent="0.35">
      <c r="A245" s="88">
        <v>65</v>
      </c>
      <c r="B245" s="602" t="str">
        <f t="shared" si="47"/>
        <v>Part8</v>
      </c>
      <c r="C245" s="602"/>
      <c r="D245" s="602" t="str">
        <f t="shared" si="48"/>
        <v>autre_étab_1</v>
      </c>
      <c r="E245" s="602"/>
      <c r="F245" s="602"/>
      <c r="G245" s="602"/>
      <c r="H245" s="602"/>
      <c r="I245" t="str">
        <f t="shared" ca="1" si="49"/>
        <v xml:space="preserve"> 
()</v>
      </c>
      <c r="J245" t="str">
        <f t="shared" ca="1" si="49"/>
        <v>Étab de la fiche</v>
      </c>
      <c r="K245" s="276"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90">
        <f t="shared" ca="1" si="46"/>
        <v>0</v>
      </c>
      <c r="S245" s="290">
        <f t="shared" ca="1" si="39"/>
        <v>0</v>
      </c>
    </row>
    <row r="246" spans="1:19" ht="14.5" hidden="1" x14ac:dyDescent="0.35">
      <c r="A246" s="88">
        <v>66</v>
      </c>
      <c r="B246" s="602" t="str">
        <f t="shared" si="47"/>
        <v>Part8</v>
      </c>
      <c r="C246" s="602"/>
      <c r="D246" s="602" t="str">
        <f t="shared" si="48"/>
        <v>autre_étab_2</v>
      </c>
      <c r="E246" s="602"/>
      <c r="F246" s="602"/>
      <c r="G246" s="602"/>
      <c r="H246" s="602"/>
      <c r="I246">
        <f t="shared" ca="1" si="49"/>
        <v>0</v>
      </c>
      <c r="J246">
        <f t="shared" ca="1" si="49"/>
        <v>0</v>
      </c>
      <c r="K246" s="276">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90">
        <f t="shared" si="46"/>
        <v>0</v>
      </c>
      <c r="S246" s="290">
        <f t="shared" si="39"/>
        <v>0</v>
      </c>
    </row>
    <row r="247" spans="1:19" ht="14.5" hidden="1" x14ac:dyDescent="0.35">
      <c r="A247" s="88">
        <v>67</v>
      </c>
      <c r="B247" s="602" t="str">
        <f t="shared" si="47"/>
        <v>Part8</v>
      </c>
      <c r="C247" s="602"/>
      <c r="D247" s="602" t="str">
        <f t="shared" si="48"/>
        <v>autre_étab_3</v>
      </c>
      <c r="E247" s="602"/>
      <c r="F247" s="602"/>
      <c r="G247" s="602"/>
      <c r="H247" s="602"/>
      <c r="I247">
        <f t="shared" ca="1" si="49"/>
        <v>0</v>
      </c>
      <c r="J247">
        <f t="shared" ca="1" si="49"/>
        <v>0</v>
      </c>
      <c r="K247" s="276">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90">
        <f t="shared" si="46"/>
        <v>0</v>
      </c>
      <c r="S247" s="290">
        <f t="shared" si="39"/>
        <v>0</v>
      </c>
    </row>
    <row r="248" spans="1:19" ht="14.5" hidden="1" x14ac:dyDescent="0.35">
      <c r="A248" s="88">
        <v>68</v>
      </c>
      <c r="B248" s="602" t="str">
        <f t="shared" si="47"/>
        <v>Part8</v>
      </c>
      <c r="C248" s="602"/>
      <c r="D248" s="602" t="str">
        <f t="shared" si="48"/>
        <v>autre_étab_4</v>
      </c>
      <c r="E248" s="602"/>
      <c r="F248" s="602"/>
      <c r="G248" s="602"/>
      <c r="H248" s="602"/>
      <c r="I248">
        <f t="shared" ca="1" si="49"/>
        <v>0</v>
      </c>
      <c r="J248">
        <f t="shared" ca="1" si="49"/>
        <v>0</v>
      </c>
      <c r="K248" s="276">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90">
        <f t="shared" si="46"/>
        <v>0</v>
      </c>
      <c r="S248" s="290">
        <f t="shared" si="39"/>
        <v>0</v>
      </c>
    </row>
    <row r="249" spans="1:19" ht="14.5" hidden="1" x14ac:dyDescent="0.35">
      <c r="A249" s="88">
        <v>69</v>
      </c>
      <c r="B249" s="602" t="str">
        <f t="shared" si="47"/>
        <v>Part8</v>
      </c>
      <c r="C249" s="602"/>
      <c r="D249" s="602" t="str">
        <f t="shared" si="48"/>
        <v>autre_étab_5</v>
      </c>
      <c r="E249" s="602"/>
      <c r="F249" s="602"/>
      <c r="G249" s="602"/>
      <c r="H249" s="602"/>
      <c r="I249">
        <f t="shared" ref="I249:M268" ca="1" si="50">INDIRECT("'"&amp;$B249&amp;"'!"&amp;I$187&amp;ROW(INDIRECT("'"&amp;$B249&amp;"'!"&amp;$D249)))</f>
        <v>0</v>
      </c>
      <c r="J249">
        <f t="shared" ca="1" si="50"/>
        <v>0</v>
      </c>
      <c r="K249" s="276">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90">
        <f t="shared" si="46"/>
        <v>0</v>
      </c>
      <c r="S249" s="290">
        <f t="shared" si="39"/>
        <v>0</v>
      </c>
    </row>
    <row r="250" spans="1:19" ht="14.5" hidden="1" x14ac:dyDescent="0.35">
      <c r="A250" s="88">
        <v>70</v>
      </c>
      <c r="B250" s="602" t="str">
        <f t="shared" si="47"/>
        <v>Part8</v>
      </c>
      <c r="C250" s="602"/>
      <c r="D250" s="602" t="str">
        <f t="shared" si="48"/>
        <v>autre_étab_6</v>
      </c>
      <c r="E250" s="602"/>
      <c r="F250" s="602"/>
      <c r="G250" s="602"/>
      <c r="H250" s="602"/>
      <c r="I250">
        <f t="shared" ca="1" si="50"/>
        <v>0</v>
      </c>
      <c r="J250">
        <f t="shared" ca="1" si="50"/>
        <v>0</v>
      </c>
      <c r="K250" s="276">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90">
        <f t="shared" si="46"/>
        <v>0</v>
      </c>
      <c r="S250" s="290">
        <f t="shared" si="39"/>
        <v>0</v>
      </c>
    </row>
    <row r="251" spans="1:19" ht="14.5" hidden="1" x14ac:dyDescent="0.35">
      <c r="A251" s="88">
        <v>71</v>
      </c>
      <c r="B251" s="602" t="str">
        <f t="shared" si="47"/>
        <v>Part8</v>
      </c>
      <c r="C251" s="602"/>
      <c r="D251" s="602" t="str">
        <f t="shared" si="48"/>
        <v>autre_étab_7</v>
      </c>
      <c r="E251" s="602"/>
      <c r="F251" s="602"/>
      <c r="G251" s="602"/>
      <c r="H251" s="602"/>
      <c r="I251">
        <f t="shared" ca="1" si="50"/>
        <v>0</v>
      </c>
      <c r="J251">
        <f t="shared" ca="1" si="50"/>
        <v>0</v>
      </c>
      <c r="K251" s="276">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90">
        <f t="shared" si="46"/>
        <v>0</v>
      </c>
      <c r="S251" s="290">
        <f t="shared" si="39"/>
        <v>0</v>
      </c>
    </row>
    <row r="252" spans="1:19" ht="14.5" hidden="1" x14ac:dyDescent="0.35">
      <c r="A252" s="88">
        <v>72</v>
      </c>
      <c r="B252" s="602" t="str">
        <f t="shared" si="47"/>
        <v>Part8</v>
      </c>
      <c r="C252" s="602"/>
      <c r="D252" s="602" t="str">
        <f t="shared" si="48"/>
        <v>autre_étab_8</v>
      </c>
      <c r="E252" s="602"/>
      <c r="F252" s="602"/>
      <c r="G252" s="602"/>
      <c r="H252" s="602"/>
      <c r="I252">
        <f t="shared" ca="1" si="50"/>
        <v>0</v>
      </c>
      <c r="J252">
        <f t="shared" ca="1" si="50"/>
        <v>0</v>
      </c>
      <c r="K252" s="276">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90">
        <f t="shared" si="46"/>
        <v>0</v>
      </c>
      <c r="S252" s="290">
        <f t="shared" si="39"/>
        <v>0</v>
      </c>
    </row>
    <row r="253" spans="1:19" ht="14.5" hidden="1" x14ac:dyDescent="0.35">
      <c r="A253" s="88">
        <v>73</v>
      </c>
      <c r="B253" s="602" t="str">
        <f t="shared" si="47"/>
        <v>Part9</v>
      </c>
      <c r="C253" s="602"/>
      <c r="D253" s="602" t="str">
        <f t="shared" si="48"/>
        <v>autre_étab_1</v>
      </c>
      <c r="E253" s="602"/>
      <c r="F253" s="602"/>
      <c r="G253" s="602"/>
      <c r="H253" s="602"/>
      <c r="I253" t="str">
        <f t="shared" ca="1" si="50"/>
        <v xml:space="preserve"> 
()</v>
      </c>
      <c r="J253" t="str">
        <f t="shared" ca="1" si="50"/>
        <v>Étab de la fiche</v>
      </c>
      <c r="K253" s="276"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90">
        <f t="shared" ref="R253:R284" ca="1" si="54">IF(N253,L253,0)</f>
        <v>0</v>
      </c>
      <c r="S253" s="290">
        <f t="shared" ca="1" si="39"/>
        <v>0</v>
      </c>
    </row>
    <row r="254" spans="1:19" ht="14.5" hidden="1" x14ac:dyDescent="0.35">
      <c r="A254" s="88">
        <v>74</v>
      </c>
      <c r="B254" s="602" t="str">
        <f t="shared" si="47"/>
        <v>Part9</v>
      </c>
      <c r="C254" s="602"/>
      <c r="D254" s="602" t="str">
        <f t="shared" ref="D254:D317" si="55">"autre_étab_"&amp;A254-8*QUOTIENT(A254-1,8)</f>
        <v>autre_étab_2</v>
      </c>
      <c r="E254" s="602"/>
      <c r="F254" s="602"/>
      <c r="G254" s="602"/>
      <c r="H254" s="602"/>
      <c r="I254">
        <f t="shared" ca="1" si="50"/>
        <v>0</v>
      </c>
      <c r="J254">
        <f t="shared" ca="1" si="50"/>
        <v>0</v>
      </c>
      <c r="K254" s="276">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90">
        <f t="shared" si="54"/>
        <v>0</v>
      </c>
      <c r="S254" s="290">
        <f t="shared" ref="S254:S317" si="58">IF(N254,M254,0)</f>
        <v>0</v>
      </c>
    </row>
    <row r="255" spans="1:19" ht="14.5" hidden="1" x14ac:dyDescent="0.35">
      <c r="A255" s="88">
        <v>75</v>
      </c>
      <c r="B255" s="602" t="str">
        <f t="shared" si="47"/>
        <v>Part9</v>
      </c>
      <c r="C255" s="602"/>
      <c r="D255" s="602" t="str">
        <f t="shared" si="55"/>
        <v>autre_étab_3</v>
      </c>
      <c r="E255" s="602"/>
      <c r="F255" s="602"/>
      <c r="G255" s="602"/>
      <c r="H255" s="602"/>
      <c r="I255">
        <f t="shared" ca="1" si="50"/>
        <v>0</v>
      </c>
      <c r="J255">
        <f t="shared" ca="1" si="50"/>
        <v>0</v>
      </c>
      <c r="K255" s="276">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90">
        <f t="shared" si="54"/>
        <v>0</v>
      </c>
      <c r="S255" s="290">
        <f t="shared" si="58"/>
        <v>0</v>
      </c>
    </row>
    <row r="256" spans="1:19" ht="14.5" hidden="1" x14ac:dyDescent="0.35">
      <c r="A256" s="88">
        <v>76</v>
      </c>
      <c r="B256" s="602" t="str">
        <f t="shared" si="47"/>
        <v>Part9</v>
      </c>
      <c r="C256" s="602"/>
      <c r="D256" s="602" t="str">
        <f t="shared" si="55"/>
        <v>autre_étab_4</v>
      </c>
      <c r="E256" s="602"/>
      <c r="F256" s="602"/>
      <c r="G256" s="602"/>
      <c r="H256" s="602"/>
      <c r="I256">
        <f t="shared" ca="1" si="50"/>
        <v>0</v>
      </c>
      <c r="J256">
        <f t="shared" ca="1" si="50"/>
        <v>0</v>
      </c>
      <c r="K256" s="276">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90">
        <f t="shared" si="54"/>
        <v>0</v>
      </c>
      <c r="S256" s="290">
        <f t="shared" si="58"/>
        <v>0</v>
      </c>
    </row>
    <row r="257" spans="1:19" ht="14.5" hidden="1" x14ac:dyDescent="0.35">
      <c r="A257" s="88">
        <v>77</v>
      </c>
      <c r="B257" s="602" t="str">
        <f t="shared" si="47"/>
        <v>Part9</v>
      </c>
      <c r="C257" s="602"/>
      <c r="D257" s="602" t="str">
        <f t="shared" si="55"/>
        <v>autre_étab_5</v>
      </c>
      <c r="E257" s="602"/>
      <c r="F257" s="602"/>
      <c r="G257" s="602"/>
      <c r="H257" s="602"/>
      <c r="I257">
        <f t="shared" ca="1" si="50"/>
        <v>0</v>
      </c>
      <c r="J257">
        <f t="shared" ca="1" si="50"/>
        <v>0</v>
      </c>
      <c r="K257" s="276">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90">
        <f t="shared" si="54"/>
        <v>0</v>
      </c>
      <c r="S257" s="290">
        <f t="shared" si="58"/>
        <v>0</v>
      </c>
    </row>
    <row r="258" spans="1:19" ht="14.5" hidden="1" x14ac:dyDescent="0.35">
      <c r="A258" s="88">
        <v>78</v>
      </c>
      <c r="B258" s="602" t="str">
        <f t="shared" si="47"/>
        <v>Part9</v>
      </c>
      <c r="C258" s="602"/>
      <c r="D258" s="602" t="str">
        <f t="shared" si="55"/>
        <v>autre_étab_6</v>
      </c>
      <c r="E258" s="602"/>
      <c r="F258" s="602"/>
      <c r="G258" s="602"/>
      <c r="H258" s="602"/>
      <c r="I258">
        <f t="shared" ca="1" si="50"/>
        <v>0</v>
      </c>
      <c r="J258">
        <f t="shared" ca="1" si="50"/>
        <v>0</v>
      </c>
      <c r="K258" s="276">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90">
        <f t="shared" si="54"/>
        <v>0</v>
      </c>
      <c r="S258" s="290">
        <f t="shared" si="58"/>
        <v>0</v>
      </c>
    </row>
    <row r="259" spans="1:19" ht="14.5" hidden="1" x14ac:dyDescent="0.35">
      <c r="A259" s="88">
        <v>79</v>
      </c>
      <c r="B259" s="602" t="str">
        <f t="shared" si="47"/>
        <v>Part9</v>
      </c>
      <c r="C259" s="602"/>
      <c r="D259" s="602" t="str">
        <f t="shared" si="55"/>
        <v>autre_étab_7</v>
      </c>
      <c r="E259" s="602"/>
      <c r="F259" s="602"/>
      <c r="G259" s="602"/>
      <c r="H259" s="602"/>
      <c r="I259">
        <f t="shared" ca="1" si="50"/>
        <v>0</v>
      </c>
      <c r="J259">
        <f t="shared" ca="1" si="50"/>
        <v>0</v>
      </c>
      <c r="K259" s="276">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90">
        <f t="shared" si="54"/>
        <v>0</v>
      </c>
      <c r="S259" s="290">
        <f t="shared" si="58"/>
        <v>0</v>
      </c>
    </row>
    <row r="260" spans="1:19" ht="14.5" hidden="1" x14ac:dyDescent="0.35">
      <c r="A260" s="88">
        <v>80</v>
      </c>
      <c r="B260" s="602" t="str">
        <f t="shared" si="47"/>
        <v>Part9</v>
      </c>
      <c r="C260" s="602"/>
      <c r="D260" s="602" t="str">
        <f t="shared" si="55"/>
        <v>autre_étab_8</v>
      </c>
      <c r="E260" s="602"/>
      <c r="F260" s="602"/>
      <c r="G260" s="602"/>
      <c r="H260" s="602"/>
      <c r="I260">
        <f t="shared" ca="1" si="50"/>
        <v>0</v>
      </c>
      <c r="J260">
        <f t="shared" ca="1" si="50"/>
        <v>0</v>
      </c>
      <c r="K260" s="276">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90">
        <f t="shared" si="54"/>
        <v>0</v>
      </c>
      <c r="S260" s="290">
        <f t="shared" si="58"/>
        <v>0</v>
      </c>
    </row>
    <row r="261" spans="1:19" ht="14.5" hidden="1" x14ac:dyDescent="0.35">
      <c r="A261" s="88">
        <v>81</v>
      </c>
      <c r="B261" s="602" t="str">
        <f t="shared" ref="B261" si="59">"Part"&amp;QUOTIENT(A261-1,8)</f>
        <v>Part10</v>
      </c>
      <c r="C261" s="602"/>
      <c r="D261" s="602" t="str">
        <f t="shared" si="55"/>
        <v>autre_étab_1</v>
      </c>
      <c r="E261" s="602"/>
      <c r="F261" s="602"/>
      <c r="G261" s="602"/>
      <c r="H261" s="602"/>
      <c r="I261" t="str">
        <f t="shared" ca="1" si="50"/>
        <v xml:space="preserve"> 
()</v>
      </c>
      <c r="J261" t="str">
        <f t="shared" ca="1" si="50"/>
        <v>Étab de la fiche</v>
      </c>
      <c r="K261" s="276"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90">
        <f t="shared" ca="1" si="54"/>
        <v>0</v>
      </c>
      <c r="S261" s="290">
        <f t="shared" ca="1" si="58"/>
        <v>0</v>
      </c>
    </row>
    <row r="262" spans="1:19" ht="14.5" hidden="1" x14ac:dyDescent="0.35">
      <c r="A262" s="88">
        <v>82</v>
      </c>
      <c r="B262" s="602" t="str">
        <f t="shared" ref="B262:B325" si="60">"Part"&amp;QUOTIENT(A262-1,8)</f>
        <v>Part10</v>
      </c>
      <c r="C262" s="602"/>
      <c r="D262" s="602" t="str">
        <f t="shared" si="55"/>
        <v>autre_étab_2</v>
      </c>
      <c r="E262" s="602"/>
      <c r="F262" s="602"/>
      <c r="G262" s="602"/>
      <c r="H262" s="602"/>
      <c r="I262">
        <f t="shared" ca="1" si="50"/>
        <v>0</v>
      </c>
      <c r="J262">
        <f t="shared" ca="1" si="50"/>
        <v>0</v>
      </c>
      <c r="K262" s="276">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90">
        <f t="shared" si="54"/>
        <v>0</v>
      </c>
      <c r="S262" s="290">
        <f t="shared" si="58"/>
        <v>0</v>
      </c>
    </row>
    <row r="263" spans="1:19" ht="14.5" hidden="1" x14ac:dyDescent="0.35">
      <c r="A263" s="88">
        <v>83</v>
      </c>
      <c r="B263" s="602" t="str">
        <f t="shared" si="60"/>
        <v>Part10</v>
      </c>
      <c r="C263" s="602"/>
      <c r="D263" s="602" t="str">
        <f t="shared" si="55"/>
        <v>autre_étab_3</v>
      </c>
      <c r="E263" s="602"/>
      <c r="F263" s="602"/>
      <c r="G263" s="602"/>
      <c r="H263" s="602"/>
      <c r="I263">
        <f t="shared" ca="1" si="50"/>
        <v>0</v>
      </c>
      <c r="J263">
        <f t="shared" ca="1" si="50"/>
        <v>0</v>
      </c>
      <c r="K263" s="276">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90">
        <f t="shared" si="54"/>
        <v>0</v>
      </c>
      <c r="S263" s="290">
        <f t="shared" si="58"/>
        <v>0</v>
      </c>
    </row>
    <row r="264" spans="1:19" ht="14.5" hidden="1" x14ac:dyDescent="0.35">
      <c r="A264" s="88">
        <v>84</v>
      </c>
      <c r="B264" s="602" t="str">
        <f t="shared" si="60"/>
        <v>Part10</v>
      </c>
      <c r="C264" s="602"/>
      <c r="D264" s="602" t="str">
        <f t="shared" si="55"/>
        <v>autre_étab_4</v>
      </c>
      <c r="E264" s="602"/>
      <c r="F264" s="602"/>
      <c r="G264" s="602"/>
      <c r="H264" s="602"/>
      <c r="I264">
        <f t="shared" ca="1" si="50"/>
        <v>0</v>
      </c>
      <c r="J264">
        <f t="shared" ca="1" si="50"/>
        <v>0</v>
      </c>
      <c r="K264" s="276">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90">
        <f t="shared" si="54"/>
        <v>0</v>
      </c>
      <c r="S264" s="290">
        <f t="shared" si="58"/>
        <v>0</v>
      </c>
    </row>
    <row r="265" spans="1:19" ht="14.5" hidden="1" x14ac:dyDescent="0.35">
      <c r="A265" s="88">
        <v>85</v>
      </c>
      <c r="B265" s="602" t="str">
        <f t="shared" si="60"/>
        <v>Part10</v>
      </c>
      <c r="C265" s="602"/>
      <c r="D265" s="602" t="str">
        <f t="shared" si="55"/>
        <v>autre_étab_5</v>
      </c>
      <c r="E265" s="602"/>
      <c r="F265" s="602"/>
      <c r="G265" s="602"/>
      <c r="H265" s="602"/>
      <c r="I265">
        <f t="shared" ca="1" si="50"/>
        <v>0</v>
      </c>
      <c r="J265">
        <f t="shared" ca="1" si="50"/>
        <v>0</v>
      </c>
      <c r="K265" s="276">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90">
        <f t="shared" si="54"/>
        <v>0</v>
      </c>
      <c r="S265" s="290">
        <f t="shared" si="58"/>
        <v>0</v>
      </c>
    </row>
    <row r="266" spans="1:19" ht="14.5" hidden="1" x14ac:dyDescent="0.35">
      <c r="A266" s="88">
        <v>86</v>
      </c>
      <c r="B266" s="602" t="str">
        <f t="shared" si="60"/>
        <v>Part10</v>
      </c>
      <c r="C266" s="602"/>
      <c r="D266" s="602" t="str">
        <f t="shared" si="55"/>
        <v>autre_étab_6</v>
      </c>
      <c r="E266" s="602"/>
      <c r="F266" s="602"/>
      <c r="G266" s="602"/>
      <c r="H266" s="602"/>
      <c r="I266">
        <f t="shared" ca="1" si="50"/>
        <v>0</v>
      </c>
      <c r="J266">
        <f t="shared" ca="1" si="50"/>
        <v>0</v>
      </c>
      <c r="K266" s="276">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90">
        <f t="shared" si="54"/>
        <v>0</v>
      </c>
      <c r="S266" s="290">
        <f t="shared" si="58"/>
        <v>0</v>
      </c>
    </row>
    <row r="267" spans="1:19" ht="14.5" hidden="1" x14ac:dyDescent="0.35">
      <c r="A267" s="88">
        <v>87</v>
      </c>
      <c r="B267" s="602" t="str">
        <f t="shared" si="60"/>
        <v>Part10</v>
      </c>
      <c r="C267" s="602"/>
      <c r="D267" s="602" t="str">
        <f t="shared" si="55"/>
        <v>autre_étab_7</v>
      </c>
      <c r="E267" s="602"/>
      <c r="F267" s="602"/>
      <c r="G267" s="602"/>
      <c r="H267" s="602"/>
      <c r="I267">
        <f t="shared" ca="1" si="50"/>
        <v>0</v>
      </c>
      <c r="J267">
        <f t="shared" ca="1" si="50"/>
        <v>0</v>
      </c>
      <c r="K267" s="276">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90">
        <f t="shared" si="54"/>
        <v>0</v>
      </c>
      <c r="S267" s="290">
        <f t="shared" si="58"/>
        <v>0</v>
      </c>
    </row>
    <row r="268" spans="1:19" ht="14.5" hidden="1" x14ac:dyDescent="0.35">
      <c r="A268" s="88">
        <v>88</v>
      </c>
      <c r="B268" s="602" t="str">
        <f t="shared" si="60"/>
        <v>Part10</v>
      </c>
      <c r="C268" s="602"/>
      <c r="D268" s="602" t="str">
        <f t="shared" si="55"/>
        <v>autre_étab_8</v>
      </c>
      <c r="E268" s="602"/>
      <c r="F268" s="602"/>
      <c r="G268" s="602"/>
      <c r="H268" s="602"/>
      <c r="I268">
        <f t="shared" ca="1" si="50"/>
        <v>0</v>
      </c>
      <c r="J268">
        <f t="shared" ca="1" si="50"/>
        <v>0</v>
      </c>
      <c r="K268" s="276">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90">
        <f t="shared" si="54"/>
        <v>0</v>
      </c>
      <c r="S268" s="290">
        <f t="shared" si="58"/>
        <v>0</v>
      </c>
    </row>
    <row r="269" spans="1:19" ht="14.5" hidden="1" x14ac:dyDescent="0.35">
      <c r="A269" s="88">
        <v>89</v>
      </c>
      <c r="B269" s="602" t="str">
        <f t="shared" si="60"/>
        <v>Part11</v>
      </c>
      <c r="C269" s="602"/>
      <c r="D269" s="602" t="str">
        <f t="shared" si="55"/>
        <v>autre_étab_1</v>
      </c>
      <c r="E269" s="602"/>
      <c r="F269" s="602"/>
      <c r="G269" s="602"/>
      <c r="H269" s="602"/>
      <c r="I269" t="str">
        <f t="shared" ref="I269:M288" ca="1" si="61">INDIRECT("'"&amp;$B269&amp;"'!"&amp;I$187&amp;ROW(INDIRECT("'"&amp;$B269&amp;"'!"&amp;$D269)))</f>
        <v xml:space="preserve"> 
()</v>
      </c>
      <c r="J269" t="str">
        <f t="shared" ca="1" si="61"/>
        <v>Étab de la fiche</v>
      </c>
      <c r="K269" s="276"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90">
        <f t="shared" ca="1" si="54"/>
        <v>0</v>
      </c>
      <c r="S269" s="290">
        <f t="shared" ca="1" si="58"/>
        <v>0</v>
      </c>
    </row>
    <row r="270" spans="1:19" ht="14.5" hidden="1" x14ac:dyDescent="0.35">
      <c r="A270" s="88">
        <v>90</v>
      </c>
      <c r="B270" s="602" t="str">
        <f t="shared" si="60"/>
        <v>Part11</v>
      </c>
      <c r="C270" s="602"/>
      <c r="D270" s="602" t="str">
        <f t="shared" si="55"/>
        <v>autre_étab_2</v>
      </c>
      <c r="E270" s="602"/>
      <c r="F270" s="602"/>
      <c r="G270" s="602"/>
      <c r="H270" s="602"/>
      <c r="I270">
        <f t="shared" ca="1" si="61"/>
        <v>0</v>
      </c>
      <c r="J270">
        <f t="shared" ca="1" si="61"/>
        <v>0</v>
      </c>
      <c r="K270" s="276">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90">
        <f t="shared" si="54"/>
        <v>0</v>
      </c>
      <c r="S270" s="290">
        <f t="shared" si="58"/>
        <v>0</v>
      </c>
    </row>
    <row r="271" spans="1:19" ht="14.5" hidden="1" x14ac:dyDescent="0.35">
      <c r="A271" s="88">
        <v>91</v>
      </c>
      <c r="B271" s="602" t="str">
        <f t="shared" si="60"/>
        <v>Part11</v>
      </c>
      <c r="C271" s="602"/>
      <c r="D271" s="602" t="str">
        <f t="shared" si="55"/>
        <v>autre_étab_3</v>
      </c>
      <c r="E271" s="602"/>
      <c r="F271" s="602"/>
      <c r="G271" s="602"/>
      <c r="H271" s="602"/>
      <c r="I271">
        <f t="shared" ca="1" si="61"/>
        <v>0</v>
      </c>
      <c r="J271">
        <f t="shared" ca="1" si="61"/>
        <v>0</v>
      </c>
      <c r="K271" s="276">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90">
        <f t="shared" si="54"/>
        <v>0</v>
      </c>
      <c r="S271" s="290">
        <f t="shared" si="58"/>
        <v>0</v>
      </c>
    </row>
    <row r="272" spans="1:19" ht="14.5" hidden="1" x14ac:dyDescent="0.35">
      <c r="A272" s="88">
        <v>92</v>
      </c>
      <c r="B272" s="602" t="str">
        <f t="shared" si="60"/>
        <v>Part11</v>
      </c>
      <c r="C272" s="602"/>
      <c r="D272" s="602" t="str">
        <f t="shared" si="55"/>
        <v>autre_étab_4</v>
      </c>
      <c r="E272" s="602"/>
      <c r="F272" s="602"/>
      <c r="G272" s="602"/>
      <c r="H272" s="602"/>
      <c r="I272">
        <f t="shared" ca="1" si="61"/>
        <v>0</v>
      </c>
      <c r="J272">
        <f t="shared" ca="1" si="61"/>
        <v>0</v>
      </c>
      <c r="K272" s="276">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90">
        <f t="shared" si="54"/>
        <v>0</v>
      </c>
      <c r="S272" s="290">
        <f t="shared" si="58"/>
        <v>0</v>
      </c>
    </row>
    <row r="273" spans="1:19" ht="14.5" hidden="1" x14ac:dyDescent="0.35">
      <c r="A273" s="88">
        <v>93</v>
      </c>
      <c r="B273" s="602" t="str">
        <f t="shared" si="60"/>
        <v>Part11</v>
      </c>
      <c r="C273" s="602"/>
      <c r="D273" s="602" t="str">
        <f t="shared" si="55"/>
        <v>autre_étab_5</v>
      </c>
      <c r="E273" s="602"/>
      <c r="F273" s="602"/>
      <c r="G273" s="602"/>
      <c r="H273" s="602"/>
      <c r="I273">
        <f t="shared" ca="1" si="61"/>
        <v>0</v>
      </c>
      <c r="J273">
        <f t="shared" ca="1" si="61"/>
        <v>0</v>
      </c>
      <c r="K273" s="276">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90">
        <f t="shared" si="54"/>
        <v>0</v>
      </c>
      <c r="S273" s="290">
        <f t="shared" si="58"/>
        <v>0</v>
      </c>
    </row>
    <row r="274" spans="1:19" ht="14.5" hidden="1" x14ac:dyDescent="0.35">
      <c r="A274" s="88">
        <v>94</v>
      </c>
      <c r="B274" s="602" t="str">
        <f t="shared" si="60"/>
        <v>Part11</v>
      </c>
      <c r="C274" s="602"/>
      <c r="D274" s="602" t="str">
        <f t="shared" si="55"/>
        <v>autre_étab_6</v>
      </c>
      <c r="E274" s="602"/>
      <c r="F274" s="602"/>
      <c r="G274" s="602"/>
      <c r="H274" s="602"/>
      <c r="I274">
        <f t="shared" ca="1" si="61"/>
        <v>0</v>
      </c>
      <c r="J274">
        <f t="shared" ca="1" si="61"/>
        <v>0</v>
      </c>
      <c r="K274" s="276">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90">
        <f t="shared" si="54"/>
        <v>0</v>
      </c>
      <c r="S274" s="290">
        <f t="shared" si="58"/>
        <v>0</v>
      </c>
    </row>
    <row r="275" spans="1:19" ht="14.5" hidden="1" x14ac:dyDescent="0.35">
      <c r="A275" s="88">
        <v>95</v>
      </c>
      <c r="B275" s="602" t="str">
        <f t="shared" si="60"/>
        <v>Part11</v>
      </c>
      <c r="C275" s="602"/>
      <c r="D275" s="602" t="str">
        <f t="shared" si="55"/>
        <v>autre_étab_7</v>
      </c>
      <c r="E275" s="602"/>
      <c r="F275" s="602"/>
      <c r="G275" s="602"/>
      <c r="H275" s="602"/>
      <c r="I275">
        <f t="shared" ca="1" si="61"/>
        <v>0</v>
      </c>
      <c r="J275">
        <f t="shared" ca="1" si="61"/>
        <v>0</v>
      </c>
      <c r="K275" s="276">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90">
        <f t="shared" si="54"/>
        <v>0</v>
      </c>
      <c r="S275" s="290">
        <f t="shared" si="58"/>
        <v>0</v>
      </c>
    </row>
    <row r="276" spans="1:19" ht="14.5" hidden="1" x14ac:dyDescent="0.35">
      <c r="A276" s="88">
        <v>96</v>
      </c>
      <c r="B276" s="602" t="str">
        <f t="shared" si="60"/>
        <v>Part11</v>
      </c>
      <c r="C276" s="602"/>
      <c r="D276" s="602" t="str">
        <f t="shared" si="55"/>
        <v>autre_étab_8</v>
      </c>
      <c r="E276" s="602"/>
      <c r="F276" s="602"/>
      <c r="G276" s="602"/>
      <c r="H276" s="602"/>
      <c r="I276">
        <f t="shared" ca="1" si="61"/>
        <v>0</v>
      </c>
      <c r="J276">
        <f t="shared" ca="1" si="61"/>
        <v>0</v>
      </c>
      <c r="K276" s="276">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90">
        <f t="shared" si="54"/>
        <v>0</v>
      </c>
      <c r="S276" s="290">
        <f t="shared" si="58"/>
        <v>0</v>
      </c>
    </row>
    <row r="277" spans="1:19" ht="14.5" hidden="1" x14ac:dyDescent="0.35">
      <c r="A277" s="88">
        <v>97</v>
      </c>
      <c r="B277" s="602" t="str">
        <f t="shared" si="60"/>
        <v>Part12</v>
      </c>
      <c r="C277" s="602"/>
      <c r="D277" s="602" t="str">
        <f t="shared" si="55"/>
        <v>autre_étab_1</v>
      </c>
      <c r="E277" s="602"/>
      <c r="F277" s="602"/>
      <c r="G277" s="602"/>
      <c r="H277" s="602"/>
      <c r="I277" t="str">
        <f t="shared" ca="1" si="61"/>
        <v xml:space="preserve"> 
()</v>
      </c>
      <c r="J277" t="str">
        <f t="shared" ca="1" si="61"/>
        <v>Étab de la fiche</v>
      </c>
      <c r="K277" s="276"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90">
        <f t="shared" ca="1" si="54"/>
        <v>0</v>
      </c>
      <c r="S277" s="290">
        <f t="shared" ca="1" si="58"/>
        <v>0</v>
      </c>
    </row>
    <row r="278" spans="1:19" ht="14.5" hidden="1" x14ac:dyDescent="0.35">
      <c r="A278" s="88">
        <v>98</v>
      </c>
      <c r="B278" s="602" t="str">
        <f t="shared" si="60"/>
        <v>Part12</v>
      </c>
      <c r="C278" s="602"/>
      <c r="D278" s="602" t="str">
        <f t="shared" si="55"/>
        <v>autre_étab_2</v>
      </c>
      <c r="E278" s="602"/>
      <c r="F278" s="602"/>
      <c r="G278" s="602"/>
      <c r="H278" s="602"/>
      <c r="I278">
        <f t="shared" ca="1" si="61"/>
        <v>0</v>
      </c>
      <c r="J278">
        <f t="shared" ca="1" si="61"/>
        <v>0</v>
      </c>
      <c r="K278" s="276">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90">
        <f t="shared" si="54"/>
        <v>0</v>
      </c>
      <c r="S278" s="290">
        <f t="shared" si="58"/>
        <v>0</v>
      </c>
    </row>
    <row r="279" spans="1:19" ht="14.5" hidden="1" x14ac:dyDescent="0.35">
      <c r="A279" s="88">
        <v>99</v>
      </c>
      <c r="B279" s="602" t="str">
        <f t="shared" si="60"/>
        <v>Part12</v>
      </c>
      <c r="C279" s="602"/>
      <c r="D279" s="602" t="str">
        <f t="shared" si="55"/>
        <v>autre_étab_3</v>
      </c>
      <c r="E279" s="602"/>
      <c r="F279" s="602"/>
      <c r="G279" s="602"/>
      <c r="H279" s="602"/>
      <c r="I279">
        <f t="shared" ca="1" si="61"/>
        <v>0</v>
      </c>
      <c r="J279">
        <f t="shared" ca="1" si="61"/>
        <v>0</v>
      </c>
      <c r="K279" s="276">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90">
        <f t="shared" si="54"/>
        <v>0</v>
      </c>
      <c r="S279" s="290">
        <f t="shared" si="58"/>
        <v>0</v>
      </c>
    </row>
    <row r="280" spans="1:19" ht="14.5" hidden="1" x14ac:dyDescent="0.35">
      <c r="A280" s="88">
        <v>100</v>
      </c>
      <c r="B280" s="602" t="str">
        <f t="shared" si="60"/>
        <v>Part12</v>
      </c>
      <c r="C280" s="602"/>
      <c r="D280" s="602" t="str">
        <f t="shared" si="55"/>
        <v>autre_étab_4</v>
      </c>
      <c r="E280" s="602"/>
      <c r="F280" s="602"/>
      <c r="G280" s="602"/>
      <c r="H280" s="602"/>
      <c r="I280">
        <f t="shared" ca="1" si="61"/>
        <v>0</v>
      </c>
      <c r="J280">
        <f t="shared" ca="1" si="61"/>
        <v>0</v>
      </c>
      <c r="K280" s="276">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90">
        <f t="shared" si="54"/>
        <v>0</v>
      </c>
      <c r="S280" s="290">
        <f t="shared" si="58"/>
        <v>0</v>
      </c>
    </row>
    <row r="281" spans="1:19" ht="14.5" hidden="1" x14ac:dyDescent="0.35">
      <c r="A281" s="88">
        <v>101</v>
      </c>
      <c r="B281" s="602" t="str">
        <f t="shared" si="60"/>
        <v>Part12</v>
      </c>
      <c r="C281" s="602"/>
      <c r="D281" s="602" t="str">
        <f t="shared" si="55"/>
        <v>autre_étab_5</v>
      </c>
      <c r="E281" s="602"/>
      <c r="F281" s="602"/>
      <c r="G281" s="602"/>
      <c r="H281" s="602"/>
      <c r="I281">
        <f t="shared" ca="1" si="61"/>
        <v>0</v>
      </c>
      <c r="J281">
        <f t="shared" ca="1" si="61"/>
        <v>0</v>
      </c>
      <c r="K281" s="276">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90">
        <f t="shared" si="54"/>
        <v>0</v>
      </c>
      <c r="S281" s="290">
        <f t="shared" si="58"/>
        <v>0</v>
      </c>
    </row>
    <row r="282" spans="1:19" ht="14.5" hidden="1" x14ac:dyDescent="0.35">
      <c r="A282" s="88">
        <v>102</v>
      </c>
      <c r="B282" s="602" t="str">
        <f t="shared" si="60"/>
        <v>Part12</v>
      </c>
      <c r="C282" s="602"/>
      <c r="D282" s="602" t="str">
        <f t="shared" si="55"/>
        <v>autre_étab_6</v>
      </c>
      <c r="E282" s="602"/>
      <c r="F282" s="602"/>
      <c r="G282" s="602"/>
      <c r="H282" s="602"/>
      <c r="I282">
        <f t="shared" ca="1" si="61"/>
        <v>0</v>
      </c>
      <c r="J282">
        <f t="shared" ca="1" si="61"/>
        <v>0</v>
      </c>
      <c r="K282" s="276">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90">
        <f t="shared" si="54"/>
        <v>0</v>
      </c>
      <c r="S282" s="290">
        <f t="shared" si="58"/>
        <v>0</v>
      </c>
    </row>
    <row r="283" spans="1:19" ht="14.5" hidden="1" x14ac:dyDescent="0.35">
      <c r="A283" s="88">
        <v>103</v>
      </c>
      <c r="B283" s="602" t="str">
        <f t="shared" si="60"/>
        <v>Part12</v>
      </c>
      <c r="C283" s="602"/>
      <c r="D283" s="602" t="str">
        <f t="shared" si="55"/>
        <v>autre_étab_7</v>
      </c>
      <c r="E283" s="602"/>
      <c r="F283" s="602"/>
      <c r="G283" s="602"/>
      <c r="H283" s="602"/>
      <c r="I283">
        <f t="shared" ca="1" si="61"/>
        <v>0</v>
      </c>
      <c r="J283">
        <f t="shared" ca="1" si="61"/>
        <v>0</v>
      </c>
      <c r="K283" s="276">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90">
        <f t="shared" si="54"/>
        <v>0</v>
      </c>
      <c r="S283" s="290">
        <f t="shared" si="58"/>
        <v>0</v>
      </c>
    </row>
    <row r="284" spans="1:19" ht="14.5" hidden="1" x14ac:dyDescent="0.35">
      <c r="A284" s="88">
        <v>104</v>
      </c>
      <c r="B284" s="602" t="str">
        <f t="shared" si="60"/>
        <v>Part12</v>
      </c>
      <c r="C284" s="602"/>
      <c r="D284" s="602" t="str">
        <f t="shared" si="55"/>
        <v>autre_étab_8</v>
      </c>
      <c r="E284" s="602"/>
      <c r="F284" s="602"/>
      <c r="G284" s="602"/>
      <c r="H284" s="602"/>
      <c r="I284">
        <f t="shared" ca="1" si="61"/>
        <v>0</v>
      </c>
      <c r="J284">
        <f t="shared" ca="1" si="61"/>
        <v>0</v>
      </c>
      <c r="K284" s="276">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90">
        <f t="shared" si="54"/>
        <v>0</v>
      </c>
      <c r="S284" s="290">
        <f t="shared" si="58"/>
        <v>0</v>
      </c>
    </row>
    <row r="285" spans="1:19" ht="14.5" hidden="1" x14ac:dyDescent="0.35">
      <c r="A285" s="88">
        <v>105</v>
      </c>
      <c r="B285" s="602" t="str">
        <f t="shared" si="60"/>
        <v>Part13</v>
      </c>
      <c r="C285" s="602"/>
      <c r="D285" s="602" t="str">
        <f t="shared" si="55"/>
        <v>autre_étab_1</v>
      </c>
      <c r="E285" s="602"/>
      <c r="F285" s="602"/>
      <c r="G285" s="602"/>
      <c r="H285" s="602"/>
      <c r="I285" t="str">
        <f t="shared" ca="1" si="61"/>
        <v xml:space="preserve"> 
()</v>
      </c>
      <c r="J285" t="str">
        <f t="shared" ca="1" si="61"/>
        <v>Étab de la fiche</v>
      </c>
      <c r="K285" s="276"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90">
        <f t="shared" ref="R285:R316" ca="1" si="63">IF(N285,L285,0)</f>
        <v>0</v>
      </c>
      <c r="S285" s="290">
        <f t="shared" ca="1" si="58"/>
        <v>0</v>
      </c>
    </row>
    <row r="286" spans="1:19" ht="14.5" hidden="1" x14ac:dyDescent="0.35">
      <c r="A286" s="88">
        <v>106</v>
      </c>
      <c r="B286" s="602" t="str">
        <f t="shared" si="60"/>
        <v>Part13</v>
      </c>
      <c r="C286" s="602"/>
      <c r="D286" s="602" t="str">
        <f t="shared" si="55"/>
        <v>autre_étab_2</v>
      </c>
      <c r="E286" s="602"/>
      <c r="F286" s="602"/>
      <c r="G286" s="602"/>
      <c r="H286" s="602"/>
      <c r="I286">
        <f t="shared" ca="1" si="61"/>
        <v>0</v>
      </c>
      <c r="J286">
        <f t="shared" ca="1" si="61"/>
        <v>0</v>
      </c>
      <c r="K286" s="276">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90">
        <f t="shared" si="63"/>
        <v>0</v>
      </c>
      <c r="S286" s="290">
        <f t="shared" si="58"/>
        <v>0</v>
      </c>
    </row>
    <row r="287" spans="1:19" ht="14.5" hidden="1" x14ac:dyDescent="0.35">
      <c r="A287" s="88">
        <v>107</v>
      </c>
      <c r="B287" s="602" t="str">
        <f t="shared" si="60"/>
        <v>Part13</v>
      </c>
      <c r="C287" s="602"/>
      <c r="D287" s="602" t="str">
        <f t="shared" si="55"/>
        <v>autre_étab_3</v>
      </c>
      <c r="E287" s="602"/>
      <c r="F287" s="602"/>
      <c r="G287" s="602"/>
      <c r="H287" s="602"/>
      <c r="I287">
        <f t="shared" ca="1" si="61"/>
        <v>0</v>
      </c>
      <c r="J287">
        <f t="shared" ca="1" si="61"/>
        <v>0</v>
      </c>
      <c r="K287" s="276">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90">
        <f t="shared" si="63"/>
        <v>0</v>
      </c>
      <c r="S287" s="290">
        <f t="shared" si="58"/>
        <v>0</v>
      </c>
    </row>
    <row r="288" spans="1:19" ht="14.5" hidden="1" x14ac:dyDescent="0.35">
      <c r="A288" s="88">
        <v>108</v>
      </c>
      <c r="B288" s="602" t="str">
        <f t="shared" si="60"/>
        <v>Part13</v>
      </c>
      <c r="C288" s="602"/>
      <c r="D288" s="602" t="str">
        <f t="shared" si="55"/>
        <v>autre_étab_4</v>
      </c>
      <c r="E288" s="602"/>
      <c r="F288" s="602"/>
      <c r="G288" s="602"/>
      <c r="H288" s="602"/>
      <c r="I288">
        <f t="shared" ca="1" si="61"/>
        <v>0</v>
      </c>
      <c r="J288">
        <f t="shared" ca="1" si="61"/>
        <v>0</v>
      </c>
      <c r="K288" s="276">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90">
        <f t="shared" si="63"/>
        <v>0</v>
      </c>
      <c r="S288" s="290">
        <f t="shared" si="58"/>
        <v>0</v>
      </c>
    </row>
    <row r="289" spans="1:19" ht="14.5" hidden="1" x14ac:dyDescent="0.35">
      <c r="A289" s="88">
        <v>109</v>
      </c>
      <c r="B289" s="602" t="str">
        <f t="shared" si="60"/>
        <v>Part13</v>
      </c>
      <c r="C289" s="602"/>
      <c r="D289" s="602" t="str">
        <f t="shared" si="55"/>
        <v>autre_étab_5</v>
      </c>
      <c r="E289" s="602"/>
      <c r="F289" s="602"/>
      <c r="G289" s="602"/>
      <c r="H289" s="602"/>
      <c r="I289">
        <f t="shared" ref="I289:M308" ca="1" si="64">INDIRECT("'"&amp;$B289&amp;"'!"&amp;I$187&amp;ROW(INDIRECT("'"&amp;$B289&amp;"'!"&amp;$D289)))</f>
        <v>0</v>
      </c>
      <c r="J289">
        <f t="shared" ca="1" si="64"/>
        <v>0</v>
      </c>
      <c r="K289" s="276">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90">
        <f t="shared" si="63"/>
        <v>0</v>
      </c>
      <c r="S289" s="290">
        <f t="shared" si="58"/>
        <v>0</v>
      </c>
    </row>
    <row r="290" spans="1:19" ht="14.5" hidden="1" x14ac:dyDescent="0.35">
      <c r="A290" s="88">
        <v>110</v>
      </c>
      <c r="B290" s="602" t="str">
        <f t="shared" si="60"/>
        <v>Part13</v>
      </c>
      <c r="C290" s="602"/>
      <c r="D290" s="602" t="str">
        <f t="shared" si="55"/>
        <v>autre_étab_6</v>
      </c>
      <c r="E290" s="602"/>
      <c r="F290" s="602"/>
      <c r="G290" s="602"/>
      <c r="H290" s="602"/>
      <c r="I290">
        <f t="shared" ca="1" si="64"/>
        <v>0</v>
      </c>
      <c r="J290">
        <f t="shared" ca="1" si="64"/>
        <v>0</v>
      </c>
      <c r="K290" s="276">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90">
        <f t="shared" si="63"/>
        <v>0</v>
      </c>
      <c r="S290" s="290">
        <f t="shared" si="58"/>
        <v>0</v>
      </c>
    </row>
    <row r="291" spans="1:19" ht="14.5" hidden="1" x14ac:dyDescent="0.35">
      <c r="A291" s="88">
        <v>111</v>
      </c>
      <c r="B291" s="602" t="str">
        <f t="shared" si="60"/>
        <v>Part13</v>
      </c>
      <c r="C291" s="602"/>
      <c r="D291" s="602" t="str">
        <f t="shared" si="55"/>
        <v>autre_étab_7</v>
      </c>
      <c r="E291" s="602"/>
      <c r="F291" s="602"/>
      <c r="G291" s="602"/>
      <c r="H291" s="602"/>
      <c r="I291">
        <f t="shared" ca="1" si="64"/>
        <v>0</v>
      </c>
      <c r="J291">
        <f t="shared" ca="1" si="64"/>
        <v>0</v>
      </c>
      <c r="K291" s="276">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90">
        <f t="shared" si="63"/>
        <v>0</v>
      </c>
      <c r="S291" s="290">
        <f t="shared" si="58"/>
        <v>0</v>
      </c>
    </row>
    <row r="292" spans="1:19" ht="14.5" hidden="1" x14ac:dyDescent="0.35">
      <c r="A292" s="88">
        <v>112</v>
      </c>
      <c r="B292" s="602" t="str">
        <f t="shared" si="60"/>
        <v>Part13</v>
      </c>
      <c r="C292" s="602"/>
      <c r="D292" s="602" t="str">
        <f t="shared" si="55"/>
        <v>autre_étab_8</v>
      </c>
      <c r="E292" s="602"/>
      <c r="F292" s="602"/>
      <c r="G292" s="602"/>
      <c r="H292" s="602"/>
      <c r="I292">
        <f t="shared" ca="1" si="64"/>
        <v>0</v>
      </c>
      <c r="J292">
        <f t="shared" ca="1" si="64"/>
        <v>0</v>
      </c>
      <c r="K292" s="276">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90">
        <f t="shared" si="63"/>
        <v>0</v>
      </c>
      <c r="S292" s="290">
        <f t="shared" si="58"/>
        <v>0</v>
      </c>
    </row>
    <row r="293" spans="1:19" ht="14.5" hidden="1" x14ac:dyDescent="0.35">
      <c r="A293" s="88">
        <v>113</v>
      </c>
      <c r="B293" s="602" t="str">
        <f t="shared" si="60"/>
        <v>Part14</v>
      </c>
      <c r="C293" s="602"/>
      <c r="D293" s="602" t="str">
        <f t="shared" si="55"/>
        <v>autre_étab_1</v>
      </c>
      <c r="E293" s="602"/>
      <c r="F293" s="602"/>
      <c r="G293" s="602"/>
      <c r="H293" s="602"/>
      <c r="I293" t="str">
        <f t="shared" ca="1" si="64"/>
        <v xml:space="preserve"> 
()</v>
      </c>
      <c r="J293" t="str">
        <f t="shared" ca="1" si="64"/>
        <v>Étab de la fiche</v>
      </c>
      <c r="K293" s="276"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90">
        <f t="shared" ca="1" si="63"/>
        <v>0</v>
      </c>
      <c r="S293" s="290">
        <f t="shared" ca="1" si="58"/>
        <v>0</v>
      </c>
    </row>
    <row r="294" spans="1:19" ht="14.5" hidden="1" x14ac:dyDescent="0.35">
      <c r="A294" s="88">
        <v>114</v>
      </c>
      <c r="B294" s="602" t="str">
        <f t="shared" si="60"/>
        <v>Part14</v>
      </c>
      <c r="C294" s="602"/>
      <c r="D294" s="602" t="str">
        <f t="shared" si="55"/>
        <v>autre_étab_2</v>
      </c>
      <c r="E294" s="602"/>
      <c r="F294" s="602"/>
      <c r="G294" s="602"/>
      <c r="H294" s="602"/>
      <c r="I294">
        <f t="shared" ca="1" si="64"/>
        <v>0</v>
      </c>
      <c r="J294">
        <f t="shared" ca="1" si="64"/>
        <v>0</v>
      </c>
      <c r="K294" s="276">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90">
        <f t="shared" si="63"/>
        <v>0</v>
      </c>
      <c r="S294" s="290">
        <f t="shared" si="58"/>
        <v>0</v>
      </c>
    </row>
    <row r="295" spans="1:19" ht="14.5" hidden="1" x14ac:dyDescent="0.35">
      <c r="A295" s="88">
        <v>115</v>
      </c>
      <c r="B295" s="602" t="str">
        <f t="shared" si="60"/>
        <v>Part14</v>
      </c>
      <c r="C295" s="602"/>
      <c r="D295" s="602" t="str">
        <f t="shared" si="55"/>
        <v>autre_étab_3</v>
      </c>
      <c r="E295" s="602"/>
      <c r="F295" s="602"/>
      <c r="G295" s="602"/>
      <c r="H295" s="602"/>
      <c r="I295">
        <f t="shared" ca="1" si="64"/>
        <v>0</v>
      </c>
      <c r="J295">
        <f t="shared" ca="1" si="64"/>
        <v>0</v>
      </c>
      <c r="K295" s="276">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90">
        <f t="shared" si="63"/>
        <v>0</v>
      </c>
      <c r="S295" s="290">
        <f t="shared" si="58"/>
        <v>0</v>
      </c>
    </row>
    <row r="296" spans="1:19" ht="14.5" hidden="1" x14ac:dyDescent="0.35">
      <c r="A296" s="88">
        <v>116</v>
      </c>
      <c r="B296" s="602" t="str">
        <f t="shared" si="60"/>
        <v>Part14</v>
      </c>
      <c r="C296" s="602"/>
      <c r="D296" s="602" t="str">
        <f t="shared" si="55"/>
        <v>autre_étab_4</v>
      </c>
      <c r="E296" s="602"/>
      <c r="F296" s="602"/>
      <c r="G296" s="602"/>
      <c r="H296" s="602"/>
      <c r="I296">
        <f t="shared" ca="1" si="64"/>
        <v>0</v>
      </c>
      <c r="J296">
        <f t="shared" ca="1" si="64"/>
        <v>0</v>
      </c>
      <c r="K296" s="276">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90">
        <f t="shared" si="63"/>
        <v>0</v>
      </c>
      <c r="S296" s="290">
        <f t="shared" si="58"/>
        <v>0</v>
      </c>
    </row>
    <row r="297" spans="1:19" ht="14.5" hidden="1" x14ac:dyDescent="0.35">
      <c r="A297" s="88">
        <v>117</v>
      </c>
      <c r="B297" s="602" t="str">
        <f t="shared" si="60"/>
        <v>Part14</v>
      </c>
      <c r="C297" s="602"/>
      <c r="D297" s="602" t="str">
        <f t="shared" si="55"/>
        <v>autre_étab_5</v>
      </c>
      <c r="E297" s="602"/>
      <c r="F297" s="602"/>
      <c r="G297" s="602"/>
      <c r="H297" s="602"/>
      <c r="I297">
        <f t="shared" ca="1" si="64"/>
        <v>0</v>
      </c>
      <c r="J297">
        <f t="shared" ca="1" si="64"/>
        <v>0</v>
      </c>
      <c r="K297" s="276">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90">
        <f t="shared" si="63"/>
        <v>0</v>
      </c>
      <c r="S297" s="290">
        <f t="shared" si="58"/>
        <v>0</v>
      </c>
    </row>
    <row r="298" spans="1:19" ht="14.5" hidden="1" x14ac:dyDescent="0.35">
      <c r="A298" s="88">
        <v>118</v>
      </c>
      <c r="B298" s="602" t="str">
        <f t="shared" si="60"/>
        <v>Part14</v>
      </c>
      <c r="C298" s="602"/>
      <c r="D298" s="602" t="str">
        <f t="shared" si="55"/>
        <v>autre_étab_6</v>
      </c>
      <c r="E298" s="602"/>
      <c r="F298" s="602"/>
      <c r="G298" s="602"/>
      <c r="H298" s="602"/>
      <c r="I298">
        <f t="shared" ca="1" si="64"/>
        <v>0</v>
      </c>
      <c r="J298">
        <f t="shared" ca="1" si="64"/>
        <v>0</v>
      </c>
      <c r="K298" s="276">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90">
        <f t="shared" si="63"/>
        <v>0</v>
      </c>
      <c r="S298" s="290">
        <f t="shared" si="58"/>
        <v>0</v>
      </c>
    </row>
    <row r="299" spans="1:19" ht="14.5" hidden="1" x14ac:dyDescent="0.35">
      <c r="A299" s="88">
        <v>119</v>
      </c>
      <c r="B299" s="602" t="str">
        <f t="shared" si="60"/>
        <v>Part14</v>
      </c>
      <c r="C299" s="602"/>
      <c r="D299" s="602" t="str">
        <f t="shared" si="55"/>
        <v>autre_étab_7</v>
      </c>
      <c r="E299" s="602"/>
      <c r="F299" s="602"/>
      <c r="G299" s="602"/>
      <c r="H299" s="602"/>
      <c r="I299">
        <f t="shared" ca="1" si="64"/>
        <v>0</v>
      </c>
      <c r="J299">
        <f t="shared" ca="1" si="64"/>
        <v>0</v>
      </c>
      <c r="K299" s="276">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90">
        <f t="shared" si="63"/>
        <v>0</v>
      </c>
      <c r="S299" s="290">
        <f t="shared" si="58"/>
        <v>0</v>
      </c>
    </row>
    <row r="300" spans="1:19" ht="14.5" hidden="1" x14ac:dyDescent="0.35">
      <c r="A300" s="88">
        <v>120</v>
      </c>
      <c r="B300" s="602" t="str">
        <f t="shared" si="60"/>
        <v>Part14</v>
      </c>
      <c r="C300" s="602"/>
      <c r="D300" s="602" t="str">
        <f t="shared" si="55"/>
        <v>autre_étab_8</v>
      </c>
      <c r="E300" s="602"/>
      <c r="F300" s="602"/>
      <c r="G300" s="602"/>
      <c r="H300" s="602"/>
      <c r="I300">
        <f t="shared" ca="1" si="64"/>
        <v>0</v>
      </c>
      <c r="J300">
        <f t="shared" ca="1" si="64"/>
        <v>0</v>
      </c>
      <c r="K300" s="276">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90">
        <f t="shared" si="63"/>
        <v>0</v>
      </c>
      <c r="S300" s="290">
        <f t="shared" si="58"/>
        <v>0</v>
      </c>
    </row>
    <row r="301" spans="1:19" ht="14.5" hidden="1" x14ac:dyDescent="0.35">
      <c r="A301" s="88">
        <v>121</v>
      </c>
      <c r="B301" s="602" t="str">
        <f t="shared" si="60"/>
        <v>Part15</v>
      </c>
      <c r="C301" s="602"/>
      <c r="D301" s="602" t="str">
        <f t="shared" si="55"/>
        <v>autre_étab_1</v>
      </c>
      <c r="E301" s="602"/>
      <c r="F301" s="602"/>
      <c r="G301" s="602"/>
      <c r="H301" s="602"/>
      <c r="I301" t="str">
        <f t="shared" ca="1" si="64"/>
        <v xml:space="preserve"> 
()</v>
      </c>
      <c r="J301" t="str">
        <f t="shared" ca="1" si="64"/>
        <v>Étab de la fiche</v>
      </c>
      <c r="K301" s="276"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90">
        <f t="shared" ca="1" si="63"/>
        <v>0</v>
      </c>
      <c r="S301" s="290">
        <f t="shared" ca="1" si="58"/>
        <v>0</v>
      </c>
    </row>
    <row r="302" spans="1:19" ht="14.5" hidden="1" x14ac:dyDescent="0.35">
      <c r="A302" s="88">
        <v>122</v>
      </c>
      <c r="B302" s="602" t="str">
        <f t="shared" si="60"/>
        <v>Part15</v>
      </c>
      <c r="C302" s="602"/>
      <c r="D302" s="602" t="str">
        <f t="shared" si="55"/>
        <v>autre_étab_2</v>
      </c>
      <c r="E302" s="602"/>
      <c r="F302" s="602"/>
      <c r="G302" s="602"/>
      <c r="H302" s="602"/>
      <c r="I302">
        <f t="shared" ca="1" si="64"/>
        <v>0</v>
      </c>
      <c r="J302">
        <f t="shared" ca="1" si="64"/>
        <v>0</v>
      </c>
      <c r="K302" s="276">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90">
        <f t="shared" si="63"/>
        <v>0</v>
      </c>
      <c r="S302" s="290">
        <f t="shared" si="58"/>
        <v>0</v>
      </c>
    </row>
    <row r="303" spans="1:19" ht="14.5" hidden="1" x14ac:dyDescent="0.35">
      <c r="A303" s="88">
        <v>123</v>
      </c>
      <c r="B303" s="602" t="str">
        <f t="shared" si="60"/>
        <v>Part15</v>
      </c>
      <c r="C303" s="602"/>
      <c r="D303" s="602" t="str">
        <f t="shared" si="55"/>
        <v>autre_étab_3</v>
      </c>
      <c r="E303" s="602"/>
      <c r="F303" s="602"/>
      <c r="G303" s="602"/>
      <c r="H303" s="602"/>
      <c r="I303">
        <f t="shared" ca="1" si="64"/>
        <v>0</v>
      </c>
      <c r="J303">
        <f t="shared" ca="1" si="64"/>
        <v>0</v>
      </c>
      <c r="K303" s="276">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90">
        <f t="shared" si="63"/>
        <v>0</v>
      </c>
      <c r="S303" s="290">
        <f t="shared" si="58"/>
        <v>0</v>
      </c>
    </row>
    <row r="304" spans="1:19" ht="14.5" hidden="1" x14ac:dyDescent="0.35">
      <c r="A304" s="88">
        <v>124</v>
      </c>
      <c r="B304" s="602" t="str">
        <f t="shared" si="60"/>
        <v>Part15</v>
      </c>
      <c r="C304" s="602"/>
      <c r="D304" s="602" t="str">
        <f t="shared" si="55"/>
        <v>autre_étab_4</v>
      </c>
      <c r="E304" s="602"/>
      <c r="F304" s="602"/>
      <c r="G304" s="602"/>
      <c r="H304" s="602"/>
      <c r="I304">
        <f t="shared" ca="1" si="64"/>
        <v>0</v>
      </c>
      <c r="J304">
        <f t="shared" ca="1" si="64"/>
        <v>0</v>
      </c>
      <c r="K304" s="276">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90">
        <f t="shared" si="63"/>
        <v>0</v>
      </c>
      <c r="S304" s="290">
        <f t="shared" si="58"/>
        <v>0</v>
      </c>
    </row>
    <row r="305" spans="1:19" ht="14.5" hidden="1" x14ac:dyDescent="0.35">
      <c r="A305" s="88">
        <v>125</v>
      </c>
      <c r="B305" s="602" t="str">
        <f t="shared" si="60"/>
        <v>Part15</v>
      </c>
      <c r="C305" s="602"/>
      <c r="D305" s="602" t="str">
        <f t="shared" si="55"/>
        <v>autre_étab_5</v>
      </c>
      <c r="E305" s="602"/>
      <c r="F305" s="602"/>
      <c r="G305" s="602"/>
      <c r="H305" s="602"/>
      <c r="I305">
        <f t="shared" ca="1" si="64"/>
        <v>0</v>
      </c>
      <c r="J305">
        <f t="shared" ca="1" si="64"/>
        <v>0</v>
      </c>
      <c r="K305" s="276">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90">
        <f t="shared" si="63"/>
        <v>0</v>
      </c>
      <c r="S305" s="290">
        <f t="shared" si="58"/>
        <v>0</v>
      </c>
    </row>
    <row r="306" spans="1:19" ht="14.5" hidden="1" x14ac:dyDescent="0.35">
      <c r="A306" s="88">
        <v>126</v>
      </c>
      <c r="B306" s="602" t="str">
        <f t="shared" si="60"/>
        <v>Part15</v>
      </c>
      <c r="C306" s="602"/>
      <c r="D306" s="602" t="str">
        <f t="shared" si="55"/>
        <v>autre_étab_6</v>
      </c>
      <c r="E306" s="602"/>
      <c r="F306" s="602"/>
      <c r="G306" s="602"/>
      <c r="H306" s="602"/>
      <c r="I306">
        <f t="shared" ca="1" si="64"/>
        <v>0</v>
      </c>
      <c r="J306">
        <f t="shared" ca="1" si="64"/>
        <v>0</v>
      </c>
      <c r="K306" s="276">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90">
        <f t="shared" si="63"/>
        <v>0</v>
      </c>
      <c r="S306" s="290">
        <f t="shared" si="58"/>
        <v>0</v>
      </c>
    </row>
    <row r="307" spans="1:19" ht="14.5" hidden="1" x14ac:dyDescent="0.35">
      <c r="A307" s="88">
        <v>127</v>
      </c>
      <c r="B307" s="602" t="str">
        <f t="shared" si="60"/>
        <v>Part15</v>
      </c>
      <c r="C307" s="602"/>
      <c r="D307" s="602" t="str">
        <f t="shared" si="55"/>
        <v>autre_étab_7</v>
      </c>
      <c r="E307" s="602"/>
      <c r="F307" s="602"/>
      <c r="G307" s="602"/>
      <c r="H307" s="602"/>
      <c r="I307">
        <f t="shared" ca="1" si="64"/>
        <v>0</v>
      </c>
      <c r="J307">
        <f t="shared" ca="1" si="64"/>
        <v>0</v>
      </c>
      <c r="K307" s="276">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90">
        <f t="shared" si="63"/>
        <v>0</v>
      </c>
      <c r="S307" s="290">
        <f t="shared" si="58"/>
        <v>0</v>
      </c>
    </row>
    <row r="308" spans="1:19" ht="14.5" hidden="1" x14ac:dyDescent="0.35">
      <c r="A308" s="88">
        <v>128</v>
      </c>
      <c r="B308" s="602" t="str">
        <f t="shared" si="60"/>
        <v>Part15</v>
      </c>
      <c r="C308" s="602"/>
      <c r="D308" s="602" t="str">
        <f t="shared" si="55"/>
        <v>autre_étab_8</v>
      </c>
      <c r="E308" s="602"/>
      <c r="F308" s="602"/>
      <c r="G308" s="602"/>
      <c r="H308" s="602"/>
      <c r="I308">
        <f t="shared" ca="1" si="64"/>
        <v>0</v>
      </c>
      <c r="J308">
        <f t="shared" ca="1" si="64"/>
        <v>0</v>
      </c>
      <c r="K308" s="276">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90">
        <f t="shared" si="63"/>
        <v>0</v>
      </c>
      <c r="S308" s="290">
        <f t="shared" si="58"/>
        <v>0</v>
      </c>
    </row>
    <row r="309" spans="1:19" ht="14.5" hidden="1" x14ac:dyDescent="0.35">
      <c r="A309" s="88">
        <v>129</v>
      </c>
      <c r="B309" s="602" t="str">
        <f t="shared" si="60"/>
        <v>Part16</v>
      </c>
      <c r="C309" s="602"/>
      <c r="D309" s="602" t="str">
        <f t="shared" si="55"/>
        <v>autre_étab_1</v>
      </c>
      <c r="E309" s="602"/>
      <c r="F309" s="602"/>
      <c r="G309" s="602"/>
      <c r="H309" s="602"/>
      <c r="I309" t="str">
        <f t="shared" ref="I309:M328" ca="1" si="65">INDIRECT("'"&amp;$B309&amp;"'!"&amp;I$187&amp;ROW(INDIRECT("'"&amp;$B309&amp;"'!"&amp;$D309)))</f>
        <v xml:space="preserve"> 
()</v>
      </c>
      <c r="J309" t="str">
        <f t="shared" ca="1" si="65"/>
        <v>Étab de la fiche</v>
      </c>
      <c r="K309" s="276"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90">
        <f t="shared" ca="1" si="63"/>
        <v>0</v>
      </c>
      <c r="S309" s="290">
        <f t="shared" ca="1" si="58"/>
        <v>0</v>
      </c>
    </row>
    <row r="310" spans="1:19" ht="14.5" hidden="1" x14ac:dyDescent="0.35">
      <c r="A310" s="88">
        <v>130</v>
      </c>
      <c r="B310" s="602" t="str">
        <f t="shared" si="60"/>
        <v>Part16</v>
      </c>
      <c r="C310" s="602"/>
      <c r="D310" s="602" t="str">
        <f t="shared" si="55"/>
        <v>autre_étab_2</v>
      </c>
      <c r="E310" s="602"/>
      <c r="F310" s="602"/>
      <c r="G310" s="602"/>
      <c r="H310" s="602"/>
      <c r="I310">
        <f t="shared" ca="1" si="65"/>
        <v>0</v>
      </c>
      <c r="J310">
        <f t="shared" ca="1" si="65"/>
        <v>0</v>
      </c>
      <c r="K310" s="276">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90">
        <f t="shared" si="63"/>
        <v>0</v>
      </c>
      <c r="S310" s="290">
        <f t="shared" si="58"/>
        <v>0</v>
      </c>
    </row>
    <row r="311" spans="1:19" ht="14.5" hidden="1" x14ac:dyDescent="0.35">
      <c r="A311" s="88">
        <v>131</v>
      </c>
      <c r="B311" s="602" t="str">
        <f t="shared" si="60"/>
        <v>Part16</v>
      </c>
      <c r="C311" s="602"/>
      <c r="D311" s="602" t="str">
        <f t="shared" si="55"/>
        <v>autre_étab_3</v>
      </c>
      <c r="E311" s="602"/>
      <c r="F311" s="602"/>
      <c r="G311" s="602"/>
      <c r="H311" s="602"/>
      <c r="I311">
        <f t="shared" ca="1" si="65"/>
        <v>0</v>
      </c>
      <c r="J311">
        <f t="shared" ca="1" si="65"/>
        <v>0</v>
      </c>
      <c r="K311" s="276">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90">
        <f t="shared" si="63"/>
        <v>0</v>
      </c>
      <c r="S311" s="290">
        <f t="shared" si="58"/>
        <v>0</v>
      </c>
    </row>
    <row r="312" spans="1:19" ht="14.5" hidden="1" x14ac:dyDescent="0.35">
      <c r="A312" s="88">
        <v>132</v>
      </c>
      <c r="B312" s="602" t="str">
        <f t="shared" si="60"/>
        <v>Part16</v>
      </c>
      <c r="C312" s="602"/>
      <c r="D312" s="602" t="str">
        <f t="shared" si="55"/>
        <v>autre_étab_4</v>
      </c>
      <c r="E312" s="602"/>
      <c r="F312" s="602"/>
      <c r="G312" s="602"/>
      <c r="H312" s="602"/>
      <c r="I312">
        <f t="shared" ca="1" si="65"/>
        <v>0</v>
      </c>
      <c r="J312">
        <f t="shared" ca="1" si="65"/>
        <v>0</v>
      </c>
      <c r="K312" s="276">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90">
        <f t="shared" si="63"/>
        <v>0</v>
      </c>
      <c r="S312" s="290">
        <f t="shared" si="58"/>
        <v>0</v>
      </c>
    </row>
    <row r="313" spans="1:19" ht="14.5" hidden="1" x14ac:dyDescent="0.35">
      <c r="A313" s="88">
        <v>133</v>
      </c>
      <c r="B313" s="602" t="str">
        <f t="shared" si="60"/>
        <v>Part16</v>
      </c>
      <c r="C313" s="602"/>
      <c r="D313" s="602" t="str">
        <f t="shared" si="55"/>
        <v>autre_étab_5</v>
      </c>
      <c r="E313" s="602"/>
      <c r="F313" s="602"/>
      <c r="G313" s="602"/>
      <c r="H313" s="602"/>
      <c r="I313">
        <f t="shared" ca="1" si="65"/>
        <v>0</v>
      </c>
      <c r="J313">
        <f t="shared" ca="1" si="65"/>
        <v>0</v>
      </c>
      <c r="K313" s="276">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90">
        <f t="shared" si="63"/>
        <v>0</v>
      </c>
      <c r="S313" s="290">
        <f t="shared" si="58"/>
        <v>0</v>
      </c>
    </row>
    <row r="314" spans="1:19" ht="14.5" hidden="1" x14ac:dyDescent="0.35">
      <c r="A314" s="88">
        <v>134</v>
      </c>
      <c r="B314" s="602" t="str">
        <f t="shared" si="60"/>
        <v>Part16</v>
      </c>
      <c r="C314" s="602"/>
      <c r="D314" s="602" t="str">
        <f t="shared" si="55"/>
        <v>autre_étab_6</v>
      </c>
      <c r="E314" s="602"/>
      <c r="F314" s="602"/>
      <c r="G314" s="602"/>
      <c r="H314" s="602"/>
      <c r="I314">
        <f t="shared" ca="1" si="65"/>
        <v>0</v>
      </c>
      <c r="J314">
        <f t="shared" ca="1" si="65"/>
        <v>0</v>
      </c>
      <c r="K314" s="276">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90">
        <f t="shared" si="63"/>
        <v>0</v>
      </c>
      <c r="S314" s="290">
        <f t="shared" si="58"/>
        <v>0</v>
      </c>
    </row>
    <row r="315" spans="1:19" ht="14.5" hidden="1" x14ac:dyDescent="0.35">
      <c r="A315" s="88">
        <v>135</v>
      </c>
      <c r="B315" s="602" t="str">
        <f t="shared" si="60"/>
        <v>Part16</v>
      </c>
      <c r="C315" s="602"/>
      <c r="D315" s="602" t="str">
        <f t="shared" si="55"/>
        <v>autre_étab_7</v>
      </c>
      <c r="E315" s="602"/>
      <c r="F315" s="602"/>
      <c r="G315" s="602"/>
      <c r="H315" s="602"/>
      <c r="I315">
        <f t="shared" ca="1" si="65"/>
        <v>0</v>
      </c>
      <c r="J315">
        <f t="shared" ca="1" si="65"/>
        <v>0</v>
      </c>
      <c r="K315" s="276">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90">
        <f t="shared" si="63"/>
        <v>0</v>
      </c>
      <c r="S315" s="290">
        <f t="shared" si="58"/>
        <v>0</v>
      </c>
    </row>
    <row r="316" spans="1:19" ht="14.5" hidden="1" x14ac:dyDescent="0.35">
      <c r="A316" s="88">
        <v>136</v>
      </c>
      <c r="B316" s="602" t="str">
        <f t="shared" si="60"/>
        <v>Part16</v>
      </c>
      <c r="C316" s="602"/>
      <c r="D316" s="602" t="str">
        <f t="shared" si="55"/>
        <v>autre_étab_8</v>
      </c>
      <c r="E316" s="602"/>
      <c r="F316" s="602"/>
      <c r="G316" s="602"/>
      <c r="H316" s="602"/>
      <c r="I316">
        <f t="shared" ca="1" si="65"/>
        <v>0</v>
      </c>
      <c r="J316">
        <f t="shared" ca="1" si="65"/>
        <v>0</v>
      </c>
      <c r="K316" s="276">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90">
        <f t="shared" si="63"/>
        <v>0</v>
      </c>
      <c r="S316" s="290">
        <f t="shared" si="58"/>
        <v>0</v>
      </c>
    </row>
    <row r="317" spans="1:19" ht="14.5" hidden="1" x14ac:dyDescent="0.35">
      <c r="A317" s="88">
        <v>137</v>
      </c>
      <c r="B317" s="602" t="str">
        <f t="shared" si="60"/>
        <v>Part17</v>
      </c>
      <c r="C317" s="602"/>
      <c r="D317" s="602" t="str">
        <f t="shared" si="55"/>
        <v>autre_étab_1</v>
      </c>
      <c r="E317" s="602"/>
      <c r="F317" s="602"/>
      <c r="G317" s="602"/>
      <c r="H317" s="602"/>
      <c r="I317" t="str">
        <f t="shared" ca="1" si="65"/>
        <v xml:space="preserve"> 
()</v>
      </c>
      <c r="J317" t="str">
        <f t="shared" ca="1" si="65"/>
        <v>Étab de la fiche</v>
      </c>
      <c r="K317" s="276"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90">
        <f t="shared" ref="R317:R348" ca="1" si="67">IF(N317,L317,0)</f>
        <v>0</v>
      </c>
      <c r="S317" s="290">
        <f t="shared" ca="1" si="58"/>
        <v>0</v>
      </c>
    </row>
    <row r="318" spans="1:19" ht="14.5" hidden="1" x14ac:dyDescent="0.35">
      <c r="A318" s="88">
        <v>138</v>
      </c>
      <c r="B318" s="602" t="str">
        <f t="shared" si="60"/>
        <v>Part17</v>
      </c>
      <c r="C318" s="602"/>
      <c r="D318" s="602" t="str">
        <f t="shared" ref="D318:D348" si="68">"autre_étab_"&amp;A318-8*QUOTIENT(A318-1,8)</f>
        <v>autre_étab_2</v>
      </c>
      <c r="E318" s="602"/>
      <c r="F318" s="602"/>
      <c r="G318" s="602"/>
      <c r="H318" s="602"/>
      <c r="I318">
        <f t="shared" ca="1" si="65"/>
        <v>0</v>
      </c>
      <c r="J318">
        <f t="shared" ca="1" si="65"/>
        <v>0</v>
      </c>
      <c r="K318" s="276">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90">
        <f t="shared" si="67"/>
        <v>0</v>
      </c>
      <c r="S318" s="290">
        <f t="shared" ref="S318:S348" si="71">IF(N318,M318,0)</f>
        <v>0</v>
      </c>
    </row>
    <row r="319" spans="1:19" ht="14.5" hidden="1" x14ac:dyDescent="0.35">
      <c r="A319" s="88">
        <v>139</v>
      </c>
      <c r="B319" s="602" t="str">
        <f t="shared" si="60"/>
        <v>Part17</v>
      </c>
      <c r="C319" s="602"/>
      <c r="D319" s="602" t="str">
        <f t="shared" si="68"/>
        <v>autre_étab_3</v>
      </c>
      <c r="E319" s="602"/>
      <c r="F319" s="602"/>
      <c r="G319" s="602"/>
      <c r="H319" s="602"/>
      <c r="I319">
        <f t="shared" ca="1" si="65"/>
        <v>0</v>
      </c>
      <c r="J319">
        <f t="shared" ca="1" si="65"/>
        <v>0</v>
      </c>
      <c r="K319" s="276">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90">
        <f t="shared" si="67"/>
        <v>0</v>
      </c>
      <c r="S319" s="290">
        <f t="shared" si="71"/>
        <v>0</v>
      </c>
    </row>
    <row r="320" spans="1:19" ht="14.5" hidden="1" x14ac:dyDescent="0.35">
      <c r="A320" s="88">
        <v>140</v>
      </c>
      <c r="B320" s="602" t="str">
        <f t="shared" si="60"/>
        <v>Part17</v>
      </c>
      <c r="C320" s="602"/>
      <c r="D320" s="602" t="str">
        <f t="shared" si="68"/>
        <v>autre_étab_4</v>
      </c>
      <c r="E320" s="602"/>
      <c r="F320" s="602"/>
      <c r="G320" s="602"/>
      <c r="H320" s="602"/>
      <c r="I320">
        <f t="shared" ca="1" si="65"/>
        <v>0</v>
      </c>
      <c r="J320">
        <f t="shared" ca="1" si="65"/>
        <v>0</v>
      </c>
      <c r="K320" s="276">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90">
        <f t="shared" si="67"/>
        <v>0</v>
      </c>
      <c r="S320" s="290">
        <f t="shared" si="71"/>
        <v>0</v>
      </c>
    </row>
    <row r="321" spans="1:19" ht="14.5" hidden="1" x14ac:dyDescent="0.35">
      <c r="A321" s="88">
        <v>141</v>
      </c>
      <c r="B321" s="602" t="str">
        <f t="shared" si="60"/>
        <v>Part17</v>
      </c>
      <c r="C321" s="602"/>
      <c r="D321" s="602" t="str">
        <f t="shared" si="68"/>
        <v>autre_étab_5</v>
      </c>
      <c r="E321" s="602"/>
      <c r="F321" s="602"/>
      <c r="G321" s="602"/>
      <c r="H321" s="602"/>
      <c r="I321">
        <f t="shared" ca="1" si="65"/>
        <v>0</v>
      </c>
      <c r="J321">
        <f t="shared" ca="1" si="65"/>
        <v>0</v>
      </c>
      <c r="K321" s="276">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90">
        <f t="shared" si="67"/>
        <v>0</v>
      </c>
      <c r="S321" s="290">
        <f t="shared" si="71"/>
        <v>0</v>
      </c>
    </row>
    <row r="322" spans="1:19" ht="14.5" hidden="1" x14ac:dyDescent="0.35">
      <c r="A322" s="88">
        <v>142</v>
      </c>
      <c r="B322" s="602" t="str">
        <f t="shared" si="60"/>
        <v>Part17</v>
      </c>
      <c r="C322" s="602"/>
      <c r="D322" s="602" t="str">
        <f t="shared" si="68"/>
        <v>autre_étab_6</v>
      </c>
      <c r="E322" s="602"/>
      <c r="F322" s="602"/>
      <c r="G322" s="602"/>
      <c r="H322" s="602"/>
      <c r="I322">
        <f t="shared" ca="1" si="65"/>
        <v>0</v>
      </c>
      <c r="J322">
        <f t="shared" ca="1" si="65"/>
        <v>0</v>
      </c>
      <c r="K322" s="276">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90">
        <f t="shared" si="67"/>
        <v>0</v>
      </c>
      <c r="S322" s="290">
        <f t="shared" si="71"/>
        <v>0</v>
      </c>
    </row>
    <row r="323" spans="1:19" ht="14.5" hidden="1" x14ac:dyDescent="0.35">
      <c r="A323" s="88">
        <v>143</v>
      </c>
      <c r="B323" s="602" t="str">
        <f t="shared" si="60"/>
        <v>Part17</v>
      </c>
      <c r="C323" s="602"/>
      <c r="D323" s="602" t="str">
        <f t="shared" si="68"/>
        <v>autre_étab_7</v>
      </c>
      <c r="E323" s="602"/>
      <c r="F323" s="602"/>
      <c r="G323" s="602"/>
      <c r="H323" s="602"/>
      <c r="I323">
        <f t="shared" ca="1" si="65"/>
        <v>0</v>
      </c>
      <c r="J323">
        <f t="shared" ca="1" si="65"/>
        <v>0</v>
      </c>
      <c r="K323" s="276">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90">
        <f t="shared" si="67"/>
        <v>0</v>
      </c>
      <c r="S323" s="290">
        <f t="shared" si="71"/>
        <v>0</v>
      </c>
    </row>
    <row r="324" spans="1:19" ht="14.5" hidden="1" x14ac:dyDescent="0.35">
      <c r="A324" s="88">
        <v>144</v>
      </c>
      <c r="B324" s="602" t="str">
        <f t="shared" si="60"/>
        <v>Part17</v>
      </c>
      <c r="C324" s="602"/>
      <c r="D324" s="602" t="str">
        <f t="shared" si="68"/>
        <v>autre_étab_8</v>
      </c>
      <c r="E324" s="602"/>
      <c r="F324" s="602"/>
      <c r="G324" s="602"/>
      <c r="H324" s="602"/>
      <c r="I324">
        <f t="shared" ca="1" si="65"/>
        <v>0</v>
      </c>
      <c r="J324">
        <f t="shared" ca="1" si="65"/>
        <v>0</v>
      </c>
      <c r="K324" s="276">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90">
        <f t="shared" si="67"/>
        <v>0</v>
      </c>
      <c r="S324" s="290">
        <f t="shared" si="71"/>
        <v>0</v>
      </c>
    </row>
    <row r="325" spans="1:19" ht="14.5" hidden="1" x14ac:dyDescent="0.35">
      <c r="A325" s="88">
        <v>145</v>
      </c>
      <c r="B325" s="602" t="str">
        <f t="shared" si="60"/>
        <v>Part18</v>
      </c>
      <c r="C325" s="602"/>
      <c r="D325" s="602" t="str">
        <f t="shared" si="68"/>
        <v>autre_étab_1</v>
      </c>
      <c r="E325" s="602"/>
      <c r="F325" s="602"/>
      <c r="G325" s="602"/>
      <c r="H325" s="602"/>
      <c r="I325" t="str">
        <f t="shared" ca="1" si="65"/>
        <v xml:space="preserve"> 
()</v>
      </c>
      <c r="J325" t="str">
        <f t="shared" ca="1" si="65"/>
        <v>Étab de la fiche</v>
      </c>
      <c r="K325" s="276"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90">
        <f t="shared" ca="1" si="67"/>
        <v>0</v>
      </c>
      <c r="S325" s="290">
        <f t="shared" ca="1" si="71"/>
        <v>0</v>
      </c>
    </row>
    <row r="326" spans="1:19" ht="14.5" hidden="1" x14ac:dyDescent="0.35">
      <c r="A326" s="88">
        <v>146</v>
      </c>
      <c r="B326" s="602" t="str">
        <f t="shared" ref="B326:B348" si="72">"Part"&amp;QUOTIENT(A326-1,8)</f>
        <v>Part18</v>
      </c>
      <c r="C326" s="602"/>
      <c r="D326" s="602" t="str">
        <f t="shared" si="68"/>
        <v>autre_étab_2</v>
      </c>
      <c r="E326" s="602"/>
      <c r="F326" s="602"/>
      <c r="G326" s="602"/>
      <c r="H326" s="602"/>
      <c r="I326">
        <f t="shared" ca="1" si="65"/>
        <v>0</v>
      </c>
      <c r="J326">
        <f t="shared" ca="1" si="65"/>
        <v>0</v>
      </c>
      <c r="K326" s="276">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90">
        <f t="shared" si="67"/>
        <v>0</v>
      </c>
      <c r="S326" s="290">
        <f t="shared" si="71"/>
        <v>0</v>
      </c>
    </row>
    <row r="327" spans="1:19" ht="14.5" hidden="1" x14ac:dyDescent="0.35">
      <c r="A327" s="88">
        <v>147</v>
      </c>
      <c r="B327" s="602" t="str">
        <f t="shared" si="72"/>
        <v>Part18</v>
      </c>
      <c r="C327" s="602"/>
      <c r="D327" s="602" t="str">
        <f t="shared" si="68"/>
        <v>autre_étab_3</v>
      </c>
      <c r="E327" s="602"/>
      <c r="F327" s="602"/>
      <c r="G327" s="602"/>
      <c r="H327" s="602"/>
      <c r="I327">
        <f t="shared" ca="1" si="65"/>
        <v>0</v>
      </c>
      <c r="J327">
        <f t="shared" ca="1" si="65"/>
        <v>0</v>
      </c>
      <c r="K327" s="276">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90">
        <f t="shared" si="67"/>
        <v>0</v>
      </c>
      <c r="S327" s="290">
        <f t="shared" si="71"/>
        <v>0</v>
      </c>
    </row>
    <row r="328" spans="1:19" ht="14.5" hidden="1" x14ac:dyDescent="0.35">
      <c r="A328" s="88">
        <v>148</v>
      </c>
      <c r="B328" s="602" t="str">
        <f t="shared" si="72"/>
        <v>Part18</v>
      </c>
      <c r="C328" s="602"/>
      <c r="D328" s="602" t="str">
        <f t="shared" si="68"/>
        <v>autre_étab_4</v>
      </c>
      <c r="E328" s="602"/>
      <c r="F328" s="602"/>
      <c r="G328" s="602"/>
      <c r="H328" s="602"/>
      <c r="I328">
        <f t="shared" ca="1" si="65"/>
        <v>0</v>
      </c>
      <c r="J328">
        <f t="shared" ca="1" si="65"/>
        <v>0</v>
      </c>
      <c r="K328" s="276">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90">
        <f t="shared" si="67"/>
        <v>0</v>
      </c>
      <c r="S328" s="290">
        <f t="shared" si="71"/>
        <v>0</v>
      </c>
    </row>
    <row r="329" spans="1:19" ht="14.5" hidden="1" x14ac:dyDescent="0.35">
      <c r="A329" s="88">
        <v>149</v>
      </c>
      <c r="B329" s="602" t="str">
        <f t="shared" si="72"/>
        <v>Part18</v>
      </c>
      <c r="C329" s="602"/>
      <c r="D329" s="602" t="str">
        <f t="shared" si="68"/>
        <v>autre_étab_5</v>
      </c>
      <c r="E329" s="602"/>
      <c r="F329" s="602"/>
      <c r="G329" s="602"/>
      <c r="H329" s="602"/>
      <c r="I329">
        <f t="shared" ref="I329:M348" ca="1" si="73">INDIRECT("'"&amp;$B329&amp;"'!"&amp;I$187&amp;ROW(INDIRECT("'"&amp;$B329&amp;"'!"&amp;$D329)))</f>
        <v>0</v>
      </c>
      <c r="J329">
        <f t="shared" ca="1" si="73"/>
        <v>0</v>
      </c>
      <c r="K329" s="276">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90">
        <f t="shared" si="67"/>
        <v>0</v>
      </c>
      <c r="S329" s="290">
        <f t="shared" si="71"/>
        <v>0</v>
      </c>
    </row>
    <row r="330" spans="1:19" ht="14.5" hidden="1" x14ac:dyDescent="0.35">
      <c r="A330" s="88">
        <v>150</v>
      </c>
      <c r="B330" s="602" t="str">
        <f t="shared" si="72"/>
        <v>Part18</v>
      </c>
      <c r="C330" s="602"/>
      <c r="D330" s="602" t="str">
        <f t="shared" si="68"/>
        <v>autre_étab_6</v>
      </c>
      <c r="E330" s="602"/>
      <c r="F330" s="602"/>
      <c r="G330" s="602"/>
      <c r="H330" s="602"/>
      <c r="I330">
        <f t="shared" ca="1" si="73"/>
        <v>0</v>
      </c>
      <c r="J330">
        <f t="shared" ca="1" si="73"/>
        <v>0</v>
      </c>
      <c r="K330" s="276">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90">
        <f t="shared" si="67"/>
        <v>0</v>
      </c>
      <c r="S330" s="290">
        <f t="shared" si="71"/>
        <v>0</v>
      </c>
    </row>
    <row r="331" spans="1:19" ht="14.5" hidden="1" x14ac:dyDescent="0.35">
      <c r="A331" s="88">
        <v>151</v>
      </c>
      <c r="B331" s="602" t="str">
        <f t="shared" si="72"/>
        <v>Part18</v>
      </c>
      <c r="C331" s="602"/>
      <c r="D331" s="602" t="str">
        <f t="shared" si="68"/>
        <v>autre_étab_7</v>
      </c>
      <c r="E331" s="602"/>
      <c r="F331" s="602"/>
      <c r="G331" s="602"/>
      <c r="H331" s="602"/>
      <c r="I331">
        <f t="shared" ca="1" si="73"/>
        <v>0</v>
      </c>
      <c r="J331">
        <f t="shared" ca="1" si="73"/>
        <v>0</v>
      </c>
      <c r="K331" s="276">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90">
        <f t="shared" si="67"/>
        <v>0</v>
      </c>
      <c r="S331" s="290">
        <f t="shared" si="71"/>
        <v>0</v>
      </c>
    </row>
    <row r="332" spans="1:19" ht="14.5" hidden="1" x14ac:dyDescent="0.35">
      <c r="A332" s="88">
        <v>152</v>
      </c>
      <c r="B332" s="602" t="str">
        <f t="shared" si="72"/>
        <v>Part18</v>
      </c>
      <c r="C332" s="602"/>
      <c r="D332" s="602" t="str">
        <f t="shared" si="68"/>
        <v>autre_étab_8</v>
      </c>
      <c r="E332" s="602"/>
      <c r="F332" s="602"/>
      <c r="G332" s="602"/>
      <c r="H332" s="602"/>
      <c r="I332">
        <f t="shared" ca="1" si="73"/>
        <v>0</v>
      </c>
      <c r="J332">
        <f t="shared" ca="1" si="73"/>
        <v>0</v>
      </c>
      <c r="K332" s="276">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90">
        <f t="shared" si="67"/>
        <v>0</v>
      </c>
      <c r="S332" s="290">
        <f t="shared" si="71"/>
        <v>0</v>
      </c>
    </row>
    <row r="333" spans="1:19" ht="14.5" hidden="1" x14ac:dyDescent="0.35">
      <c r="A333" s="88">
        <v>153</v>
      </c>
      <c r="B333" s="602" t="str">
        <f t="shared" si="72"/>
        <v>Part19</v>
      </c>
      <c r="C333" s="602"/>
      <c r="D333" s="602" t="str">
        <f t="shared" si="68"/>
        <v>autre_étab_1</v>
      </c>
      <c r="E333" s="602"/>
      <c r="F333" s="602"/>
      <c r="G333" s="602"/>
      <c r="H333" s="602"/>
      <c r="I333" t="str">
        <f t="shared" ca="1" si="73"/>
        <v xml:space="preserve"> 
()</v>
      </c>
      <c r="J333" t="str">
        <f t="shared" ca="1" si="73"/>
        <v>Étab de la fiche</v>
      </c>
      <c r="K333" s="276"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90">
        <f t="shared" ca="1" si="67"/>
        <v>0</v>
      </c>
      <c r="S333" s="290">
        <f t="shared" ca="1" si="71"/>
        <v>0</v>
      </c>
    </row>
    <row r="334" spans="1:19" ht="14.5" hidden="1" x14ac:dyDescent="0.35">
      <c r="A334" s="88">
        <v>154</v>
      </c>
      <c r="B334" s="602" t="str">
        <f t="shared" si="72"/>
        <v>Part19</v>
      </c>
      <c r="C334" s="602"/>
      <c r="D334" s="602" t="str">
        <f t="shared" si="68"/>
        <v>autre_étab_2</v>
      </c>
      <c r="E334" s="602"/>
      <c r="F334" s="602"/>
      <c r="G334" s="602"/>
      <c r="H334" s="602"/>
      <c r="I334">
        <f t="shared" ca="1" si="73"/>
        <v>0</v>
      </c>
      <c r="J334">
        <f t="shared" ca="1" si="73"/>
        <v>0</v>
      </c>
      <c r="K334" s="276">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90">
        <f t="shared" si="67"/>
        <v>0</v>
      </c>
      <c r="S334" s="290">
        <f t="shared" si="71"/>
        <v>0</v>
      </c>
    </row>
    <row r="335" spans="1:19" ht="14.5" hidden="1" x14ac:dyDescent="0.35">
      <c r="A335" s="88">
        <v>155</v>
      </c>
      <c r="B335" s="602" t="str">
        <f t="shared" si="72"/>
        <v>Part19</v>
      </c>
      <c r="C335" s="602"/>
      <c r="D335" s="602" t="str">
        <f t="shared" si="68"/>
        <v>autre_étab_3</v>
      </c>
      <c r="E335" s="602"/>
      <c r="F335" s="602"/>
      <c r="G335" s="602"/>
      <c r="H335" s="602"/>
      <c r="I335">
        <f t="shared" ca="1" si="73"/>
        <v>0</v>
      </c>
      <c r="J335">
        <f t="shared" ca="1" si="73"/>
        <v>0</v>
      </c>
      <c r="K335" s="276">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90">
        <f t="shared" si="67"/>
        <v>0</v>
      </c>
      <c r="S335" s="290">
        <f t="shared" si="71"/>
        <v>0</v>
      </c>
    </row>
    <row r="336" spans="1:19" ht="14.5" hidden="1" x14ac:dyDescent="0.35">
      <c r="A336" s="88">
        <v>156</v>
      </c>
      <c r="B336" s="602" t="str">
        <f t="shared" si="72"/>
        <v>Part19</v>
      </c>
      <c r="C336" s="602"/>
      <c r="D336" s="602" t="str">
        <f t="shared" si="68"/>
        <v>autre_étab_4</v>
      </c>
      <c r="E336" s="602"/>
      <c r="F336" s="602"/>
      <c r="G336" s="602"/>
      <c r="H336" s="602"/>
      <c r="I336">
        <f t="shared" ca="1" si="73"/>
        <v>0</v>
      </c>
      <c r="J336">
        <f t="shared" ca="1" si="73"/>
        <v>0</v>
      </c>
      <c r="K336" s="276">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90">
        <f t="shared" si="67"/>
        <v>0</v>
      </c>
      <c r="S336" s="290">
        <f t="shared" si="71"/>
        <v>0</v>
      </c>
    </row>
    <row r="337" spans="1:19" ht="14.5" hidden="1" x14ac:dyDescent="0.35">
      <c r="A337" s="88">
        <v>157</v>
      </c>
      <c r="B337" s="602" t="str">
        <f t="shared" si="72"/>
        <v>Part19</v>
      </c>
      <c r="C337" s="602"/>
      <c r="D337" s="602" t="str">
        <f t="shared" si="68"/>
        <v>autre_étab_5</v>
      </c>
      <c r="E337" s="602"/>
      <c r="F337" s="602"/>
      <c r="G337" s="602"/>
      <c r="H337" s="602"/>
      <c r="I337">
        <f t="shared" ca="1" si="73"/>
        <v>0</v>
      </c>
      <c r="J337">
        <f t="shared" ca="1" si="73"/>
        <v>0</v>
      </c>
      <c r="K337" s="276">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90">
        <f t="shared" si="67"/>
        <v>0</v>
      </c>
      <c r="S337" s="290">
        <f t="shared" si="71"/>
        <v>0</v>
      </c>
    </row>
    <row r="338" spans="1:19" ht="14.5" hidden="1" x14ac:dyDescent="0.35">
      <c r="A338" s="88">
        <v>158</v>
      </c>
      <c r="B338" s="602" t="str">
        <f t="shared" si="72"/>
        <v>Part19</v>
      </c>
      <c r="C338" s="602"/>
      <c r="D338" s="602" t="str">
        <f t="shared" si="68"/>
        <v>autre_étab_6</v>
      </c>
      <c r="E338" s="602"/>
      <c r="F338" s="602"/>
      <c r="G338" s="602"/>
      <c r="H338" s="602"/>
      <c r="I338">
        <f t="shared" ca="1" si="73"/>
        <v>0</v>
      </c>
      <c r="J338">
        <f t="shared" ca="1" si="73"/>
        <v>0</v>
      </c>
      <c r="K338" s="276">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90">
        <f t="shared" si="67"/>
        <v>0</v>
      </c>
      <c r="S338" s="290">
        <f t="shared" si="71"/>
        <v>0</v>
      </c>
    </row>
    <row r="339" spans="1:19" ht="14.5" hidden="1" x14ac:dyDescent="0.35">
      <c r="A339" s="88">
        <v>159</v>
      </c>
      <c r="B339" s="602" t="str">
        <f t="shared" si="72"/>
        <v>Part19</v>
      </c>
      <c r="C339" s="602"/>
      <c r="D339" s="602" t="str">
        <f t="shared" si="68"/>
        <v>autre_étab_7</v>
      </c>
      <c r="E339" s="602"/>
      <c r="F339" s="602"/>
      <c r="G339" s="602"/>
      <c r="H339" s="602"/>
      <c r="I339">
        <f t="shared" ca="1" si="73"/>
        <v>0</v>
      </c>
      <c r="J339">
        <f t="shared" ca="1" si="73"/>
        <v>0</v>
      </c>
      <c r="K339" s="276">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90">
        <f t="shared" si="67"/>
        <v>0</v>
      </c>
      <c r="S339" s="290">
        <f t="shared" si="71"/>
        <v>0</v>
      </c>
    </row>
    <row r="340" spans="1:19" ht="14.5" hidden="1" x14ac:dyDescent="0.35">
      <c r="A340" s="88">
        <v>160</v>
      </c>
      <c r="B340" s="602" t="str">
        <f t="shared" si="72"/>
        <v>Part19</v>
      </c>
      <c r="C340" s="602"/>
      <c r="D340" s="602" t="str">
        <f t="shared" si="68"/>
        <v>autre_étab_8</v>
      </c>
      <c r="E340" s="602"/>
      <c r="F340" s="602"/>
      <c r="G340" s="602"/>
      <c r="H340" s="602"/>
      <c r="I340">
        <f t="shared" ca="1" si="73"/>
        <v>0</v>
      </c>
      <c r="J340">
        <f t="shared" ca="1" si="73"/>
        <v>0</v>
      </c>
      <c r="K340" s="276">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90">
        <f t="shared" si="67"/>
        <v>0</v>
      </c>
      <c r="S340" s="290">
        <f t="shared" si="71"/>
        <v>0</v>
      </c>
    </row>
    <row r="341" spans="1:19" ht="14.5" hidden="1" x14ac:dyDescent="0.35">
      <c r="A341" s="88">
        <v>161</v>
      </c>
      <c r="B341" s="602" t="str">
        <f t="shared" si="72"/>
        <v>Part20</v>
      </c>
      <c r="C341" s="602"/>
      <c r="D341" s="602" t="str">
        <f t="shared" si="68"/>
        <v>autre_étab_1</v>
      </c>
      <c r="E341" s="602"/>
      <c r="F341" s="602"/>
      <c r="G341" s="602"/>
      <c r="H341" s="602"/>
      <c r="I341" t="str">
        <f t="shared" ca="1" si="73"/>
        <v xml:space="preserve"> 
()</v>
      </c>
      <c r="J341" t="str">
        <f t="shared" ca="1" si="73"/>
        <v>Étab de la fiche</v>
      </c>
      <c r="K341" s="276"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90">
        <f t="shared" ca="1" si="67"/>
        <v>0</v>
      </c>
      <c r="S341" s="290">
        <f t="shared" ca="1" si="71"/>
        <v>0</v>
      </c>
    </row>
    <row r="342" spans="1:19" ht="14.5" hidden="1" x14ac:dyDescent="0.35">
      <c r="A342" s="88">
        <v>162</v>
      </c>
      <c r="B342" s="602" t="str">
        <f t="shared" si="72"/>
        <v>Part20</v>
      </c>
      <c r="C342" s="602"/>
      <c r="D342" s="602" t="str">
        <f t="shared" si="68"/>
        <v>autre_étab_2</v>
      </c>
      <c r="E342" s="602"/>
      <c r="F342" s="602"/>
      <c r="G342" s="602"/>
      <c r="H342" s="602"/>
      <c r="I342">
        <f t="shared" ca="1" si="73"/>
        <v>0</v>
      </c>
      <c r="J342">
        <f t="shared" ca="1" si="73"/>
        <v>0</v>
      </c>
      <c r="K342" s="276">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90">
        <f t="shared" si="67"/>
        <v>0</v>
      </c>
      <c r="S342" s="290">
        <f t="shared" si="71"/>
        <v>0</v>
      </c>
    </row>
    <row r="343" spans="1:19" ht="14.5" hidden="1" x14ac:dyDescent="0.35">
      <c r="A343" s="88">
        <v>163</v>
      </c>
      <c r="B343" s="602" t="str">
        <f t="shared" si="72"/>
        <v>Part20</v>
      </c>
      <c r="C343" s="602"/>
      <c r="D343" s="602" t="str">
        <f t="shared" si="68"/>
        <v>autre_étab_3</v>
      </c>
      <c r="E343" s="602"/>
      <c r="F343" s="602"/>
      <c r="G343" s="602"/>
      <c r="H343" s="602"/>
      <c r="I343">
        <f t="shared" ca="1" si="73"/>
        <v>0</v>
      </c>
      <c r="J343">
        <f t="shared" ca="1" si="73"/>
        <v>0</v>
      </c>
      <c r="K343" s="276">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90">
        <f t="shared" si="67"/>
        <v>0</v>
      </c>
      <c r="S343" s="290">
        <f t="shared" si="71"/>
        <v>0</v>
      </c>
    </row>
    <row r="344" spans="1:19" ht="14.5" hidden="1" x14ac:dyDescent="0.35">
      <c r="A344" s="88">
        <v>164</v>
      </c>
      <c r="B344" s="602" t="str">
        <f t="shared" si="72"/>
        <v>Part20</v>
      </c>
      <c r="C344" s="602"/>
      <c r="D344" s="602" t="str">
        <f t="shared" si="68"/>
        <v>autre_étab_4</v>
      </c>
      <c r="E344" s="602"/>
      <c r="F344" s="602"/>
      <c r="G344" s="602"/>
      <c r="H344" s="602"/>
      <c r="I344">
        <f t="shared" ca="1" si="73"/>
        <v>0</v>
      </c>
      <c r="J344">
        <f t="shared" ca="1" si="73"/>
        <v>0</v>
      </c>
      <c r="K344" s="276">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90">
        <f t="shared" si="67"/>
        <v>0</v>
      </c>
      <c r="S344" s="290">
        <f t="shared" si="71"/>
        <v>0</v>
      </c>
    </row>
    <row r="345" spans="1:19" ht="14.5" hidden="1" x14ac:dyDescent="0.35">
      <c r="A345" s="88">
        <v>165</v>
      </c>
      <c r="B345" s="602" t="str">
        <f t="shared" si="72"/>
        <v>Part20</v>
      </c>
      <c r="C345" s="602"/>
      <c r="D345" s="602" t="str">
        <f t="shared" si="68"/>
        <v>autre_étab_5</v>
      </c>
      <c r="E345" s="602"/>
      <c r="F345" s="602"/>
      <c r="G345" s="602"/>
      <c r="H345" s="602"/>
      <c r="I345">
        <f t="shared" ca="1" si="73"/>
        <v>0</v>
      </c>
      <c r="J345">
        <f t="shared" ca="1" si="73"/>
        <v>0</v>
      </c>
      <c r="K345" s="276">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90">
        <f t="shared" si="67"/>
        <v>0</v>
      </c>
      <c r="S345" s="290">
        <f t="shared" si="71"/>
        <v>0</v>
      </c>
    </row>
    <row r="346" spans="1:19" ht="14.5" hidden="1" x14ac:dyDescent="0.35">
      <c r="A346" s="88">
        <v>166</v>
      </c>
      <c r="B346" s="602" t="str">
        <f t="shared" si="72"/>
        <v>Part20</v>
      </c>
      <c r="C346" s="602"/>
      <c r="D346" s="602" t="str">
        <f t="shared" si="68"/>
        <v>autre_étab_6</v>
      </c>
      <c r="E346" s="602"/>
      <c r="F346" s="602"/>
      <c r="G346" s="602"/>
      <c r="H346" s="602"/>
      <c r="I346">
        <f t="shared" ca="1" si="73"/>
        <v>0</v>
      </c>
      <c r="J346">
        <f t="shared" ca="1" si="73"/>
        <v>0</v>
      </c>
      <c r="K346" s="276">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90">
        <f t="shared" si="67"/>
        <v>0</v>
      </c>
      <c r="S346" s="290">
        <f t="shared" si="71"/>
        <v>0</v>
      </c>
    </row>
    <row r="347" spans="1:19" ht="14.5" hidden="1" x14ac:dyDescent="0.35">
      <c r="A347" s="88">
        <v>167</v>
      </c>
      <c r="B347" s="602" t="str">
        <f t="shared" si="72"/>
        <v>Part20</v>
      </c>
      <c r="C347" s="602"/>
      <c r="D347" s="602" t="str">
        <f t="shared" si="68"/>
        <v>autre_étab_7</v>
      </c>
      <c r="E347" s="602"/>
      <c r="F347" s="602"/>
      <c r="G347" s="602"/>
      <c r="H347" s="602"/>
      <c r="I347">
        <f t="shared" ca="1" si="73"/>
        <v>0</v>
      </c>
      <c r="J347">
        <f t="shared" ca="1" si="73"/>
        <v>0</v>
      </c>
      <c r="K347" s="276">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90">
        <f t="shared" si="67"/>
        <v>0</v>
      </c>
      <c r="S347" s="290">
        <f t="shared" si="71"/>
        <v>0</v>
      </c>
    </row>
    <row r="348" spans="1:19" ht="14.5" hidden="1" x14ac:dyDescent="0.35">
      <c r="A348" s="88">
        <v>168</v>
      </c>
      <c r="B348" s="602" t="str">
        <f t="shared" si="72"/>
        <v>Part20</v>
      </c>
      <c r="C348" s="602"/>
      <c r="D348" s="602" t="str">
        <f t="shared" si="68"/>
        <v>autre_étab_8</v>
      </c>
      <c r="E348" s="602"/>
      <c r="F348" s="602"/>
      <c r="G348" s="602"/>
      <c r="H348" s="602"/>
      <c r="I348">
        <f t="shared" ca="1" si="73"/>
        <v>0</v>
      </c>
      <c r="J348">
        <f t="shared" ca="1" si="73"/>
        <v>0</v>
      </c>
      <c r="K348" s="276">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90">
        <f t="shared" si="67"/>
        <v>0</v>
      </c>
      <c r="S348" s="290">
        <f t="shared" si="71"/>
        <v>0</v>
      </c>
    </row>
    <row r="349" spans="1:19" ht="14.5" hidden="1" x14ac:dyDescent="0.35">
      <c r="B349"/>
      <c r="C349"/>
      <c r="D349"/>
      <c r="E349"/>
      <c r="F349"/>
      <c r="G349"/>
      <c r="H349"/>
      <c r="I349"/>
      <c r="J349" s="277" t="s">
        <v>37</v>
      </c>
      <c r="K349" s="277" t="s">
        <v>37</v>
      </c>
      <c r="L349"/>
      <c r="M349"/>
      <c r="N349"/>
      <c r="O349" s="163">
        <v>1</v>
      </c>
      <c r="P349" s="141">
        <f t="shared" ref="P349:P363" ca="1" si="74">P348+O349</f>
        <v>1</v>
      </c>
      <c r="Q349" s="127">
        <f t="shared" ref="Q349:Q363" ca="1" si="75">IF(O349,P349,"x")</f>
        <v>1</v>
      </c>
      <c r="R349" s="290"/>
      <c r="S349" s="290"/>
    </row>
    <row r="350" spans="1:19" ht="14.5" hidden="1" x14ac:dyDescent="0.35">
      <c r="B350"/>
      <c r="C350"/>
      <c r="D350"/>
      <c r="E350"/>
      <c r="F350"/>
      <c r="G350"/>
      <c r="H350"/>
      <c r="I350"/>
      <c r="J350" s="277" t="s">
        <v>37</v>
      </c>
      <c r="K350" s="277" t="s">
        <v>37</v>
      </c>
      <c r="L350"/>
      <c r="M350"/>
      <c r="N350"/>
      <c r="O350" s="163">
        <v>1</v>
      </c>
      <c r="P350" s="141">
        <f t="shared" ca="1" si="74"/>
        <v>2</v>
      </c>
      <c r="Q350" s="127">
        <f t="shared" ca="1" si="75"/>
        <v>2</v>
      </c>
      <c r="R350" s="290"/>
      <c r="S350" s="290"/>
    </row>
    <row r="351" spans="1:19" ht="14.5" hidden="1" x14ac:dyDescent="0.35">
      <c r="B351"/>
      <c r="C351"/>
      <c r="D351"/>
      <c r="E351"/>
      <c r="F351"/>
      <c r="G351"/>
      <c r="H351"/>
      <c r="I351"/>
      <c r="J351" s="277" t="s">
        <v>37</v>
      </c>
      <c r="K351" s="277" t="s">
        <v>37</v>
      </c>
      <c r="L351"/>
      <c r="M351"/>
      <c r="N351"/>
      <c r="O351" s="163">
        <v>1</v>
      </c>
      <c r="P351" s="141">
        <f t="shared" ca="1" si="74"/>
        <v>3</v>
      </c>
      <c r="Q351" s="127">
        <f t="shared" ca="1" si="75"/>
        <v>3</v>
      </c>
      <c r="R351" s="290"/>
      <c r="S351" s="290"/>
    </row>
    <row r="352" spans="1:19" ht="14.5" hidden="1" x14ac:dyDescent="0.35">
      <c r="B352"/>
      <c r="C352"/>
      <c r="D352"/>
      <c r="E352"/>
      <c r="F352"/>
      <c r="G352"/>
      <c r="H352"/>
      <c r="I352"/>
      <c r="J352" s="277" t="s">
        <v>37</v>
      </c>
      <c r="K352" s="277" t="s">
        <v>37</v>
      </c>
      <c r="L352"/>
      <c r="M352"/>
      <c r="N352"/>
      <c r="O352" s="163">
        <v>1</v>
      </c>
      <c r="P352" s="141">
        <f t="shared" ca="1" si="74"/>
        <v>4</v>
      </c>
      <c r="Q352" s="127">
        <f t="shared" ca="1" si="75"/>
        <v>4</v>
      </c>
      <c r="R352" s="290"/>
      <c r="S352" s="290"/>
    </row>
    <row r="353" spans="2:19" ht="14.5" hidden="1" x14ac:dyDescent="0.35">
      <c r="B353"/>
      <c r="C353"/>
      <c r="D353"/>
      <c r="E353"/>
      <c r="F353"/>
      <c r="G353"/>
      <c r="H353"/>
      <c r="I353"/>
      <c r="J353" s="277" t="s">
        <v>37</v>
      </c>
      <c r="K353" s="277" t="s">
        <v>37</v>
      </c>
      <c r="L353"/>
      <c r="M353"/>
      <c r="N353"/>
      <c r="O353" s="163">
        <v>1</v>
      </c>
      <c r="P353" s="141">
        <f t="shared" ca="1" si="74"/>
        <v>5</v>
      </c>
      <c r="Q353" s="127">
        <f t="shared" ca="1" si="75"/>
        <v>5</v>
      </c>
      <c r="R353" s="290"/>
      <c r="S353" s="290"/>
    </row>
    <row r="354" spans="2:19" ht="14.5" hidden="1" x14ac:dyDescent="0.35">
      <c r="B354"/>
      <c r="C354"/>
      <c r="D354"/>
      <c r="E354"/>
      <c r="F354"/>
      <c r="G354"/>
      <c r="H354"/>
      <c r="I354"/>
      <c r="J354" s="277" t="s">
        <v>37</v>
      </c>
      <c r="K354" s="277" t="s">
        <v>37</v>
      </c>
      <c r="L354"/>
      <c r="M354"/>
      <c r="N354"/>
      <c r="O354" s="163">
        <v>1</v>
      </c>
      <c r="P354" s="141">
        <f t="shared" ca="1" si="74"/>
        <v>6</v>
      </c>
      <c r="Q354" s="127">
        <f t="shared" ca="1" si="75"/>
        <v>6</v>
      </c>
      <c r="R354" s="290"/>
      <c r="S354" s="290"/>
    </row>
    <row r="355" spans="2:19" ht="14.5" hidden="1" x14ac:dyDescent="0.35">
      <c r="B355"/>
      <c r="C355"/>
      <c r="D355"/>
      <c r="E355"/>
      <c r="F355"/>
      <c r="G355"/>
      <c r="H355"/>
      <c r="I355"/>
      <c r="J355" s="277" t="s">
        <v>37</v>
      </c>
      <c r="K355" s="277" t="s">
        <v>37</v>
      </c>
      <c r="L355"/>
      <c r="M355"/>
      <c r="N355"/>
      <c r="O355" s="163">
        <v>1</v>
      </c>
      <c r="P355" s="141">
        <f t="shared" ca="1" si="74"/>
        <v>7</v>
      </c>
      <c r="Q355" s="127">
        <f t="shared" ca="1" si="75"/>
        <v>7</v>
      </c>
      <c r="R355" s="290"/>
      <c r="S355" s="290"/>
    </row>
    <row r="356" spans="2:19" ht="14.5" hidden="1" x14ac:dyDescent="0.35">
      <c r="B356"/>
      <c r="C356"/>
      <c r="D356"/>
      <c r="E356"/>
      <c r="F356"/>
      <c r="G356"/>
      <c r="H356"/>
      <c r="I356"/>
      <c r="J356" s="277" t="s">
        <v>37</v>
      </c>
      <c r="K356" s="277" t="s">
        <v>37</v>
      </c>
      <c r="L356"/>
      <c r="M356"/>
      <c r="N356"/>
      <c r="O356" s="163">
        <v>1</v>
      </c>
      <c r="P356" s="141">
        <f t="shared" ca="1" si="74"/>
        <v>8</v>
      </c>
      <c r="Q356" s="127">
        <f t="shared" ca="1" si="75"/>
        <v>8</v>
      </c>
      <c r="R356" s="290"/>
      <c r="S356" s="290"/>
    </row>
    <row r="357" spans="2:19" ht="14.5" hidden="1" x14ac:dyDescent="0.35">
      <c r="B357"/>
      <c r="C357"/>
      <c r="D357"/>
      <c r="E357"/>
      <c r="F357"/>
      <c r="G357"/>
      <c r="H357"/>
      <c r="I357"/>
      <c r="J357" s="277" t="s">
        <v>37</v>
      </c>
      <c r="K357" s="277" t="s">
        <v>37</v>
      </c>
      <c r="L357"/>
      <c r="M357"/>
      <c r="N357"/>
      <c r="O357" s="163">
        <v>1</v>
      </c>
      <c r="P357" s="141">
        <f t="shared" ca="1" si="74"/>
        <v>9</v>
      </c>
      <c r="Q357" s="127">
        <f t="shared" ca="1" si="75"/>
        <v>9</v>
      </c>
      <c r="R357" s="290"/>
      <c r="S357" s="290"/>
    </row>
    <row r="358" spans="2:19" ht="14.5" hidden="1" x14ac:dyDescent="0.35">
      <c r="B358"/>
      <c r="C358"/>
      <c r="D358"/>
      <c r="E358"/>
      <c r="F358"/>
      <c r="G358"/>
      <c r="H358"/>
      <c r="I358"/>
      <c r="J358" s="277" t="s">
        <v>37</v>
      </c>
      <c r="K358" s="277" t="s">
        <v>37</v>
      </c>
      <c r="L358"/>
      <c r="M358"/>
      <c r="N358"/>
      <c r="O358" s="163">
        <v>1</v>
      </c>
      <c r="P358" s="141">
        <f t="shared" ca="1" si="74"/>
        <v>10</v>
      </c>
      <c r="Q358" s="127">
        <f t="shared" ca="1" si="75"/>
        <v>10</v>
      </c>
      <c r="R358" s="290"/>
      <c r="S358" s="290"/>
    </row>
    <row r="359" spans="2:19" ht="14.5" hidden="1" x14ac:dyDescent="0.35">
      <c r="B359"/>
      <c r="C359"/>
      <c r="D359"/>
      <c r="E359"/>
      <c r="F359"/>
      <c r="G359"/>
      <c r="H359"/>
      <c r="I359"/>
      <c r="J359" s="277" t="s">
        <v>37</v>
      </c>
      <c r="K359" s="277" t="s">
        <v>37</v>
      </c>
      <c r="L359"/>
      <c r="M359"/>
      <c r="N359"/>
      <c r="O359" s="163">
        <v>1</v>
      </c>
      <c r="P359" s="141">
        <f t="shared" ca="1" si="74"/>
        <v>11</v>
      </c>
      <c r="Q359" s="127">
        <f t="shared" ca="1" si="75"/>
        <v>11</v>
      </c>
      <c r="R359" s="290"/>
      <c r="S359" s="290"/>
    </row>
    <row r="360" spans="2:19" ht="14.5" hidden="1" x14ac:dyDescent="0.35">
      <c r="B360"/>
      <c r="C360"/>
      <c r="D360"/>
      <c r="E360"/>
      <c r="F360"/>
      <c r="G360"/>
      <c r="H360"/>
      <c r="I360"/>
      <c r="J360" s="277" t="s">
        <v>37</v>
      </c>
      <c r="K360" s="277" t="s">
        <v>37</v>
      </c>
      <c r="L360"/>
      <c r="M360"/>
      <c r="N360"/>
      <c r="O360" s="163">
        <v>1</v>
      </c>
      <c r="P360" s="141">
        <f t="shared" ca="1" si="74"/>
        <v>12</v>
      </c>
      <c r="Q360" s="127">
        <f t="shared" ca="1" si="75"/>
        <v>12</v>
      </c>
      <c r="R360" s="290"/>
      <c r="S360" s="290"/>
    </row>
    <row r="361" spans="2:19" ht="14.5" hidden="1" x14ac:dyDescent="0.35">
      <c r="B361"/>
      <c r="C361"/>
      <c r="D361"/>
      <c r="E361"/>
      <c r="F361"/>
      <c r="G361"/>
      <c r="H361"/>
      <c r="I361"/>
      <c r="J361" s="277" t="s">
        <v>37</v>
      </c>
      <c r="K361" s="277" t="s">
        <v>37</v>
      </c>
      <c r="L361"/>
      <c r="M361"/>
      <c r="N361"/>
      <c r="O361" s="163">
        <v>1</v>
      </c>
      <c r="P361" s="141">
        <f t="shared" ca="1" si="74"/>
        <v>13</v>
      </c>
      <c r="Q361" s="127">
        <f t="shared" ca="1" si="75"/>
        <v>13</v>
      </c>
      <c r="R361" s="290"/>
      <c r="S361" s="290"/>
    </row>
    <row r="362" spans="2:19" ht="14.5" hidden="1" x14ac:dyDescent="0.35">
      <c r="B362"/>
      <c r="C362"/>
      <c r="D362"/>
      <c r="E362"/>
      <c r="F362"/>
      <c r="G362"/>
      <c r="H362"/>
      <c r="I362"/>
      <c r="J362" s="277" t="s">
        <v>37</v>
      </c>
      <c r="K362" s="277" t="s">
        <v>37</v>
      </c>
      <c r="L362"/>
      <c r="M362"/>
      <c r="N362"/>
      <c r="O362" s="163">
        <v>1</v>
      </c>
      <c r="P362" s="141">
        <f t="shared" ca="1" si="74"/>
        <v>14</v>
      </c>
      <c r="Q362" s="127">
        <f t="shared" ca="1" si="75"/>
        <v>14</v>
      </c>
      <c r="R362" s="290"/>
      <c r="S362" s="290"/>
    </row>
    <row r="363" spans="2:19" ht="14.5" hidden="1" x14ac:dyDescent="0.35">
      <c r="B363"/>
      <c r="C363"/>
      <c r="D363"/>
      <c r="E363"/>
      <c r="F363"/>
      <c r="G363"/>
      <c r="H363"/>
      <c r="I363"/>
      <c r="J363" s="277" t="s">
        <v>37</v>
      </c>
      <c r="K363" s="277" t="s">
        <v>37</v>
      </c>
      <c r="L363"/>
      <c r="M363"/>
      <c r="N363"/>
      <c r="O363" s="163">
        <v>1</v>
      </c>
      <c r="P363" s="141">
        <f t="shared" ca="1" si="74"/>
        <v>15</v>
      </c>
      <c r="Q363" s="127">
        <f t="shared" ca="1" si="75"/>
        <v>15</v>
      </c>
      <c r="R363" s="290"/>
      <c r="S363" s="290"/>
    </row>
    <row r="364" spans="2:19" ht="14.5" hidden="1" x14ac:dyDescent="0.35">
      <c r="B364"/>
      <c r="C364"/>
      <c r="D364"/>
      <c r="E364"/>
      <c r="F364"/>
      <c r="G364"/>
      <c r="H364"/>
      <c r="I364"/>
      <c r="J364"/>
      <c r="K364"/>
      <c r="L364"/>
      <c r="M364"/>
      <c r="N364"/>
      <c r="O364"/>
      <c r="P364" s="203"/>
    </row>
    <row r="365" spans="2:19" ht="14.5" hidden="1" x14ac:dyDescent="0.35">
      <c r="B365"/>
      <c r="C365"/>
      <c r="D365"/>
      <c r="E365"/>
      <c r="F365"/>
      <c r="G365"/>
      <c r="H365"/>
      <c r="I365"/>
      <c r="J365"/>
      <c r="K365"/>
      <c r="L365"/>
      <c r="M365"/>
      <c r="N365"/>
      <c r="O365"/>
      <c r="P365" s="203"/>
    </row>
    <row r="366" spans="2:19" ht="14.5" hidden="1" x14ac:dyDescent="0.35">
      <c r="B366"/>
      <c r="C366"/>
      <c r="D366"/>
      <c r="E366"/>
      <c r="F366"/>
      <c r="G366"/>
      <c r="H366"/>
      <c r="I366"/>
      <c r="J366"/>
      <c r="K366"/>
      <c r="L366"/>
      <c r="M366"/>
      <c r="N366"/>
      <c r="O366"/>
      <c r="P366" s="203"/>
    </row>
    <row r="367" spans="2:19" ht="14.5" hidden="1" x14ac:dyDescent="0.35">
      <c r="B367"/>
      <c r="C367"/>
      <c r="D367"/>
      <c r="E367"/>
      <c r="F367"/>
      <c r="G367"/>
      <c r="H367"/>
      <c r="I367"/>
      <c r="J367"/>
      <c r="K367"/>
      <c r="L367"/>
      <c r="M367"/>
      <c r="N367"/>
      <c r="O367"/>
      <c r="P367" s="203"/>
    </row>
    <row r="368" spans="2:19" ht="14.5" hidden="1" x14ac:dyDescent="0.35">
      <c r="B368"/>
      <c r="C368"/>
      <c r="D368"/>
      <c r="E368"/>
      <c r="F368"/>
      <c r="G368"/>
      <c r="H368"/>
      <c r="I368"/>
      <c r="J368"/>
      <c r="K368"/>
      <c r="L368"/>
      <c r="M368"/>
      <c r="N368"/>
      <c r="O368"/>
      <c r="P368" s="203"/>
    </row>
    <row r="369" spans="2:16" ht="14.5" hidden="1" x14ac:dyDescent="0.35">
      <c r="B369"/>
      <c r="C369"/>
      <c r="D369"/>
      <c r="E369"/>
      <c r="F369"/>
      <c r="G369"/>
      <c r="H369"/>
      <c r="I369"/>
      <c r="J369"/>
      <c r="K369"/>
      <c r="L369"/>
      <c r="M369"/>
      <c r="N369"/>
      <c r="O369"/>
      <c r="P369" s="203"/>
    </row>
    <row r="370" spans="2:16" ht="14.5" hidden="1" x14ac:dyDescent="0.35">
      <c r="B370"/>
      <c r="C370"/>
      <c r="D370"/>
      <c r="E370"/>
      <c r="F370"/>
      <c r="G370"/>
      <c r="H370"/>
      <c r="I370"/>
      <c r="J370"/>
      <c r="K370"/>
      <c r="L370"/>
      <c r="M370"/>
      <c r="N370"/>
      <c r="O370"/>
      <c r="P370" s="203"/>
    </row>
    <row r="371" spans="2:16" ht="14.5" hidden="1" x14ac:dyDescent="0.35">
      <c r="B371"/>
      <c r="C371"/>
      <c r="D371"/>
      <c r="E371"/>
      <c r="F371"/>
      <c r="G371"/>
      <c r="H371"/>
      <c r="I371"/>
      <c r="J371"/>
      <c r="K371"/>
      <c r="L371"/>
      <c r="M371"/>
      <c r="N371"/>
      <c r="O371"/>
      <c r="P371" s="203"/>
    </row>
    <row r="372" spans="2:16" ht="14.5" hidden="1" x14ac:dyDescent="0.35">
      <c r="B372"/>
      <c r="C372"/>
      <c r="D372"/>
      <c r="E372"/>
      <c r="F372"/>
      <c r="G372"/>
      <c r="H372"/>
      <c r="I372"/>
      <c r="J372"/>
      <c r="K372"/>
      <c r="L372"/>
      <c r="M372"/>
      <c r="N372"/>
      <c r="O372"/>
      <c r="P372" s="203"/>
    </row>
    <row r="373" spans="2:16" ht="14.5" hidden="1" x14ac:dyDescent="0.35">
      <c r="B373"/>
      <c r="C373"/>
      <c r="D373"/>
      <c r="E373"/>
      <c r="F373"/>
      <c r="G373"/>
      <c r="H373"/>
      <c r="I373"/>
      <c r="J373"/>
      <c r="K373"/>
      <c r="L373"/>
      <c r="M373"/>
      <c r="N373"/>
      <c r="O373"/>
      <c r="P373" s="203"/>
    </row>
    <row r="374" spans="2:16" ht="14.5" hidden="1" x14ac:dyDescent="0.35">
      <c r="B374"/>
      <c r="C374"/>
      <c r="D374"/>
      <c r="E374"/>
      <c r="F374"/>
      <c r="G374"/>
      <c r="H374"/>
      <c r="I374"/>
      <c r="J374"/>
      <c r="K374"/>
      <c r="L374"/>
      <c r="M374"/>
      <c r="N374"/>
      <c r="O374"/>
      <c r="P374" s="203"/>
    </row>
    <row r="375" spans="2:16" ht="14.5" hidden="1" x14ac:dyDescent="0.35">
      <c r="B375"/>
      <c r="C375"/>
      <c r="D375"/>
      <c r="E375"/>
      <c r="F375"/>
      <c r="G375"/>
      <c r="H375"/>
      <c r="I375"/>
      <c r="J375"/>
      <c r="K375"/>
      <c r="L375"/>
      <c r="M375"/>
      <c r="N375"/>
      <c r="O375"/>
      <c r="P375" s="203"/>
    </row>
    <row r="376" spans="2:16" ht="14.5" hidden="1" x14ac:dyDescent="0.35">
      <c r="B376"/>
      <c r="C376"/>
      <c r="D376"/>
      <c r="E376"/>
      <c r="F376"/>
      <c r="G376"/>
      <c r="H376"/>
      <c r="I376"/>
      <c r="J376"/>
      <c r="K376"/>
      <c r="L376"/>
      <c r="M376"/>
      <c r="N376"/>
      <c r="O376"/>
      <c r="P376" s="203"/>
    </row>
    <row r="377" spans="2:16" ht="14.5" hidden="1" x14ac:dyDescent="0.35">
      <c r="B377"/>
      <c r="C377"/>
      <c r="D377"/>
      <c r="E377"/>
      <c r="F377"/>
      <c r="G377"/>
      <c r="H377"/>
      <c r="I377"/>
      <c r="J377"/>
      <c r="K377"/>
      <c r="L377"/>
      <c r="M377"/>
      <c r="N377"/>
      <c r="O377"/>
      <c r="P377" s="203"/>
    </row>
    <row r="378" spans="2:16" ht="14.5" hidden="1" x14ac:dyDescent="0.35">
      <c r="B378"/>
      <c r="C378"/>
      <c r="D378"/>
      <c r="E378"/>
      <c r="F378"/>
      <c r="G378"/>
      <c r="H378"/>
      <c r="I378"/>
      <c r="J378"/>
      <c r="K378"/>
      <c r="L378"/>
      <c r="M378"/>
      <c r="N378"/>
      <c r="O378"/>
      <c r="P378" s="203"/>
    </row>
    <row r="379" spans="2:16" ht="14.5" hidden="1" x14ac:dyDescent="0.35">
      <c r="B379"/>
      <c r="C379"/>
      <c r="D379"/>
      <c r="E379"/>
      <c r="F379"/>
      <c r="G379"/>
      <c r="H379"/>
      <c r="I379"/>
      <c r="J379"/>
      <c r="K379"/>
      <c r="L379"/>
      <c r="M379"/>
      <c r="N379"/>
      <c r="O379"/>
      <c r="P379" s="203"/>
    </row>
    <row r="380" spans="2:16" ht="14.5" hidden="1" x14ac:dyDescent="0.35">
      <c r="B380"/>
      <c r="C380"/>
      <c r="D380"/>
      <c r="E380"/>
      <c r="F380"/>
      <c r="G380"/>
      <c r="H380"/>
      <c r="I380"/>
      <c r="J380"/>
      <c r="K380"/>
      <c r="L380"/>
      <c r="M380"/>
      <c r="N380"/>
      <c r="O380"/>
      <c r="P380" s="203"/>
    </row>
    <row r="381" spans="2:16" ht="14.5" hidden="1" x14ac:dyDescent="0.35">
      <c r="B381"/>
      <c r="C381"/>
      <c r="D381"/>
      <c r="E381"/>
      <c r="F381"/>
      <c r="G381"/>
      <c r="H381"/>
      <c r="I381"/>
      <c r="J381"/>
      <c r="K381"/>
      <c r="L381"/>
      <c r="M381"/>
      <c r="N381"/>
      <c r="O381"/>
      <c r="P381" s="203"/>
    </row>
    <row r="382" spans="2:16" ht="14.5" hidden="1" x14ac:dyDescent="0.35">
      <c r="B382"/>
      <c r="C382"/>
      <c r="D382"/>
      <c r="E382"/>
      <c r="F382"/>
      <c r="G382"/>
      <c r="H382"/>
      <c r="I382"/>
      <c r="J382"/>
      <c r="K382"/>
      <c r="L382"/>
      <c r="M382"/>
      <c r="N382"/>
      <c r="O382"/>
      <c r="P382" s="203"/>
    </row>
    <row r="383" spans="2:16" ht="14.5" hidden="1" x14ac:dyDescent="0.35">
      <c r="B383"/>
      <c r="C383"/>
      <c r="D383"/>
      <c r="E383"/>
      <c r="F383"/>
      <c r="G383"/>
      <c r="H383"/>
      <c r="I383"/>
      <c r="J383"/>
      <c r="K383"/>
      <c r="L383"/>
      <c r="M383"/>
      <c r="N383"/>
      <c r="O383"/>
      <c r="P383" s="203"/>
    </row>
    <row r="384" spans="2:16" ht="14.5" hidden="1" x14ac:dyDescent="0.35">
      <c r="B384"/>
      <c r="C384"/>
      <c r="D384"/>
      <c r="E384"/>
      <c r="F384"/>
      <c r="G384"/>
      <c r="H384"/>
      <c r="I384"/>
      <c r="J384"/>
      <c r="K384"/>
      <c r="L384"/>
      <c r="M384"/>
      <c r="N384"/>
      <c r="O384"/>
      <c r="P384" s="203"/>
    </row>
    <row r="385" spans="2:16" ht="14.5" hidden="1" x14ac:dyDescent="0.35">
      <c r="B385"/>
      <c r="C385"/>
      <c r="D385"/>
      <c r="E385"/>
      <c r="F385"/>
      <c r="G385"/>
      <c r="H385"/>
      <c r="I385"/>
      <c r="J385"/>
      <c r="K385"/>
      <c r="L385"/>
      <c r="M385"/>
      <c r="N385"/>
      <c r="O385"/>
      <c r="P385" s="203"/>
    </row>
    <row r="386" spans="2:16" ht="14.5" hidden="1" x14ac:dyDescent="0.35">
      <c r="B386"/>
      <c r="C386"/>
      <c r="D386"/>
      <c r="E386"/>
      <c r="F386"/>
      <c r="G386"/>
      <c r="H386"/>
      <c r="I386"/>
      <c r="J386"/>
      <c r="K386"/>
      <c r="L386"/>
      <c r="M386"/>
      <c r="N386"/>
      <c r="O386"/>
      <c r="P386" s="203"/>
    </row>
    <row r="387" spans="2:16" ht="14.5" hidden="1" x14ac:dyDescent="0.35">
      <c r="B387"/>
      <c r="C387"/>
      <c r="D387"/>
      <c r="E387"/>
      <c r="F387"/>
      <c r="G387"/>
      <c r="H387"/>
      <c r="I387"/>
      <c r="J387"/>
      <c r="K387"/>
      <c r="L387"/>
      <c r="M387"/>
      <c r="N387"/>
      <c r="O387"/>
      <c r="P387" s="203"/>
    </row>
    <row r="388" spans="2:16" ht="14.5" hidden="1" x14ac:dyDescent="0.35">
      <c r="B388"/>
      <c r="C388"/>
      <c r="D388"/>
      <c r="E388"/>
      <c r="F388"/>
      <c r="G388"/>
      <c r="H388"/>
      <c r="I388"/>
      <c r="J388"/>
      <c r="K388"/>
      <c r="L388"/>
      <c r="M388"/>
      <c r="N388"/>
      <c r="O388"/>
      <c r="P388" s="203"/>
    </row>
    <row r="389" spans="2:16" ht="14.5" hidden="1" x14ac:dyDescent="0.35">
      <c r="B389"/>
      <c r="C389"/>
      <c r="D389"/>
      <c r="E389"/>
      <c r="F389"/>
      <c r="G389"/>
      <c r="H389"/>
      <c r="I389"/>
      <c r="J389"/>
      <c r="K389"/>
      <c r="L389"/>
      <c r="M389"/>
      <c r="N389"/>
      <c r="O389"/>
      <c r="P389" s="203"/>
    </row>
    <row r="390" spans="2:16" ht="14.5" hidden="1" x14ac:dyDescent="0.35">
      <c r="B390"/>
      <c r="C390"/>
      <c r="D390"/>
      <c r="E390"/>
      <c r="F390"/>
      <c r="G390"/>
      <c r="H390"/>
      <c r="I390"/>
      <c r="J390"/>
      <c r="K390"/>
      <c r="L390"/>
      <c r="M390"/>
      <c r="N390"/>
      <c r="O390"/>
      <c r="P390" s="203"/>
    </row>
    <row r="391" spans="2:16" ht="14.5" hidden="1" x14ac:dyDescent="0.35">
      <c r="B391"/>
      <c r="C391"/>
      <c r="D391"/>
      <c r="E391"/>
      <c r="F391"/>
      <c r="G391"/>
      <c r="H391"/>
      <c r="I391"/>
      <c r="J391"/>
      <c r="K391"/>
      <c r="L391"/>
      <c r="M391"/>
      <c r="N391"/>
      <c r="O391"/>
      <c r="P391" s="203"/>
    </row>
    <row r="392" spans="2:16" ht="14.5" hidden="1" x14ac:dyDescent="0.35">
      <c r="B392"/>
      <c r="C392"/>
      <c r="D392"/>
      <c r="E392"/>
      <c r="F392"/>
      <c r="G392"/>
      <c r="H392"/>
      <c r="I392"/>
      <c r="J392"/>
      <c r="K392"/>
      <c r="L392"/>
      <c r="M392"/>
      <c r="N392"/>
      <c r="O392"/>
      <c r="P392" s="203"/>
    </row>
    <row r="393" spans="2:16" ht="14.5" hidden="1" x14ac:dyDescent="0.35">
      <c r="B393"/>
      <c r="C393"/>
      <c r="D393"/>
      <c r="E393"/>
      <c r="F393"/>
      <c r="G393"/>
      <c r="H393"/>
      <c r="I393"/>
      <c r="J393"/>
      <c r="K393"/>
      <c r="L393"/>
      <c r="M393"/>
      <c r="N393"/>
      <c r="O393"/>
      <c r="P393" s="203"/>
    </row>
    <row r="394" spans="2:16" ht="14.5" hidden="1" x14ac:dyDescent="0.35">
      <c r="B394"/>
      <c r="C394"/>
      <c r="D394"/>
      <c r="E394"/>
      <c r="F394"/>
      <c r="G394"/>
      <c r="H394"/>
      <c r="I394"/>
      <c r="J394"/>
      <c r="K394"/>
      <c r="L394"/>
      <c r="M394"/>
      <c r="N394"/>
      <c r="O394"/>
      <c r="P394" s="203"/>
    </row>
    <row r="395" spans="2:16" ht="14.5" hidden="1" x14ac:dyDescent="0.35">
      <c r="B395"/>
      <c r="C395"/>
      <c r="D395"/>
      <c r="E395"/>
      <c r="F395"/>
      <c r="G395"/>
      <c r="H395"/>
      <c r="I395"/>
      <c r="J395"/>
      <c r="K395"/>
      <c r="L395"/>
      <c r="M395"/>
      <c r="N395"/>
      <c r="O395"/>
      <c r="P395" s="203"/>
    </row>
    <row r="396" spans="2:16" ht="14.5" hidden="1" x14ac:dyDescent="0.35">
      <c r="B396"/>
      <c r="C396"/>
      <c r="D396"/>
      <c r="E396"/>
      <c r="F396"/>
      <c r="G396"/>
      <c r="H396"/>
      <c r="I396"/>
      <c r="J396"/>
      <c r="K396"/>
      <c r="L396"/>
      <c r="M396"/>
      <c r="N396"/>
      <c r="O396"/>
      <c r="P396" s="203"/>
    </row>
    <row r="397" spans="2:16" ht="14.5" hidden="1" x14ac:dyDescent="0.35">
      <c r="B397"/>
      <c r="C397"/>
      <c r="D397"/>
      <c r="E397"/>
      <c r="F397"/>
      <c r="G397"/>
      <c r="H397"/>
      <c r="I397"/>
      <c r="J397"/>
      <c r="K397"/>
      <c r="L397"/>
      <c r="M397"/>
      <c r="N397"/>
      <c r="O397"/>
      <c r="P397" s="203"/>
    </row>
    <row r="398" spans="2:16" ht="14.5" hidden="1" x14ac:dyDescent="0.35">
      <c r="B398"/>
      <c r="C398"/>
      <c r="D398"/>
      <c r="E398"/>
      <c r="F398"/>
      <c r="G398"/>
      <c r="H398"/>
      <c r="I398"/>
      <c r="J398"/>
      <c r="K398"/>
      <c r="L398"/>
      <c r="M398"/>
      <c r="N398"/>
      <c r="O398"/>
      <c r="P398" s="203"/>
    </row>
    <row r="399" spans="2:16" ht="14.5" hidden="1" x14ac:dyDescent="0.35">
      <c r="B399"/>
      <c r="C399"/>
      <c r="D399"/>
      <c r="E399"/>
      <c r="F399"/>
      <c r="G399"/>
      <c r="H399"/>
      <c r="I399"/>
      <c r="J399"/>
      <c r="K399"/>
      <c r="L399"/>
      <c r="M399"/>
      <c r="N399"/>
      <c r="O399"/>
      <c r="P399" s="203"/>
    </row>
    <row r="400" spans="2:16" ht="14.5" hidden="1" x14ac:dyDescent="0.35">
      <c r="B400"/>
      <c r="C400"/>
      <c r="D400"/>
      <c r="E400"/>
      <c r="F400"/>
      <c r="G400"/>
      <c r="H400"/>
      <c r="I400"/>
      <c r="J400"/>
      <c r="K400"/>
      <c r="L400"/>
      <c r="M400"/>
      <c r="N400"/>
      <c r="O400"/>
      <c r="P400" s="203"/>
    </row>
    <row r="401" spans="2:16" ht="14.5" hidden="1" x14ac:dyDescent="0.35">
      <c r="B401"/>
      <c r="C401"/>
      <c r="D401"/>
      <c r="E401"/>
      <c r="F401"/>
      <c r="G401"/>
      <c r="H401"/>
      <c r="I401"/>
      <c r="J401"/>
      <c r="K401"/>
      <c r="L401"/>
      <c r="M401"/>
      <c r="N401"/>
      <c r="O401"/>
      <c r="P401" s="203"/>
    </row>
    <row r="402" spans="2:16" ht="14.5" hidden="1" x14ac:dyDescent="0.35">
      <c r="B402"/>
      <c r="C402"/>
      <c r="D402"/>
      <c r="E402"/>
      <c r="F402"/>
      <c r="G402"/>
      <c r="H402"/>
      <c r="I402"/>
      <c r="J402"/>
      <c r="K402"/>
      <c r="L402"/>
      <c r="M402"/>
      <c r="N402"/>
      <c r="O402"/>
      <c r="P402" s="203"/>
    </row>
    <row r="403" spans="2:16" ht="14.5" hidden="1" x14ac:dyDescent="0.35">
      <c r="B403"/>
      <c r="C403"/>
      <c r="D403"/>
      <c r="E403"/>
      <c r="F403"/>
      <c r="G403"/>
      <c r="H403"/>
      <c r="I403"/>
      <c r="J403"/>
      <c r="K403"/>
      <c r="L403"/>
      <c r="M403"/>
      <c r="N403"/>
      <c r="O403"/>
      <c r="P403" s="203"/>
    </row>
    <row r="404" spans="2:16" ht="14.5" hidden="1" x14ac:dyDescent="0.35">
      <c r="B404"/>
      <c r="C404"/>
      <c r="D404"/>
      <c r="E404"/>
      <c r="F404"/>
      <c r="G404"/>
      <c r="H404"/>
      <c r="I404"/>
      <c r="J404"/>
      <c r="K404"/>
      <c r="L404"/>
      <c r="M404"/>
      <c r="N404"/>
      <c r="O404"/>
      <c r="P404" s="203"/>
    </row>
    <row r="405" spans="2:16" ht="14.5" hidden="1" x14ac:dyDescent="0.35">
      <c r="B405"/>
      <c r="C405"/>
      <c r="D405"/>
      <c r="E405"/>
      <c r="F405"/>
      <c r="G405"/>
      <c r="H405"/>
      <c r="I405"/>
      <c r="J405"/>
      <c r="K405"/>
      <c r="L405"/>
      <c r="M405"/>
      <c r="N405"/>
      <c r="O405"/>
      <c r="P405" s="203"/>
    </row>
    <row r="406" spans="2:16" ht="14.5" hidden="1" x14ac:dyDescent="0.35">
      <c r="B406"/>
      <c r="C406"/>
      <c r="D406"/>
      <c r="E406"/>
      <c r="F406"/>
      <c r="G406"/>
      <c r="H406"/>
      <c r="I406"/>
      <c r="J406"/>
      <c r="K406"/>
      <c r="L406"/>
      <c r="M406"/>
      <c r="N406"/>
      <c r="O406"/>
      <c r="P406" s="203"/>
    </row>
    <row r="407" spans="2:16" ht="14.5" hidden="1" x14ac:dyDescent="0.35">
      <c r="B407"/>
      <c r="C407"/>
      <c r="D407"/>
      <c r="E407"/>
      <c r="F407"/>
      <c r="G407"/>
      <c r="H407"/>
      <c r="I407"/>
      <c r="J407"/>
      <c r="K407"/>
      <c r="L407"/>
      <c r="M407"/>
      <c r="N407"/>
      <c r="O407"/>
      <c r="P407" s="203"/>
    </row>
    <row r="408" spans="2:16" ht="14.5" hidden="1" x14ac:dyDescent="0.35">
      <c r="B408"/>
      <c r="C408"/>
      <c r="D408"/>
      <c r="E408"/>
      <c r="F408"/>
      <c r="G408"/>
      <c r="H408"/>
      <c r="I408"/>
      <c r="J408"/>
      <c r="K408"/>
      <c r="L408"/>
      <c r="M408"/>
      <c r="N408"/>
      <c r="O408"/>
      <c r="P408" s="203"/>
    </row>
    <row r="409" spans="2:16" ht="14.5" hidden="1" x14ac:dyDescent="0.35">
      <c r="B409"/>
      <c r="C409"/>
      <c r="D409"/>
      <c r="E409"/>
      <c r="F409"/>
      <c r="G409"/>
      <c r="H409"/>
      <c r="I409"/>
      <c r="J409"/>
      <c r="K409"/>
      <c r="L409"/>
      <c r="M409"/>
      <c r="N409"/>
      <c r="O409"/>
      <c r="P409" s="203"/>
    </row>
    <row r="410" spans="2:16" ht="14.5" hidden="1" x14ac:dyDescent="0.35">
      <c r="B410"/>
      <c r="C410"/>
      <c r="D410"/>
      <c r="E410"/>
      <c r="F410"/>
      <c r="G410"/>
      <c r="H410"/>
      <c r="I410"/>
      <c r="J410"/>
      <c r="K410"/>
      <c r="L410"/>
      <c r="M410"/>
      <c r="N410"/>
      <c r="O410"/>
      <c r="P410" s="203"/>
    </row>
    <row r="411" spans="2:16" ht="14.5" hidden="1" x14ac:dyDescent="0.35">
      <c r="B411"/>
      <c r="C411"/>
      <c r="D411"/>
      <c r="E411"/>
      <c r="F411"/>
      <c r="G411"/>
      <c r="H411"/>
      <c r="I411"/>
      <c r="J411"/>
      <c r="K411"/>
      <c r="L411"/>
      <c r="M411"/>
      <c r="N411"/>
      <c r="O411"/>
      <c r="P411" s="203"/>
    </row>
    <row r="412" spans="2:16" ht="14.5" hidden="1" x14ac:dyDescent="0.35">
      <c r="B412"/>
      <c r="C412"/>
      <c r="D412"/>
      <c r="E412"/>
      <c r="F412"/>
      <c r="G412"/>
      <c r="H412"/>
      <c r="I412"/>
      <c r="J412"/>
      <c r="K412"/>
      <c r="L412"/>
      <c r="M412"/>
      <c r="N412"/>
      <c r="O412"/>
      <c r="P412" s="203"/>
    </row>
    <row r="413" spans="2:16" ht="14.5" hidden="1" x14ac:dyDescent="0.35">
      <c r="B413"/>
      <c r="C413"/>
      <c r="D413"/>
      <c r="E413"/>
      <c r="F413"/>
      <c r="G413"/>
      <c r="H413"/>
      <c r="I413"/>
      <c r="J413"/>
      <c r="K413"/>
      <c r="L413"/>
      <c r="M413"/>
      <c r="N413"/>
      <c r="O413"/>
      <c r="P413" s="203"/>
    </row>
    <row r="414" spans="2:16" ht="14.5" hidden="1" x14ac:dyDescent="0.35">
      <c r="B414"/>
      <c r="C414"/>
      <c r="D414"/>
      <c r="E414"/>
      <c r="F414"/>
      <c r="G414"/>
      <c r="H414"/>
      <c r="I414"/>
      <c r="J414"/>
      <c r="K414"/>
      <c r="L414"/>
      <c r="M414"/>
      <c r="N414"/>
      <c r="O414"/>
      <c r="P414" s="203"/>
    </row>
    <row r="415" spans="2:16" ht="14.5" hidden="1" x14ac:dyDescent="0.35">
      <c r="B415"/>
      <c r="C415"/>
      <c r="D415"/>
      <c r="E415"/>
      <c r="F415"/>
      <c r="G415"/>
      <c r="H415"/>
      <c r="I415"/>
      <c r="J415"/>
      <c r="K415"/>
      <c r="L415"/>
      <c r="M415"/>
      <c r="N415"/>
      <c r="O415"/>
      <c r="P415" s="203"/>
    </row>
    <row r="416" spans="2:16" ht="14.5" hidden="1" x14ac:dyDescent="0.35">
      <c r="B416"/>
      <c r="C416"/>
      <c r="D416"/>
      <c r="E416"/>
      <c r="F416"/>
      <c r="G416"/>
      <c r="H416"/>
      <c r="I416"/>
      <c r="J416"/>
      <c r="K416"/>
      <c r="L416"/>
      <c r="M416"/>
      <c r="N416"/>
      <c r="O416"/>
      <c r="P416" s="203"/>
    </row>
    <row r="417" spans="2:16" ht="14.5" hidden="1" x14ac:dyDescent="0.35">
      <c r="B417"/>
      <c r="C417"/>
      <c r="D417"/>
      <c r="E417"/>
      <c r="F417"/>
      <c r="G417"/>
      <c r="H417"/>
      <c r="I417"/>
      <c r="J417"/>
      <c r="K417"/>
      <c r="L417"/>
      <c r="M417"/>
      <c r="N417"/>
      <c r="O417"/>
      <c r="P417" s="203"/>
    </row>
    <row r="418" spans="2:16" ht="14.5" hidden="1" x14ac:dyDescent="0.35">
      <c r="B418"/>
      <c r="C418"/>
      <c r="D418"/>
      <c r="E418"/>
      <c r="F418"/>
      <c r="G418"/>
      <c r="H418"/>
      <c r="I418"/>
      <c r="J418"/>
      <c r="K418"/>
      <c r="L418"/>
      <c r="M418"/>
      <c r="N418"/>
      <c r="O418"/>
      <c r="P418" s="203"/>
    </row>
    <row r="419" spans="2:16" ht="14.5" hidden="1" x14ac:dyDescent="0.35">
      <c r="B419"/>
      <c r="C419"/>
      <c r="D419"/>
      <c r="E419"/>
      <c r="F419"/>
      <c r="G419"/>
      <c r="H419"/>
      <c r="I419"/>
      <c r="J419"/>
      <c r="K419"/>
      <c r="L419"/>
      <c r="M419"/>
      <c r="N419"/>
      <c r="O419"/>
      <c r="P419" s="203"/>
    </row>
    <row r="420" spans="2:16" ht="14.5" hidden="1" x14ac:dyDescent="0.35">
      <c r="B420"/>
      <c r="C420"/>
      <c r="D420"/>
      <c r="E420"/>
      <c r="F420"/>
      <c r="G420"/>
      <c r="H420"/>
      <c r="I420"/>
      <c r="J420"/>
      <c r="K420"/>
      <c r="L420"/>
      <c r="M420"/>
      <c r="N420"/>
      <c r="O420"/>
      <c r="P420" s="203"/>
    </row>
    <row r="421" spans="2:16" ht="14.5" hidden="1" x14ac:dyDescent="0.35">
      <c r="B421"/>
      <c r="C421"/>
      <c r="D421"/>
      <c r="E421"/>
      <c r="F421"/>
      <c r="G421"/>
      <c r="H421"/>
      <c r="I421"/>
      <c r="J421"/>
      <c r="K421"/>
      <c r="L421"/>
      <c r="M421"/>
      <c r="N421"/>
      <c r="O421"/>
      <c r="P421" s="203"/>
    </row>
    <row r="422" spans="2:16" ht="14.5" hidden="1" x14ac:dyDescent="0.35">
      <c r="B422"/>
      <c r="C422"/>
      <c r="D422"/>
      <c r="E422"/>
      <c r="F422"/>
      <c r="G422"/>
      <c r="H422"/>
      <c r="I422"/>
      <c r="J422"/>
      <c r="K422"/>
      <c r="L422"/>
      <c r="M422"/>
      <c r="N422"/>
      <c r="O422"/>
      <c r="P422" s="203"/>
    </row>
    <row r="423" spans="2:16" ht="14.5" hidden="1" x14ac:dyDescent="0.35">
      <c r="B423"/>
      <c r="C423"/>
      <c r="D423"/>
      <c r="E423"/>
      <c r="F423"/>
      <c r="G423"/>
      <c r="H423"/>
      <c r="I423"/>
      <c r="J423"/>
      <c r="K423"/>
      <c r="L423"/>
      <c r="M423"/>
      <c r="N423"/>
      <c r="O423"/>
      <c r="P423" s="203"/>
    </row>
    <row r="424" spans="2:16" ht="14.5" hidden="1" x14ac:dyDescent="0.35">
      <c r="B424"/>
      <c r="C424"/>
      <c r="D424"/>
      <c r="E424"/>
      <c r="F424"/>
      <c r="G424"/>
      <c r="H424"/>
      <c r="I424"/>
      <c r="J424"/>
      <c r="K424"/>
      <c r="L424"/>
      <c r="M424"/>
      <c r="N424"/>
      <c r="O424"/>
      <c r="P424" s="203"/>
    </row>
    <row r="425" spans="2:16" ht="14.5" hidden="1" x14ac:dyDescent="0.35">
      <c r="B425"/>
      <c r="C425"/>
      <c r="D425"/>
      <c r="E425"/>
      <c r="F425"/>
      <c r="G425"/>
      <c r="H425"/>
      <c r="I425"/>
      <c r="J425"/>
      <c r="K425"/>
      <c r="L425"/>
      <c r="M425"/>
      <c r="N425"/>
      <c r="O425"/>
      <c r="P425" s="203"/>
    </row>
    <row r="426" spans="2:16" ht="14.5" hidden="1" x14ac:dyDescent="0.35">
      <c r="B426"/>
      <c r="C426"/>
      <c r="D426"/>
      <c r="E426"/>
      <c r="F426"/>
      <c r="G426"/>
      <c r="H426"/>
      <c r="I426"/>
      <c r="J426"/>
      <c r="K426"/>
      <c r="L426"/>
      <c r="M426"/>
      <c r="N426"/>
      <c r="O426"/>
      <c r="P426" s="203"/>
    </row>
    <row r="427" spans="2:16" ht="14.5" hidden="1" x14ac:dyDescent="0.35">
      <c r="B427"/>
      <c r="C427"/>
      <c r="D427"/>
      <c r="E427"/>
      <c r="F427"/>
      <c r="G427"/>
      <c r="H427"/>
      <c r="I427"/>
      <c r="J427"/>
      <c r="K427"/>
      <c r="L427"/>
      <c r="M427"/>
      <c r="N427"/>
      <c r="O427"/>
      <c r="P427" s="203"/>
    </row>
    <row r="428" spans="2:16" ht="14.5" hidden="1" x14ac:dyDescent="0.35">
      <c r="B428"/>
      <c r="C428"/>
      <c r="D428"/>
      <c r="E428"/>
      <c r="F428"/>
      <c r="G428"/>
      <c r="H428"/>
      <c r="I428"/>
      <c r="J428"/>
      <c r="K428"/>
      <c r="L428"/>
      <c r="M428"/>
      <c r="N428"/>
      <c r="O428"/>
      <c r="P428" s="203"/>
    </row>
    <row r="429" spans="2:16" ht="14.5" hidden="1" x14ac:dyDescent="0.35">
      <c r="B429"/>
      <c r="C429"/>
      <c r="D429"/>
      <c r="E429"/>
      <c r="F429"/>
      <c r="G429"/>
      <c r="H429"/>
      <c r="I429"/>
      <c r="J429"/>
      <c r="K429"/>
      <c r="L429"/>
      <c r="M429"/>
      <c r="N429"/>
      <c r="O429"/>
      <c r="P429" s="203"/>
    </row>
    <row r="430" spans="2:16" ht="14.5" hidden="1" x14ac:dyDescent="0.35">
      <c r="B430"/>
      <c r="C430"/>
      <c r="D430"/>
      <c r="E430"/>
      <c r="F430"/>
      <c r="G430"/>
      <c r="H430"/>
      <c r="I430"/>
      <c r="J430"/>
      <c r="K430"/>
      <c r="L430"/>
      <c r="M430"/>
      <c r="N430"/>
      <c r="O430"/>
      <c r="P430" s="203"/>
    </row>
    <row r="431" spans="2:16" ht="14.5" hidden="1" x14ac:dyDescent="0.35">
      <c r="B431"/>
      <c r="C431"/>
      <c r="D431"/>
      <c r="E431"/>
      <c r="F431"/>
      <c r="G431"/>
      <c r="H431"/>
      <c r="I431"/>
      <c r="J431"/>
      <c r="K431"/>
      <c r="L431"/>
      <c r="M431"/>
      <c r="N431"/>
      <c r="O431"/>
      <c r="P431" s="203"/>
    </row>
    <row r="432" spans="2:16" ht="14.5" hidden="1" x14ac:dyDescent="0.35">
      <c r="B432"/>
      <c r="C432"/>
      <c r="D432"/>
      <c r="E432"/>
      <c r="F432"/>
      <c r="G432"/>
      <c r="H432"/>
      <c r="I432"/>
      <c r="J432"/>
      <c r="K432"/>
      <c r="L432"/>
      <c r="M432"/>
      <c r="N432"/>
      <c r="O432"/>
      <c r="P432" s="203"/>
    </row>
    <row r="433" spans="2:16" ht="14.5" hidden="1" x14ac:dyDescent="0.35">
      <c r="B433"/>
      <c r="C433"/>
      <c r="D433"/>
      <c r="E433"/>
      <c r="F433"/>
      <c r="G433"/>
      <c r="H433"/>
      <c r="I433"/>
      <c r="J433"/>
      <c r="K433"/>
      <c r="L433"/>
      <c r="M433"/>
      <c r="N433"/>
      <c r="O433"/>
      <c r="P433" s="203"/>
    </row>
    <row r="434" spans="2:16" ht="14.5" hidden="1" x14ac:dyDescent="0.35">
      <c r="B434"/>
      <c r="C434"/>
      <c r="D434"/>
      <c r="E434"/>
      <c r="F434"/>
      <c r="G434"/>
      <c r="H434"/>
      <c r="I434"/>
      <c r="J434"/>
      <c r="K434"/>
      <c r="L434"/>
      <c r="M434"/>
      <c r="N434"/>
      <c r="O434"/>
      <c r="P434" s="203"/>
    </row>
    <row r="435" spans="2:16" ht="14.5" hidden="1" x14ac:dyDescent="0.35">
      <c r="B435"/>
      <c r="C435"/>
      <c r="D435"/>
      <c r="E435"/>
      <c r="F435"/>
      <c r="G435"/>
      <c r="H435"/>
      <c r="I435"/>
      <c r="J435"/>
      <c r="K435"/>
      <c r="L435"/>
      <c r="M435"/>
      <c r="N435"/>
      <c r="O435"/>
      <c r="P435" s="203"/>
    </row>
    <row r="436" spans="2:16" ht="14.5" hidden="1" x14ac:dyDescent="0.35">
      <c r="B436"/>
      <c r="C436"/>
      <c r="D436"/>
      <c r="E436"/>
      <c r="F436"/>
      <c r="G436"/>
      <c r="H436"/>
      <c r="I436"/>
      <c r="J436"/>
      <c r="K436"/>
      <c r="L436"/>
      <c r="M436"/>
      <c r="N436"/>
      <c r="O436"/>
      <c r="P436" s="203"/>
    </row>
    <row r="437" spans="2:16" ht="14.5" hidden="1" x14ac:dyDescent="0.35">
      <c r="B437"/>
      <c r="C437"/>
      <c r="D437"/>
      <c r="E437"/>
      <c r="F437"/>
      <c r="G437"/>
      <c r="H437"/>
      <c r="I437"/>
      <c r="J437"/>
      <c r="K437"/>
      <c r="L437"/>
      <c r="M437"/>
      <c r="N437"/>
      <c r="O437"/>
      <c r="P437" s="203"/>
    </row>
    <row r="438" spans="2:16" ht="14.5" hidden="1" x14ac:dyDescent="0.35">
      <c r="B438"/>
      <c r="C438"/>
      <c r="D438"/>
      <c r="E438"/>
      <c r="F438"/>
      <c r="G438"/>
      <c r="H438"/>
      <c r="I438"/>
      <c r="J438"/>
      <c r="K438"/>
      <c r="L438"/>
      <c r="M438"/>
      <c r="N438"/>
      <c r="O438"/>
      <c r="P438" s="203"/>
    </row>
    <row r="439" spans="2:16" ht="14.5" hidden="1" x14ac:dyDescent="0.35">
      <c r="B439"/>
      <c r="C439"/>
      <c r="D439"/>
      <c r="E439"/>
      <c r="F439"/>
      <c r="G439"/>
      <c r="H439"/>
      <c r="I439"/>
      <c r="J439"/>
      <c r="K439"/>
      <c r="L439"/>
      <c r="M439"/>
      <c r="N439"/>
      <c r="O439"/>
      <c r="P439" s="203"/>
    </row>
    <row r="440" spans="2:16" ht="14.5" hidden="1" x14ac:dyDescent="0.35">
      <c r="B440"/>
      <c r="C440"/>
      <c r="D440"/>
      <c r="E440"/>
      <c r="F440"/>
      <c r="G440"/>
      <c r="H440"/>
      <c r="I440"/>
      <c r="J440"/>
      <c r="K440"/>
      <c r="L440"/>
      <c r="M440"/>
      <c r="N440"/>
      <c r="O440"/>
      <c r="P440" s="203"/>
    </row>
    <row r="441" spans="2:16" ht="14.5" hidden="1" x14ac:dyDescent="0.35">
      <c r="B441"/>
      <c r="C441"/>
      <c r="D441"/>
      <c r="E441"/>
      <c r="F441"/>
      <c r="G441"/>
      <c r="H441"/>
      <c r="I441"/>
      <c r="J441"/>
      <c r="K441"/>
      <c r="L441"/>
      <c r="M441"/>
      <c r="N441"/>
      <c r="O441"/>
      <c r="P441" s="203"/>
    </row>
    <row r="442" spans="2:16" ht="14.5" hidden="1" x14ac:dyDescent="0.35">
      <c r="B442"/>
      <c r="C442"/>
      <c r="D442"/>
      <c r="E442"/>
      <c r="F442"/>
      <c r="G442"/>
      <c r="H442"/>
      <c r="I442"/>
      <c r="J442"/>
      <c r="K442"/>
      <c r="L442"/>
      <c r="M442"/>
      <c r="N442"/>
      <c r="O442"/>
      <c r="P442" s="203"/>
    </row>
    <row r="443" spans="2:16" ht="14.5" hidden="1" x14ac:dyDescent="0.35">
      <c r="B443"/>
      <c r="C443"/>
      <c r="D443"/>
      <c r="E443"/>
      <c r="F443"/>
      <c r="G443"/>
      <c r="H443"/>
      <c r="I443"/>
      <c r="J443"/>
      <c r="K443"/>
      <c r="L443"/>
      <c r="M443"/>
      <c r="N443"/>
      <c r="O443"/>
      <c r="P443" s="203"/>
    </row>
    <row r="444" spans="2:16" ht="14.5" hidden="1" x14ac:dyDescent="0.35">
      <c r="B444"/>
      <c r="C444"/>
      <c r="D444"/>
      <c r="E444"/>
      <c r="F444"/>
      <c r="G444"/>
      <c r="H444"/>
      <c r="I444"/>
      <c r="J444"/>
      <c r="K444"/>
      <c r="L444"/>
      <c r="M444"/>
      <c r="N444"/>
      <c r="O444"/>
      <c r="P444" s="203"/>
    </row>
    <row r="445" spans="2:16" ht="14.5" hidden="1" x14ac:dyDescent="0.35">
      <c r="B445"/>
      <c r="C445"/>
      <c r="D445"/>
      <c r="E445"/>
      <c r="F445"/>
      <c r="G445"/>
      <c r="H445"/>
      <c r="I445"/>
      <c r="J445"/>
      <c r="K445"/>
      <c r="L445"/>
      <c r="M445"/>
      <c r="N445"/>
      <c r="O445"/>
      <c r="P445" s="203"/>
    </row>
    <row r="446" spans="2:16" ht="14.5" hidden="1" x14ac:dyDescent="0.35">
      <c r="B446"/>
      <c r="C446"/>
      <c r="D446"/>
      <c r="E446"/>
      <c r="F446"/>
      <c r="G446"/>
      <c r="H446"/>
      <c r="I446"/>
      <c r="J446"/>
      <c r="K446"/>
      <c r="L446"/>
      <c r="M446"/>
      <c r="N446"/>
      <c r="O446"/>
      <c r="P446" s="203"/>
    </row>
    <row r="447" spans="2:16" ht="14.5" hidden="1" x14ac:dyDescent="0.35">
      <c r="B447"/>
      <c r="C447"/>
      <c r="D447"/>
      <c r="E447"/>
      <c r="F447"/>
      <c r="G447"/>
      <c r="H447"/>
      <c r="I447"/>
      <c r="J447"/>
      <c r="K447"/>
      <c r="L447"/>
      <c r="M447"/>
      <c r="N447"/>
      <c r="O447"/>
      <c r="P447" s="203"/>
    </row>
    <row r="448" spans="2:16" ht="14.5" hidden="1" x14ac:dyDescent="0.35">
      <c r="B448"/>
      <c r="C448"/>
      <c r="D448"/>
      <c r="E448"/>
      <c r="F448"/>
      <c r="G448"/>
      <c r="H448"/>
      <c r="I448"/>
      <c r="J448"/>
      <c r="K448"/>
      <c r="L448"/>
      <c r="M448"/>
      <c r="N448"/>
      <c r="O448"/>
      <c r="P448" s="203"/>
    </row>
    <row r="449" spans="2:16" ht="14.5" hidden="1" x14ac:dyDescent="0.35">
      <c r="B449"/>
      <c r="C449"/>
      <c r="D449"/>
      <c r="E449"/>
      <c r="F449"/>
      <c r="G449"/>
      <c r="H449"/>
      <c r="I449"/>
      <c r="J449"/>
      <c r="K449"/>
      <c r="L449"/>
      <c r="M449"/>
      <c r="N449"/>
      <c r="O449"/>
      <c r="P449" s="203"/>
    </row>
    <row r="450" spans="2:16" ht="14.5" hidden="1" x14ac:dyDescent="0.35">
      <c r="B450"/>
      <c r="C450"/>
      <c r="D450"/>
      <c r="E450"/>
      <c r="F450"/>
      <c r="G450"/>
      <c r="H450"/>
      <c r="I450"/>
      <c r="J450"/>
      <c r="K450"/>
      <c r="L450"/>
      <c r="M450"/>
      <c r="N450"/>
      <c r="O450"/>
      <c r="P450" s="203"/>
    </row>
    <row r="451" spans="2:16" ht="14.5" hidden="1" x14ac:dyDescent="0.35">
      <c r="B451"/>
      <c r="C451"/>
      <c r="D451"/>
      <c r="E451"/>
      <c r="F451"/>
      <c r="G451"/>
      <c r="H451"/>
      <c r="I451"/>
      <c r="J451"/>
      <c r="K451"/>
      <c r="L451"/>
      <c r="M451"/>
      <c r="N451"/>
      <c r="O451"/>
      <c r="P451" s="203"/>
    </row>
    <row r="452" spans="2:16" ht="14.5" hidden="1" x14ac:dyDescent="0.35">
      <c r="B452"/>
      <c r="C452"/>
      <c r="D452"/>
      <c r="E452"/>
      <c r="F452"/>
      <c r="G452"/>
      <c r="H452"/>
      <c r="I452"/>
      <c r="J452"/>
      <c r="K452"/>
      <c r="L452"/>
      <c r="M452"/>
      <c r="N452"/>
      <c r="O452"/>
      <c r="P452" s="203"/>
    </row>
    <row r="453" spans="2:16" ht="14.5" hidden="1" x14ac:dyDescent="0.35">
      <c r="B453"/>
      <c r="C453"/>
      <c r="D453"/>
      <c r="E453"/>
      <c r="F453"/>
      <c r="G453"/>
      <c r="H453"/>
      <c r="I453"/>
      <c r="J453"/>
      <c r="K453"/>
      <c r="L453"/>
      <c r="M453"/>
      <c r="N453"/>
      <c r="O453"/>
      <c r="P453" s="203"/>
    </row>
    <row r="454" spans="2:16" ht="14.5" hidden="1" x14ac:dyDescent="0.35">
      <c r="B454"/>
      <c r="C454"/>
      <c r="D454"/>
      <c r="E454"/>
      <c r="F454"/>
      <c r="G454"/>
      <c r="H454"/>
      <c r="I454"/>
      <c r="J454"/>
      <c r="K454"/>
      <c r="L454"/>
      <c r="M454"/>
      <c r="N454"/>
      <c r="O454"/>
      <c r="P454" s="203"/>
    </row>
    <row r="455" spans="2:16" ht="14.5" hidden="1" x14ac:dyDescent="0.35">
      <c r="B455"/>
      <c r="C455"/>
      <c r="D455"/>
      <c r="E455"/>
      <c r="F455"/>
      <c r="G455"/>
      <c r="H455"/>
      <c r="I455"/>
      <c r="J455"/>
      <c r="K455"/>
      <c r="L455"/>
      <c r="M455"/>
      <c r="N455"/>
      <c r="O455"/>
      <c r="P455" s="203"/>
    </row>
    <row r="456" spans="2:16" ht="14.5" hidden="1" x14ac:dyDescent="0.35">
      <c r="B456"/>
      <c r="C456"/>
      <c r="D456"/>
      <c r="E456"/>
      <c r="F456"/>
      <c r="G456"/>
      <c r="H456"/>
      <c r="I456"/>
      <c r="J456"/>
      <c r="K456"/>
      <c r="L456"/>
      <c r="M456"/>
      <c r="N456"/>
      <c r="O456"/>
      <c r="P456" s="203"/>
    </row>
    <row r="457" spans="2:16" ht="14.5" hidden="1" x14ac:dyDescent="0.35">
      <c r="B457"/>
      <c r="C457"/>
      <c r="D457"/>
      <c r="E457"/>
      <c r="F457"/>
      <c r="G457"/>
      <c r="H457"/>
      <c r="I457"/>
      <c r="J457"/>
      <c r="K457"/>
      <c r="L457"/>
      <c r="M457"/>
      <c r="N457"/>
      <c r="O457"/>
      <c r="P457" s="203"/>
    </row>
    <row r="458" spans="2:16" ht="14.5" hidden="1" x14ac:dyDescent="0.35">
      <c r="B458"/>
      <c r="C458"/>
      <c r="D458"/>
      <c r="E458"/>
      <c r="F458"/>
      <c r="G458"/>
      <c r="H458"/>
      <c r="I458"/>
      <c r="J458"/>
      <c r="K458"/>
      <c r="L458"/>
      <c r="M458"/>
      <c r="N458"/>
      <c r="O458"/>
      <c r="P458" s="203"/>
    </row>
    <row r="459" spans="2:16" ht="14.5" hidden="1" x14ac:dyDescent="0.35">
      <c r="B459"/>
      <c r="C459"/>
      <c r="D459"/>
      <c r="E459"/>
      <c r="F459"/>
      <c r="G459"/>
      <c r="H459"/>
      <c r="I459"/>
      <c r="J459"/>
      <c r="K459"/>
      <c r="L459"/>
      <c r="M459"/>
      <c r="N459"/>
      <c r="O459"/>
      <c r="P459" s="203"/>
    </row>
    <row r="460" spans="2:16" ht="14.5" hidden="1" x14ac:dyDescent="0.35">
      <c r="B460"/>
      <c r="C460"/>
      <c r="D460"/>
      <c r="E460"/>
      <c r="F460"/>
      <c r="G460"/>
      <c r="H460"/>
      <c r="I460"/>
      <c r="J460"/>
      <c r="K460"/>
      <c r="L460"/>
      <c r="M460"/>
      <c r="N460"/>
      <c r="O460"/>
      <c r="P460" s="203"/>
    </row>
    <row r="461" spans="2:16" ht="14.5" hidden="1" x14ac:dyDescent="0.35">
      <c r="B461"/>
      <c r="C461"/>
      <c r="D461"/>
      <c r="E461"/>
      <c r="F461"/>
      <c r="G461"/>
      <c r="H461"/>
      <c r="I461"/>
      <c r="J461"/>
      <c r="K461"/>
      <c r="L461"/>
      <c r="M461"/>
      <c r="N461"/>
      <c r="O461"/>
      <c r="P461" s="203"/>
    </row>
    <row r="462" spans="2:16" ht="14.5" hidden="1" x14ac:dyDescent="0.35">
      <c r="B462"/>
      <c r="C462"/>
      <c r="D462"/>
      <c r="E462"/>
      <c r="F462"/>
      <c r="G462"/>
      <c r="H462"/>
      <c r="I462"/>
      <c r="J462"/>
      <c r="K462"/>
      <c r="L462"/>
      <c r="M462"/>
      <c r="N462"/>
      <c r="O462"/>
      <c r="P462" s="203"/>
    </row>
    <row r="463" spans="2:16" ht="14.5" hidden="1" x14ac:dyDescent="0.35">
      <c r="B463"/>
      <c r="C463"/>
      <c r="D463"/>
      <c r="E463"/>
      <c r="F463"/>
      <c r="G463"/>
      <c r="H463"/>
      <c r="I463"/>
      <c r="J463"/>
      <c r="K463"/>
      <c r="L463"/>
      <c r="M463"/>
      <c r="N463"/>
      <c r="O463"/>
      <c r="P463" s="203"/>
    </row>
    <row r="464" spans="2:16" ht="14.5" hidden="1" x14ac:dyDescent="0.35">
      <c r="B464"/>
      <c r="C464"/>
      <c r="D464"/>
      <c r="E464"/>
      <c r="F464"/>
      <c r="G464"/>
      <c r="H464"/>
      <c r="I464"/>
      <c r="J464"/>
      <c r="K464"/>
      <c r="L464"/>
      <c r="M464"/>
      <c r="N464"/>
      <c r="O464"/>
      <c r="P464" s="203"/>
    </row>
    <row r="465" spans="2:16" ht="14.5" hidden="1" x14ac:dyDescent="0.35">
      <c r="B465"/>
      <c r="C465"/>
      <c r="D465"/>
      <c r="E465"/>
      <c r="F465"/>
      <c r="G465"/>
      <c r="H465"/>
      <c r="I465"/>
      <c r="J465"/>
      <c r="K465"/>
      <c r="L465"/>
      <c r="M465"/>
      <c r="N465"/>
      <c r="O465"/>
      <c r="P465" s="203"/>
    </row>
    <row r="466" spans="2:16" ht="14.5" hidden="1" x14ac:dyDescent="0.35">
      <c r="B466"/>
      <c r="C466"/>
      <c r="D466"/>
      <c r="E466"/>
      <c r="F466"/>
      <c r="G466"/>
      <c r="H466"/>
      <c r="I466"/>
      <c r="J466"/>
      <c r="K466"/>
      <c r="L466"/>
      <c r="M466"/>
      <c r="N466"/>
      <c r="O466"/>
      <c r="P466" s="203"/>
    </row>
    <row r="467" spans="2:16" ht="14.5" hidden="1" x14ac:dyDescent="0.35">
      <c r="B467"/>
      <c r="C467"/>
      <c r="D467"/>
      <c r="E467"/>
      <c r="F467"/>
      <c r="G467"/>
      <c r="H467"/>
      <c r="I467"/>
      <c r="J467"/>
      <c r="K467"/>
      <c r="L467"/>
      <c r="M467"/>
      <c r="N467"/>
      <c r="O467"/>
      <c r="P467" s="203"/>
    </row>
    <row r="468" spans="2:16" ht="14.5" hidden="1" x14ac:dyDescent="0.35">
      <c r="B468"/>
      <c r="C468"/>
      <c r="D468"/>
      <c r="E468"/>
      <c r="F468"/>
      <c r="G468"/>
      <c r="H468"/>
      <c r="I468"/>
      <c r="J468"/>
      <c r="K468"/>
      <c r="L468"/>
      <c r="M468"/>
      <c r="N468"/>
      <c r="O468"/>
      <c r="P468" s="203"/>
    </row>
    <row r="469" spans="2:16" ht="14.5" hidden="1" x14ac:dyDescent="0.35">
      <c r="B469"/>
      <c r="C469"/>
      <c r="D469"/>
      <c r="E469"/>
      <c r="F469"/>
      <c r="G469"/>
      <c r="H469"/>
      <c r="I469"/>
      <c r="J469"/>
      <c r="K469"/>
      <c r="L469"/>
      <c r="M469"/>
      <c r="N469"/>
      <c r="O469"/>
      <c r="P469" s="203"/>
    </row>
    <row r="470" spans="2:16" ht="14.5" hidden="1" x14ac:dyDescent="0.35">
      <c r="B470"/>
      <c r="C470"/>
      <c r="D470"/>
      <c r="E470"/>
      <c r="F470"/>
      <c r="G470"/>
      <c r="H470"/>
      <c r="I470"/>
      <c r="J470"/>
      <c r="K470"/>
      <c r="L470"/>
      <c r="M470"/>
      <c r="N470"/>
      <c r="O470"/>
      <c r="P470" s="203"/>
    </row>
    <row r="471" spans="2:16" ht="14.5" hidden="1" x14ac:dyDescent="0.35">
      <c r="B471"/>
      <c r="C471"/>
      <c r="D471"/>
      <c r="E471"/>
      <c r="F471"/>
      <c r="G471"/>
      <c r="H471"/>
      <c r="I471"/>
      <c r="J471"/>
      <c r="K471"/>
      <c r="L471"/>
      <c r="M471"/>
      <c r="N471"/>
      <c r="O471"/>
      <c r="P471" s="203"/>
    </row>
    <row r="472" spans="2:16" ht="14.5" hidden="1" x14ac:dyDescent="0.35">
      <c r="B472"/>
      <c r="C472"/>
      <c r="D472"/>
      <c r="E472"/>
      <c r="F472"/>
      <c r="G472"/>
      <c r="H472"/>
      <c r="I472"/>
      <c r="J472"/>
      <c r="K472"/>
      <c r="L472"/>
      <c r="M472"/>
      <c r="N472"/>
      <c r="O472"/>
      <c r="P472" s="203"/>
    </row>
    <row r="473" spans="2:16" ht="14.5" hidden="1" x14ac:dyDescent="0.35">
      <c r="B473"/>
      <c r="C473"/>
      <c r="D473"/>
      <c r="E473"/>
      <c r="F473"/>
      <c r="G473"/>
      <c r="H473"/>
      <c r="I473"/>
      <c r="J473"/>
      <c r="K473"/>
      <c r="L473"/>
      <c r="M473"/>
      <c r="N473"/>
      <c r="O473"/>
      <c r="P473" s="203"/>
    </row>
    <row r="474" spans="2:16" ht="14.5" hidden="1" x14ac:dyDescent="0.35">
      <c r="B474"/>
      <c r="C474"/>
      <c r="D474"/>
      <c r="E474"/>
      <c r="F474"/>
      <c r="G474"/>
      <c r="H474"/>
      <c r="I474"/>
      <c r="J474"/>
      <c r="K474"/>
      <c r="L474"/>
      <c r="M474"/>
      <c r="N474"/>
      <c r="O474"/>
      <c r="P474" s="203"/>
    </row>
    <row r="475" spans="2:16" ht="14.5" hidden="1" x14ac:dyDescent="0.35">
      <c r="B475"/>
      <c r="C475"/>
      <c r="D475"/>
      <c r="E475"/>
      <c r="F475"/>
      <c r="G475"/>
      <c r="H475"/>
      <c r="I475"/>
      <c r="J475"/>
      <c r="K475"/>
      <c r="L475"/>
      <c r="M475"/>
      <c r="N475"/>
      <c r="O475"/>
      <c r="P475" s="203"/>
    </row>
    <row r="476" spans="2:16" ht="14.5" hidden="1" x14ac:dyDescent="0.35">
      <c r="B476"/>
      <c r="C476"/>
      <c r="D476"/>
      <c r="E476"/>
      <c r="F476"/>
      <c r="G476"/>
      <c r="H476"/>
      <c r="I476"/>
      <c r="J476"/>
      <c r="K476"/>
      <c r="L476"/>
      <c r="M476"/>
      <c r="N476"/>
      <c r="O476"/>
      <c r="P476" s="203"/>
    </row>
    <row r="477" spans="2:16" ht="14.5" hidden="1" x14ac:dyDescent="0.35">
      <c r="B477"/>
      <c r="C477"/>
      <c r="D477"/>
      <c r="E477"/>
      <c r="F477"/>
      <c r="G477"/>
      <c r="H477"/>
      <c r="I477"/>
      <c r="J477"/>
      <c r="K477"/>
      <c r="L477"/>
      <c r="M477"/>
      <c r="N477"/>
      <c r="O477"/>
      <c r="P477" s="203"/>
    </row>
    <row r="478" spans="2:16" ht="14.5" hidden="1" x14ac:dyDescent="0.35">
      <c r="B478"/>
      <c r="C478"/>
      <c r="D478"/>
      <c r="E478"/>
      <c r="F478"/>
      <c r="G478"/>
      <c r="H478"/>
      <c r="I478"/>
      <c r="J478"/>
      <c r="K478"/>
      <c r="L478"/>
      <c r="M478"/>
      <c r="N478"/>
      <c r="O478"/>
      <c r="P478" s="203"/>
    </row>
    <row r="479" spans="2:16" ht="14.5" hidden="1" x14ac:dyDescent="0.35">
      <c r="B479"/>
      <c r="C479"/>
      <c r="D479"/>
      <c r="E479"/>
      <c r="F479"/>
      <c r="G479"/>
      <c r="H479"/>
      <c r="I479"/>
      <c r="J479"/>
      <c r="K479"/>
      <c r="L479"/>
      <c r="M479"/>
      <c r="N479"/>
      <c r="O479"/>
      <c r="P479" s="203"/>
    </row>
    <row r="480" spans="2:16" ht="14.5" hidden="1" x14ac:dyDescent="0.35">
      <c r="B480"/>
      <c r="C480"/>
      <c r="D480"/>
      <c r="E480"/>
      <c r="F480"/>
      <c r="G480"/>
      <c r="H480"/>
      <c r="I480"/>
      <c r="J480"/>
      <c r="K480"/>
      <c r="L480"/>
      <c r="M480"/>
      <c r="N480"/>
      <c r="O480"/>
      <c r="P480" s="203"/>
    </row>
    <row r="481" spans="2:16" ht="14.5" hidden="1" x14ac:dyDescent="0.35">
      <c r="B481"/>
      <c r="C481"/>
      <c r="D481"/>
      <c r="E481"/>
      <c r="F481"/>
      <c r="G481"/>
      <c r="H481"/>
      <c r="I481"/>
      <c r="J481"/>
      <c r="K481"/>
      <c r="L481"/>
      <c r="M481"/>
      <c r="N481"/>
      <c r="O481"/>
      <c r="P481" s="203"/>
    </row>
    <row r="482" spans="2:16" ht="14.5" hidden="1" x14ac:dyDescent="0.35">
      <c r="B482"/>
      <c r="C482"/>
      <c r="D482"/>
      <c r="E482"/>
      <c r="F482"/>
      <c r="G482"/>
      <c r="H482"/>
      <c r="I482"/>
      <c r="J482"/>
      <c r="K482"/>
      <c r="L482"/>
      <c r="M482"/>
      <c r="N482"/>
      <c r="O482"/>
      <c r="P482" s="203"/>
    </row>
    <row r="483" spans="2:16" ht="14.5" hidden="1" x14ac:dyDescent="0.35">
      <c r="B483"/>
      <c r="C483"/>
      <c r="D483"/>
      <c r="E483"/>
      <c r="F483"/>
      <c r="G483"/>
      <c r="H483"/>
      <c r="I483"/>
      <c r="J483"/>
      <c r="K483"/>
      <c r="L483"/>
      <c r="M483"/>
      <c r="N483"/>
      <c r="O483"/>
      <c r="P483" s="203"/>
    </row>
    <row r="484" spans="2:16" ht="14.5" hidden="1" x14ac:dyDescent="0.35">
      <c r="B484"/>
      <c r="C484"/>
      <c r="D484"/>
      <c r="E484"/>
      <c r="F484"/>
      <c r="G484"/>
      <c r="H484"/>
      <c r="I484"/>
      <c r="J484"/>
      <c r="K484"/>
      <c r="L484"/>
      <c r="M484"/>
      <c r="N484"/>
      <c r="O484"/>
      <c r="P484" s="203"/>
    </row>
    <row r="485" spans="2:16" ht="14.5" hidden="1" x14ac:dyDescent="0.35">
      <c r="B485"/>
      <c r="C485"/>
      <c r="D485"/>
      <c r="E485"/>
      <c r="F485"/>
      <c r="G485"/>
      <c r="H485"/>
      <c r="I485"/>
      <c r="J485"/>
      <c r="K485"/>
      <c r="L485"/>
      <c r="M485"/>
      <c r="N485"/>
      <c r="O485"/>
      <c r="P485" s="203"/>
    </row>
    <row r="486" spans="2:16" ht="14.5" hidden="1" x14ac:dyDescent="0.35">
      <c r="B486"/>
      <c r="C486"/>
      <c r="D486"/>
      <c r="E486"/>
      <c r="F486"/>
      <c r="G486"/>
      <c r="H486"/>
      <c r="I486"/>
      <c r="J486"/>
      <c r="K486"/>
      <c r="L486"/>
      <c r="M486"/>
      <c r="N486"/>
      <c r="O486"/>
      <c r="P486" s="203"/>
    </row>
    <row r="487" spans="2:16" ht="14.5" hidden="1" x14ac:dyDescent="0.35">
      <c r="B487"/>
      <c r="C487"/>
      <c r="D487"/>
      <c r="E487"/>
      <c r="F487"/>
      <c r="G487"/>
      <c r="H487"/>
      <c r="I487"/>
      <c r="J487"/>
      <c r="K487"/>
      <c r="L487"/>
      <c r="M487"/>
      <c r="N487"/>
      <c r="O487"/>
      <c r="P487" s="203"/>
    </row>
    <row r="488" spans="2:16" ht="14.5" hidden="1" x14ac:dyDescent="0.35">
      <c r="B488"/>
      <c r="C488"/>
      <c r="D488"/>
      <c r="E488"/>
      <c r="F488"/>
      <c r="G488"/>
      <c r="H488"/>
      <c r="I488"/>
      <c r="J488"/>
      <c r="K488"/>
      <c r="L488"/>
      <c r="M488"/>
      <c r="N488"/>
      <c r="O488"/>
      <c r="P488" s="203"/>
    </row>
    <row r="489" spans="2:16" ht="14.5" hidden="1" x14ac:dyDescent="0.35">
      <c r="B489"/>
      <c r="C489"/>
      <c r="D489"/>
      <c r="E489"/>
      <c r="F489"/>
      <c r="G489"/>
      <c r="H489"/>
      <c r="I489"/>
      <c r="J489"/>
      <c r="K489"/>
      <c r="L489"/>
      <c r="M489"/>
      <c r="N489"/>
      <c r="O489"/>
      <c r="P489" s="203"/>
    </row>
    <row r="490" spans="2:16" ht="14.5" hidden="1" x14ac:dyDescent="0.35">
      <c r="B490"/>
      <c r="C490"/>
      <c r="D490"/>
      <c r="E490"/>
      <c r="F490"/>
      <c r="G490"/>
      <c r="H490"/>
      <c r="I490"/>
      <c r="J490"/>
      <c r="K490"/>
      <c r="L490"/>
      <c r="M490"/>
      <c r="N490"/>
      <c r="O490"/>
      <c r="P490" s="203"/>
    </row>
    <row r="491" spans="2:16" ht="14.5" hidden="1" x14ac:dyDescent="0.35">
      <c r="B491"/>
      <c r="C491"/>
      <c r="D491"/>
      <c r="E491"/>
      <c r="F491"/>
      <c r="G491"/>
      <c r="H491"/>
      <c r="I491"/>
      <c r="J491"/>
      <c r="K491"/>
      <c r="L491"/>
      <c r="M491"/>
      <c r="N491"/>
      <c r="O491"/>
      <c r="P491" s="203"/>
    </row>
    <row r="492" spans="2:16" ht="14.5" hidden="1" x14ac:dyDescent="0.35">
      <c r="B492"/>
      <c r="C492"/>
      <c r="D492"/>
      <c r="E492"/>
      <c r="F492"/>
      <c r="G492"/>
      <c r="H492"/>
      <c r="I492"/>
      <c r="J492"/>
      <c r="K492"/>
      <c r="L492"/>
      <c r="M492"/>
      <c r="N492"/>
      <c r="O492"/>
      <c r="P492" s="203"/>
    </row>
    <row r="493" spans="2:16" ht="14.5" hidden="1" x14ac:dyDescent="0.35">
      <c r="B493"/>
      <c r="C493"/>
      <c r="D493"/>
      <c r="E493"/>
      <c r="F493"/>
      <c r="G493"/>
      <c r="H493"/>
      <c r="I493"/>
      <c r="J493"/>
      <c r="K493"/>
      <c r="L493"/>
      <c r="M493"/>
      <c r="N493"/>
      <c r="O493"/>
      <c r="P493" s="203"/>
    </row>
    <row r="494" spans="2:16" ht="14.5" hidden="1" x14ac:dyDescent="0.35">
      <c r="B494"/>
      <c r="C494"/>
      <c r="D494"/>
      <c r="E494"/>
      <c r="F494"/>
      <c r="G494"/>
      <c r="H494"/>
      <c r="I494"/>
      <c r="J494"/>
      <c r="K494"/>
      <c r="L494"/>
      <c r="M494"/>
      <c r="N494"/>
      <c r="O494"/>
      <c r="P494" s="203"/>
    </row>
    <row r="495" spans="2:16" ht="14.5" hidden="1" x14ac:dyDescent="0.35">
      <c r="B495"/>
      <c r="C495"/>
      <c r="D495"/>
      <c r="E495"/>
      <c r="F495"/>
      <c r="G495"/>
      <c r="H495"/>
      <c r="I495"/>
      <c r="J495"/>
      <c r="K495"/>
      <c r="L495"/>
      <c r="M495"/>
      <c r="N495"/>
      <c r="O495"/>
      <c r="P495" s="203"/>
    </row>
    <row r="496" spans="2:16" ht="14.5" hidden="1" x14ac:dyDescent="0.35">
      <c r="B496"/>
      <c r="C496"/>
      <c r="D496"/>
      <c r="E496"/>
      <c r="F496"/>
      <c r="G496"/>
      <c r="H496"/>
      <c r="I496"/>
      <c r="J496"/>
      <c r="K496"/>
      <c r="L496"/>
      <c r="M496"/>
      <c r="N496"/>
      <c r="O496"/>
      <c r="P496" s="203"/>
    </row>
    <row r="497" spans="2:16" ht="14.5" hidden="1" x14ac:dyDescent="0.35">
      <c r="B497"/>
      <c r="C497"/>
      <c r="D497"/>
      <c r="E497"/>
      <c r="F497"/>
      <c r="G497"/>
      <c r="H497"/>
      <c r="I497"/>
      <c r="J497"/>
      <c r="K497"/>
      <c r="L497"/>
      <c r="M497"/>
      <c r="N497"/>
      <c r="O497"/>
      <c r="P497" s="203"/>
    </row>
    <row r="498" spans="2:16" ht="14.5" hidden="1" x14ac:dyDescent="0.35">
      <c r="B498"/>
      <c r="C498"/>
      <c r="D498"/>
      <c r="E498"/>
      <c r="F498"/>
      <c r="G498"/>
      <c r="H498"/>
      <c r="I498"/>
      <c r="J498"/>
      <c r="K498"/>
      <c r="L498"/>
      <c r="M498"/>
      <c r="N498"/>
      <c r="O498"/>
      <c r="P498" s="203"/>
    </row>
    <row r="499" spans="2:16" ht="14.5" hidden="1" x14ac:dyDescent="0.35">
      <c r="B499"/>
      <c r="C499"/>
      <c r="D499"/>
      <c r="E499"/>
      <c r="F499"/>
      <c r="G499"/>
      <c r="H499"/>
      <c r="I499"/>
      <c r="J499"/>
      <c r="K499"/>
      <c r="L499"/>
      <c r="M499"/>
      <c r="N499"/>
      <c r="O499"/>
      <c r="P499" s="203"/>
    </row>
    <row r="500" spans="2:16" ht="14.5" hidden="1" x14ac:dyDescent="0.35">
      <c r="B500"/>
      <c r="C500"/>
      <c r="D500"/>
      <c r="E500"/>
      <c r="F500"/>
      <c r="G500"/>
      <c r="H500"/>
      <c r="I500"/>
      <c r="J500"/>
      <c r="K500"/>
      <c r="L500"/>
      <c r="M500"/>
      <c r="N500"/>
      <c r="O500"/>
      <c r="P500" s="203"/>
    </row>
    <row r="501" spans="2:16" ht="14.5" hidden="1" x14ac:dyDescent="0.35">
      <c r="B501"/>
      <c r="C501"/>
      <c r="D501"/>
      <c r="E501"/>
      <c r="F501"/>
      <c r="G501"/>
      <c r="H501"/>
      <c r="I501"/>
      <c r="J501"/>
      <c r="K501"/>
      <c r="L501"/>
      <c r="M501"/>
      <c r="N501"/>
      <c r="O501"/>
      <c r="P501" s="203"/>
    </row>
    <row r="502" spans="2:16" ht="14.5" hidden="1" x14ac:dyDescent="0.35">
      <c r="B502"/>
      <c r="C502"/>
      <c r="D502"/>
      <c r="E502"/>
      <c r="F502"/>
      <c r="G502"/>
      <c r="H502"/>
      <c r="I502"/>
      <c r="J502"/>
      <c r="K502"/>
      <c r="L502"/>
      <c r="M502"/>
      <c r="N502"/>
      <c r="O502"/>
      <c r="P502" s="203"/>
    </row>
    <row r="503" spans="2:16" ht="14.5" hidden="1" x14ac:dyDescent="0.35">
      <c r="B503"/>
      <c r="C503"/>
      <c r="D503"/>
      <c r="E503"/>
      <c r="F503"/>
      <c r="G503"/>
      <c r="H503"/>
      <c r="I503"/>
      <c r="J503"/>
      <c r="K503"/>
      <c r="L503"/>
      <c r="M503"/>
      <c r="N503"/>
      <c r="O503"/>
      <c r="P503" s="203"/>
    </row>
    <row r="504" spans="2:16" ht="14.5" hidden="1" x14ac:dyDescent="0.35">
      <c r="B504"/>
      <c r="C504"/>
      <c r="D504"/>
      <c r="E504"/>
      <c r="F504"/>
      <c r="G504"/>
      <c r="H504"/>
      <c r="I504"/>
      <c r="J504"/>
      <c r="K504"/>
      <c r="L504"/>
      <c r="M504"/>
      <c r="N504"/>
      <c r="O504"/>
      <c r="P504" s="203"/>
    </row>
    <row r="505" spans="2:16" ht="14.5" hidden="1" x14ac:dyDescent="0.35">
      <c r="B505"/>
      <c r="C505"/>
      <c r="D505"/>
      <c r="E505"/>
      <c r="F505"/>
      <c r="G505"/>
      <c r="H505"/>
      <c r="I505"/>
      <c r="J505"/>
      <c r="K505"/>
      <c r="L505"/>
      <c r="M505"/>
      <c r="N505"/>
      <c r="O505"/>
      <c r="P505" s="203"/>
    </row>
    <row r="506" spans="2:16" ht="14.5" hidden="1" x14ac:dyDescent="0.35">
      <c r="B506"/>
      <c r="C506"/>
      <c r="D506"/>
      <c r="E506"/>
      <c r="F506"/>
      <c r="G506"/>
      <c r="H506"/>
      <c r="I506"/>
      <c r="J506"/>
      <c r="K506"/>
      <c r="L506"/>
      <c r="M506"/>
      <c r="N506"/>
      <c r="O506"/>
      <c r="P506" s="203"/>
    </row>
    <row r="507" spans="2:16" ht="14.5" hidden="1" x14ac:dyDescent="0.35">
      <c r="B507"/>
      <c r="C507"/>
      <c r="D507"/>
      <c r="E507"/>
      <c r="F507"/>
      <c r="G507"/>
      <c r="H507"/>
      <c r="I507"/>
      <c r="J507"/>
      <c r="K507"/>
      <c r="L507"/>
      <c r="M507"/>
      <c r="N507"/>
      <c r="O507"/>
      <c r="P507" s="203"/>
    </row>
    <row r="508" spans="2:16" ht="14.5" hidden="1" x14ac:dyDescent="0.35">
      <c r="B508"/>
      <c r="C508"/>
      <c r="D508"/>
      <c r="E508"/>
      <c r="F508"/>
      <c r="G508"/>
      <c r="H508"/>
      <c r="I508"/>
      <c r="J508"/>
      <c r="K508"/>
      <c r="L508"/>
      <c r="M508"/>
      <c r="N508"/>
      <c r="O508"/>
      <c r="P508" s="203"/>
    </row>
    <row r="509" spans="2:16" ht="14.5" hidden="1" x14ac:dyDescent="0.35">
      <c r="B509"/>
      <c r="C509"/>
      <c r="D509"/>
      <c r="E509"/>
      <c r="F509"/>
      <c r="G509"/>
      <c r="H509"/>
      <c r="I509"/>
      <c r="J509"/>
      <c r="K509"/>
      <c r="L509"/>
      <c r="M509"/>
      <c r="N509"/>
      <c r="O509"/>
      <c r="P509" s="203"/>
    </row>
    <row r="510" spans="2:16" ht="14.5" hidden="1" x14ac:dyDescent="0.35">
      <c r="B510"/>
      <c r="C510"/>
      <c r="D510"/>
      <c r="E510"/>
      <c r="F510"/>
      <c r="G510"/>
      <c r="H510"/>
      <c r="I510"/>
      <c r="J510"/>
      <c r="K510"/>
      <c r="L510"/>
      <c r="M510"/>
      <c r="N510"/>
      <c r="O510"/>
      <c r="P510" s="203"/>
    </row>
    <row r="511" spans="2:16" ht="14.5" hidden="1" x14ac:dyDescent="0.35">
      <c r="B511"/>
      <c r="C511"/>
      <c r="D511"/>
      <c r="E511"/>
      <c r="F511"/>
      <c r="G511"/>
      <c r="H511"/>
      <c r="I511"/>
      <c r="J511"/>
      <c r="K511"/>
      <c r="L511"/>
      <c r="M511"/>
      <c r="N511"/>
      <c r="O511"/>
      <c r="P511" s="203"/>
    </row>
    <row r="512" spans="2:16" ht="14.5" hidden="1" x14ac:dyDescent="0.35">
      <c r="B512"/>
      <c r="C512"/>
      <c r="D512"/>
      <c r="E512"/>
      <c r="F512"/>
      <c r="G512"/>
      <c r="H512"/>
      <c r="I512"/>
      <c r="J512"/>
      <c r="K512"/>
      <c r="L512"/>
      <c r="M512"/>
      <c r="N512"/>
      <c r="O512"/>
      <c r="P512" s="203"/>
    </row>
    <row r="513" spans="2:16" ht="14.5" hidden="1" x14ac:dyDescent="0.35">
      <c r="B513"/>
      <c r="C513"/>
      <c r="D513"/>
      <c r="E513"/>
      <c r="F513"/>
      <c r="G513"/>
      <c r="H513"/>
      <c r="I513"/>
      <c r="J513"/>
      <c r="K513"/>
      <c r="L513"/>
      <c r="M513"/>
      <c r="N513"/>
      <c r="O513"/>
      <c r="P513" s="203"/>
    </row>
    <row r="514" spans="2:16" ht="14.5" hidden="1" x14ac:dyDescent="0.35">
      <c r="B514"/>
      <c r="C514"/>
      <c r="D514"/>
      <c r="E514"/>
      <c r="F514"/>
      <c r="G514"/>
      <c r="H514"/>
      <c r="I514"/>
      <c r="J514"/>
      <c r="K514"/>
      <c r="L514"/>
      <c r="M514"/>
      <c r="N514"/>
      <c r="O514"/>
      <c r="P514" s="203"/>
    </row>
    <row r="515" spans="2:16" ht="14.5" hidden="1" x14ac:dyDescent="0.35">
      <c r="B515"/>
      <c r="C515"/>
      <c r="D515"/>
      <c r="E515"/>
      <c r="F515"/>
      <c r="G515"/>
      <c r="H515"/>
      <c r="I515"/>
      <c r="J515"/>
      <c r="K515"/>
      <c r="L515"/>
      <c r="M515"/>
      <c r="N515"/>
      <c r="O515"/>
      <c r="P515" s="203"/>
    </row>
    <row r="516" spans="2:16" ht="14.5" hidden="1" x14ac:dyDescent="0.35">
      <c r="B516"/>
      <c r="C516"/>
      <c r="D516"/>
      <c r="E516"/>
      <c r="F516"/>
      <c r="G516"/>
      <c r="H516"/>
      <c r="I516"/>
      <c r="J516"/>
      <c r="K516"/>
      <c r="L516"/>
      <c r="M516"/>
      <c r="N516"/>
      <c r="O516"/>
      <c r="P516" s="203"/>
    </row>
    <row r="517" spans="2:16" ht="14.5" hidden="1" x14ac:dyDescent="0.35">
      <c r="B517"/>
      <c r="C517"/>
      <c r="D517"/>
      <c r="E517"/>
      <c r="F517"/>
      <c r="G517"/>
      <c r="H517"/>
      <c r="I517"/>
      <c r="J517"/>
      <c r="K517"/>
      <c r="L517"/>
      <c r="M517"/>
      <c r="N517"/>
      <c r="O517"/>
      <c r="P517" s="203"/>
    </row>
    <row r="518" spans="2:16" ht="14.5" hidden="1" x14ac:dyDescent="0.35">
      <c r="B518"/>
      <c r="C518"/>
      <c r="D518"/>
      <c r="E518"/>
      <c r="F518"/>
      <c r="G518"/>
      <c r="H518"/>
      <c r="I518"/>
      <c r="J518"/>
      <c r="K518"/>
      <c r="L518"/>
      <c r="M518"/>
      <c r="N518"/>
      <c r="O518"/>
      <c r="P518" s="203"/>
    </row>
    <row r="519" spans="2:16" ht="14.5" hidden="1" x14ac:dyDescent="0.35">
      <c r="B519"/>
      <c r="C519"/>
      <c r="D519"/>
      <c r="E519"/>
      <c r="F519"/>
      <c r="G519"/>
      <c r="H519"/>
      <c r="I519"/>
      <c r="J519"/>
      <c r="K519"/>
      <c r="L519"/>
      <c r="M519"/>
      <c r="N519"/>
      <c r="O519"/>
      <c r="P519" s="203"/>
    </row>
    <row r="520" spans="2:16" ht="14.5" hidden="1" x14ac:dyDescent="0.35">
      <c r="B520"/>
      <c r="C520"/>
      <c r="D520"/>
      <c r="E520"/>
      <c r="F520"/>
      <c r="G520"/>
      <c r="H520"/>
      <c r="I520"/>
      <c r="J520"/>
      <c r="K520"/>
      <c r="L520"/>
      <c r="M520"/>
      <c r="N520"/>
      <c r="O520"/>
      <c r="P520" s="203"/>
    </row>
    <row r="521" spans="2:16" ht="14.5" hidden="1" x14ac:dyDescent="0.35">
      <c r="B521"/>
      <c r="C521"/>
      <c r="D521"/>
      <c r="E521"/>
      <c r="F521"/>
      <c r="G521"/>
      <c r="H521"/>
      <c r="I521"/>
      <c r="J521"/>
      <c r="K521"/>
      <c r="L521"/>
      <c r="M521"/>
      <c r="N521"/>
      <c r="O521"/>
      <c r="P521" s="203"/>
    </row>
    <row r="522" spans="2:16" ht="14.5" hidden="1" x14ac:dyDescent="0.35">
      <c r="B522"/>
      <c r="C522"/>
      <c r="D522"/>
      <c r="E522"/>
      <c r="F522"/>
      <c r="G522"/>
      <c r="H522"/>
      <c r="I522"/>
      <c r="J522"/>
      <c r="K522"/>
      <c r="L522"/>
      <c r="M522"/>
      <c r="N522"/>
      <c r="O522"/>
      <c r="P522" s="203"/>
    </row>
    <row r="523" spans="2:16" ht="14.5" hidden="1" x14ac:dyDescent="0.35">
      <c r="B523"/>
      <c r="C523"/>
      <c r="D523"/>
      <c r="E523"/>
      <c r="F523"/>
      <c r="G523"/>
      <c r="H523"/>
      <c r="I523"/>
      <c r="J523"/>
      <c r="K523"/>
      <c r="L523"/>
      <c r="M523"/>
      <c r="N523"/>
      <c r="O523"/>
      <c r="P523" s="203"/>
    </row>
    <row r="524" spans="2:16" ht="14.5" hidden="1" x14ac:dyDescent="0.35">
      <c r="B524"/>
      <c r="C524"/>
      <c r="D524"/>
      <c r="E524"/>
      <c r="F524"/>
      <c r="G524"/>
      <c r="H524"/>
      <c r="I524"/>
      <c r="J524"/>
      <c r="K524"/>
      <c r="L524"/>
      <c r="M524"/>
      <c r="N524"/>
      <c r="O524"/>
      <c r="P524" s="203"/>
    </row>
    <row r="525" spans="2:16" ht="14.5" hidden="1" x14ac:dyDescent="0.35">
      <c r="B525"/>
      <c r="C525"/>
      <c r="D525"/>
      <c r="E525"/>
      <c r="F525"/>
      <c r="G525"/>
      <c r="H525"/>
      <c r="I525"/>
      <c r="J525"/>
      <c r="K525"/>
      <c r="L525"/>
      <c r="M525"/>
      <c r="N525"/>
      <c r="O525"/>
      <c r="P525" s="203"/>
    </row>
    <row r="526" spans="2:16" ht="14.5" hidden="1" x14ac:dyDescent="0.35">
      <c r="B526"/>
      <c r="C526"/>
      <c r="D526"/>
      <c r="E526"/>
      <c r="F526"/>
      <c r="G526"/>
      <c r="H526"/>
      <c r="I526"/>
      <c r="J526"/>
      <c r="K526"/>
      <c r="L526"/>
      <c r="M526"/>
      <c r="N526"/>
      <c r="O526"/>
      <c r="P526" s="203"/>
    </row>
    <row r="527" spans="2:16" ht="14.5" hidden="1" x14ac:dyDescent="0.35">
      <c r="B527"/>
      <c r="C527"/>
      <c r="D527"/>
      <c r="E527"/>
      <c r="F527"/>
      <c r="G527"/>
      <c r="H527"/>
      <c r="I527"/>
      <c r="J527"/>
      <c r="K527"/>
      <c r="L527"/>
      <c r="M527"/>
      <c r="N527"/>
      <c r="O527"/>
      <c r="P527" s="203"/>
    </row>
    <row r="528" spans="2:16" ht="14.5" hidden="1" x14ac:dyDescent="0.35">
      <c r="B528"/>
      <c r="C528"/>
      <c r="D528"/>
      <c r="E528"/>
      <c r="F528"/>
      <c r="G528"/>
      <c r="H528"/>
      <c r="I528"/>
      <c r="J528"/>
      <c r="K528"/>
      <c r="L528"/>
      <c r="M528"/>
      <c r="N528"/>
      <c r="O528"/>
      <c r="P528" s="203"/>
    </row>
    <row r="529" spans="2:16" ht="14.5" hidden="1" x14ac:dyDescent="0.35">
      <c r="B529"/>
      <c r="C529"/>
      <c r="D529"/>
      <c r="E529"/>
      <c r="F529"/>
      <c r="G529"/>
      <c r="H529"/>
      <c r="I529"/>
      <c r="J529"/>
      <c r="K529"/>
      <c r="L529"/>
      <c r="M529"/>
      <c r="N529"/>
      <c r="O529"/>
      <c r="P529" s="203"/>
    </row>
    <row r="530" spans="2:16" ht="14.5" hidden="1" x14ac:dyDescent="0.35">
      <c r="B530"/>
      <c r="C530"/>
      <c r="D530"/>
      <c r="E530"/>
      <c r="F530"/>
      <c r="G530"/>
      <c r="H530"/>
      <c r="I530"/>
      <c r="J530"/>
      <c r="K530"/>
      <c r="L530"/>
      <c r="M530"/>
      <c r="N530"/>
      <c r="O530"/>
      <c r="P530" s="203"/>
    </row>
    <row r="531" spans="2:16" ht="14.5" hidden="1" x14ac:dyDescent="0.35">
      <c r="B531"/>
      <c r="C531"/>
      <c r="D531"/>
      <c r="E531"/>
      <c r="F531"/>
      <c r="G531"/>
      <c r="H531"/>
      <c r="I531"/>
      <c r="J531"/>
      <c r="K531"/>
      <c r="L531"/>
      <c r="M531"/>
      <c r="N531"/>
      <c r="O531"/>
      <c r="P531" s="203"/>
    </row>
    <row r="532" spans="2:16" ht="14.5" hidden="1" x14ac:dyDescent="0.35">
      <c r="B532"/>
      <c r="C532"/>
      <c r="D532"/>
      <c r="E532"/>
      <c r="F532"/>
      <c r="G532"/>
      <c r="H532"/>
      <c r="I532"/>
      <c r="J532"/>
      <c r="K532"/>
      <c r="L532"/>
      <c r="M532"/>
      <c r="N532"/>
      <c r="O532"/>
      <c r="P532" s="203"/>
    </row>
    <row r="533" spans="2:16" ht="14.5" hidden="1" x14ac:dyDescent="0.35">
      <c r="B533"/>
      <c r="C533"/>
      <c r="D533"/>
      <c r="E533"/>
      <c r="F533"/>
      <c r="G533"/>
      <c r="H533"/>
      <c r="I533"/>
      <c r="J533"/>
      <c r="K533"/>
      <c r="L533"/>
      <c r="M533"/>
      <c r="N533"/>
      <c r="O533"/>
      <c r="P533" s="203"/>
    </row>
    <row r="534" spans="2:16" ht="14.5" hidden="1" x14ac:dyDescent="0.35">
      <c r="B534"/>
      <c r="C534"/>
      <c r="D534"/>
      <c r="E534"/>
      <c r="F534"/>
      <c r="G534"/>
      <c r="H534"/>
      <c r="I534"/>
      <c r="J534"/>
      <c r="K534"/>
      <c r="L534"/>
      <c r="M534"/>
      <c r="N534"/>
      <c r="O534"/>
      <c r="P534" s="203"/>
    </row>
    <row r="535" spans="2:16" ht="14.5" hidden="1" x14ac:dyDescent="0.35">
      <c r="B535"/>
      <c r="C535"/>
      <c r="D535"/>
      <c r="E535"/>
      <c r="F535"/>
      <c r="G535"/>
      <c r="H535"/>
      <c r="I535"/>
      <c r="J535"/>
      <c r="K535"/>
      <c r="L535"/>
      <c r="M535"/>
      <c r="N535"/>
      <c r="O535"/>
      <c r="P535" s="203"/>
    </row>
    <row r="536" spans="2:16" ht="14.5" hidden="1" x14ac:dyDescent="0.35">
      <c r="B536"/>
      <c r="C536"/>
      <c r="D536"/>
      <c r="E536"/>
      <c r="F536"/>
      <c r="G536"/>
      <c r="H536"/>
      <c r="I536"/>
      <c r="J536"/>
      <c r="K536"/>
      <c r="L536"/>
      <c r="M536"/>
      <c r="N536"/>
      <c r="O536"/>
      <c r="P536" s="203"/>
    </row>
    <row r="537" spans="2:16" ht="14.5" hidden="1" x14ac:dyDescent="0.35">
      <c r="B537"/>
      <c r="C537"/>
      <c r="D537"/>
      <c r="E537"/>
      <c r="F537"/>
      <c r="G537"/>
      <c r="H537"/>
      <c r="I537"/>
      <c r="J537"/>
      <c r="K537"/>
      <c r="L537"/>
      <c r="M537"/>
      <c r="N537"/>
      <c r="O537"/>
      <c r="P537" s="203"/>
    </row>
    <row r="538" spans="2:16" ht="14.5" hidden="1" x14ac:dyDescent="0.35">
      <c r="B538"/>
      <c r="C538"/>
      <c r="D538"/>
      <c r="E538"/>
      <c r="F538"/>
      <c r="G538"/>
      <c r="H538"/>
      <c r="I538"/>
      <c r="J538"/>
      <c r="K538"/>
      <c r="L538"/>
      <c r="M538"/>
      <c r="N538"/>
      <c r="O538"/>
      <c r="P538" s="203"/>
    </row>
    <row r="539" spans="2:16" ht="14.5" hidden="1" x14ac:dyDescent="0.35">
      <c r="B539"/>
      <c r="C539"/>
      <c r="D539"/>
      <c r="E539"/>
      <c r="F539"/>
      <c r="G539"/>
      <c r="H539"/>
      <c r="I539"/>
      <c r="J539"/>
      <c r="K539"/>
      <c r="L539"/>
      <c r="M539"/>
      <c r="N539"/>
      <c r="O539"/>
      <c r="P539" s="203"/>
    </row>
    <row r="540" spans="2:16" ht="14.5" hidden="1" x14ac:dyDescent="0.35">
      <c r="B540"/>
      <c r="C540"/>
      <c r="D540"/>
      <c r="E540"/>
      <c r="F540"/>
      <c r="G540"/>
      <c r="H540"/>
      <c r="I540"/>
      <c r="J540"/>
      <c r="K540"/>
      <c r="L540"/>
      <c r="M540"/>
      <c r="N540"/>
      <c r="O540"/>
      <c r="P540" s="203"/>
    </row>
    <row r="541" spans="2:16" ht="14.5" hidden="1" x14ac:dyDescent="0.35">
      <c r="B541"/>
      <c r="C541"/>
      <c r="D541"/>
      <c r="E541"/>
      <c r="F541"/>
      <c r="G541"/>
      <c r="H541"/>
      <c r="I541"/>
      <c r="J541"/>
      <c r="K541"/>
      <c r="L541"/>
      <c r="M541"/>
      <c r="N541"/>
      <c r="O541"/>
      <c r="P541" s="203"/>
    </row>
    <row r="542" spans="2:16" ht="14.5" hidden="1" x14ac:dyDescent="0.35">
      <c r="B542"/>
      <c r="C542"/>
      <c r="D542"/>
      <c r="E542"/>
      <c r="F542"/>
      <c r="G542"/>
      <c r="H542"/>
      <c r="I542"/>
      <c r="J542"/>
      <c r="K542"/>
      <c r="L542"/>
      <c r="M542"/>
      <c r="N542"/>
      <c r="O542"/>
      <c r="P542" s="203"/>
    </row>
    <row r="543" spans="2:16" ht="14.5" hidden="1" x14ac:dyDescent="0.35">
      <c r="B543"/>
      <c r="C543"/>
      <c r="D543"/>
      <c r="E543"/>
      <c r="F543"/>
      <c r="G543"/>
      <c r="H543"/>
      <c r="I543"/>
      <c r="J543"/>
      <c r="K543"/>
      <c r="L543"/>
      <c r="M543"/>
      <c r="N543"/>
      <c r="O543"/>
      <c r="P543" s="203"/>
    </row>
    <row r="544" spans="2:16" ht="14.5" hidden="1" x14ac:dyDescent="0.35">
      <c r="B544"/>
      <c r="C544"/>
      <c r="D544"/>
      <c r="E544"/>
      <c r="F544"/>
      <c r="G544"/>
      <c r="H544"/>
      <c r="I544"/>
      <c r="J544"/>
      <c r="K544"/>
      <c r="L544"/>
      <c r="M544"/>
      <c r="N544"/>
      <c r="O544"/>
      <c r="P544" s="203"/>
    </row>
    <row r="545" spans="2:16" ht="14.5" hidden="1" x14ac:dyDescent="0.35">
      <c r="B545"/>
      <c r="C545"/>
      <c r="D545"/>
      <c r="E545"/>
      <c r="F545"/>
      <c r="G545"/>
      <c r="H545"/>
      <c r="I545"/>
      <c r="J545"/>
      <c r="K545"/>
      <c r="L545"/>
      <c r="M545"/>
      <c r="N545"/>
      <c r="O545"/>
      <c r="P545" s="203"/>
    </row>
    <row r="546" spans="2:16" ht="14.5" hidden="1" x14ac:dyDescent="0.35">
      <c r="B546"/>
      <c r="C546"/>
      <c r="D546"/>
      <c r="E546"/>
      <c r="F546"/>
      <c r="G546"/>
      <c r="H546"/>
      <c r="I546"/>
      <c r="J546"/>
      <c r="K546"/>
      <c r="L546"/>
      <c r="M546"/>
      <c r="N546"/>
      <c r="O546"/>
      <c r="P546" s="203"/>
    </row>
    <row r="547" spans="2:16" ht="14.5" hidden="1" x14ac:dyDescent="0.35">
      <c r="B547"/>
      <c r="C547"/>
      <c r="D547"/>
      <c r="E547"/>
      <c r="F547"/>
      <c r="G547"/>
      <c r="H547"/>
      <c r="I547"/>
      <c r="J547"/>
      <c r="K547"/>
      <c r="L547"/>
      <c r="M547"/>
      <c r="N547"/>
      <c r="O547"/>
      <c r="P547" s="203"/>
    </row>
    <row r="548" spans="2:16" ht="14.5" hidden="1" x14ac:dyDescent="0.35">
      <c r="B548"/>
      <c r="C548"/>
      <c r="D548"/>
      <c r="E548"/>
      <c r="F548"/>
      <c r="G548"/>
      <c r="H548"/>
      <c r="I548"/>
      <c r="J548"/>
      <c r="K548"/>
      <c r="L548"/>
      <c r="M548"/>
      <c r="N548"/>
      <c r="O548"/>
      <c r="P548" s="203"/>
    </row>
    <row r="549" spans="2:16" ht="14.5" hidden="1" x14ac:dyDescent="0.35">
      <c r="B549"/>
      <c r="C549"/>
      <c r="D549"/>
      <c r="E549"/>
      <c r="F549"/>
      <c r="G549"/>
      <c r="H549"/>
      <c r="I549"/>
      <c r="J549"/>
      <c r="K549"/>
      <c r="L549"/>
      <c r="M549"/>
      <c r="N549"/>
      <c r="O549"/>
      <c r="P549" s="203"/>
    </row>
    <row r="550" spans="2:16" ht="14.5" hidden="1" x14ac:dyDescent="0.35">
      <c r="B550"/>
      <c r="C550"/>
      <c r="D550"/>
      <c r="E550"/>
      <c r="F550"/>
      <c r="G550"/>
      <c r="H550"/>
      <c r="I550"/>
      <c r="J550"/>
      <c r="K550"/>
      <c r="L550"/>
      <c r="M550"/>
      <c r="N550"/>
      <c r="O550"/>
      <c r="P550" s="203"/>
    </row>
    <row r="551" spans="2:16" ht="14.5" hidden="1" x14ac:dyDescent="0.35">
      <c r="B551"/>
      <c r="C551"/>
      <c r="D551"/>
      <c r="E551"/>
      <c r="F551"/>
      <c r="G551"/>
      <c r="H551"/>
      <c r="I551"/>
      <c r="J551"/>
      <c r="K551"/>
      <c r="L551"/>
      <c r="M551"/>
      <c r="N551"/>
      <c r="O551"/>
      <c r="P551" s="203"/>
    </row>
    <row r="552" spans="2:16" ht="14.5" hidden="1" x14ac:dyDescent="0.35">
      <c r="B552"/>
      <c r="C552"/>
      <c r="D552"/>
      <c r="E552"/>
      <c r="F552"/>
      <c r="G552"/>
      <c r="H552"/>
      <c r="I552"/>
      <c r="J552"/>
      <c r="K552"/>
      <c r="L552"/>
      <c r="M552"/>
      <c r="N552"/>
      <c r="O552"/>
      <c r="P552" s="203"/>
    </row>
    <row r="553" spans="2:16" ht="14.5" hidden="1" x14ac:dyDescent="0.35">
      <c r="B553"/>
      <c r="C553"/>
      <c r="D553"/>
      <c r="E553"/>
      <c r="F553"/>
      <c r="G553"/>
      <c r="H553"/>
      <c r="I553"/>
      <c r="J553"/>
      <c r="K553"/>
      <c r="L553"/>
      <c r="M553"/>
      <c r="N553"/>
      <c r="O553"/>
      <c r="P553" s="203"/>
    </row>
    <row r="554" spans="2:16" ht="14.5" hidden="1" x14ac:dyDescent="0.35">
      <c r="B554"/>
      <c r="C554"/>
      <c r="D554"/>
      <c r="E554"/>
      <c r="F554"/>
      <c r="G554"/>
      <c r="H554"/>
      <c r="I554"/>
      <c r="J554"/>
      <c r="K554"/>
      <c r="L554"/>
      <c r="M554"/>
      <c r="N554"/>
      <c r="O554"/>
      <c r="P554" s="203"/>
    </row>
    <row r="555" spans="2:16" ht="14.5" hidden="1" x14ac:dyDescent="0.35">
      <c r="B555"/>
      <c r="C555"/>
      <c r="D555"/>
      <c r="E555"/>
      <c r="F555"/>
      <c r="G555"/>
      <c r="H555"/>
      <c r="I555"/>
      <c r="J555"/>
      <c r="K555"/>
      <c r="L555"/>
      <c r="M555"/>
      <c r="N555"/>
      <c r="O555"/>
      <c r="P555" s="203"/>
    </row>
    <row r="556" spans="2:16" ht="14.5" hidden="1" x14ac:dyDescent="0.35">
      <c r="B556"/>
      <c r="C556"/>
      <c r="D556"/>
      <c r="E556"/>
      <c r="F556"/>
      <c r="G556"/>
      <c r="H556"/>
      <c r="I556"/>
      <c r="J556"/>
      <c r="K556"/>
      <c r="L556"/>
      <c r="M556"/>
      <c r="N556"/>
      <c r="O556"/>
      <c r="P556" s="203"/>
    </row>
    <row r="557" spans="2:16" ht="14.5" hidden="1" x14ac:dyDescent="0.35">
      <c r="B557"/>
      <c r="C557"/>
      <c r="D557"/>
      <c r="E557"/>
      <c r="F557"/>
      <c r="G557"/>
      <c r="H557"/>
      <c r="I557"/>
      <c r="J557"/>
      <c r="K557"/>
      <c r="L557"/>
      <c r="M557"/>
      <c r="N557"/>
      <c r="O557"/>
      <c r="P557" s="203"/>
    </row>
    <row r="558" spans="2:16" ht="14.5" hidden="1" x14ac:dyDescent="0.35">
      <c r="B558"/>
      <c r="C558"/>
      <c r="D558"/>
      <c r="E558"/>
      <c r="F558"/>
      <c r="G558"/>
      <c r="H558"/>
      <c r="I558"/>
      <c r="J558"/>
      <c r="K558"/>
      <c r="L558"/>
      <c r="M558"/>
      <c r="N558"/>
      <c r="O558"/>
      <c r="P558" s="203"/>
    </row>
    <row r="559" spans="2:16" ht="14.5" hidden="1" x14ac:dyDescent="0.35">
      <c r="B559"/>
      <c r="C559"/>
      <c r="D559"/>
      <c r="E559"/>
      <c r="F559"/>
      <c r="G559"/>
      <c r="H559"/>
      <c r="I559"/>
      <c r="J559"/>
      <c r="K559"/>
      <c r="L559"/>
      <c r="M559"/>
      <c r="N559"/>
      <c r="O559"/>
      <c r="P559" s="203"/>
    </row>
    <row r="560" spans="2:16" ht="14.5" hidden="1" x14ac:dyDescent="0.35">
      <c r="B560"/>
      <c r="C560"/>
      <c r="D560"/>
      <c r="E560"/>
      <c r="F560"/>
      <c r="G560"/>
      <c r="H560"/>
      <c r="I560"/>
      <c r="J560"/>
      <c r="K560"/>
      <c r="L560"/>
      <c r="M560"/>
      <c r="N560"/>
      <c r="O560"/>
      <c r="P560" s="203"/>
    </row>
    <row r="561" spans="2:16" ht="14.5" hidden="1" x14ac:dyDescent="0.35">
      <c r="B561"/>
      <c r="C561"/>
      <c r="D561"/>
      <c r="E561"/>
      <c r="F561"/>
      <c r="G561"/>
      <c r="H561"/>
      <c r="I561"/>
      <c r="J561"/>
      <c r="K561"/>
      <c r="L561"/>
      <c r="M561"/>
      <c r="N561"/>
      <c r="O561"/>
      <c r="P561" s="203"/>
    </row>
    <row r="562" spans="2:16" ht="14.5" hidden="1" x14ac:dyDescent="0.35">
      <c r="B562"/>
      <c r="C562"/>
      <c r="D562"/>
      <c r="E562"/>
      <c r="F562"/>
      <c r="G562"/>
      <c r="H562"/>
      <c r="I562"/>
      <c r="J562"/>
      <c r="K562"/>
      <c r="L562"/>
      <c r="M562"/>
      <c r="N562"/>
      <c r="O562"/>
      <c r="P562" s="203"/>
    </row>
    <row r="563" spans="2:16" ht="14.5" hidden="1" x14ac:dyDescent="0.35">
      <c r="B563"/>
      <c r="C563"/>
      <c r="D563"/>
      <c r="E563"/>
      <c r="F563"/>
      <c r="G563"/>
      <c r="H563"/>
      <c r="I563"/>
      <c r="J563"/>
      <c r="K563"/>
      <c r="L563"/>
      <c r="M563"/>
      <c r="N563"/>
      <c r="O563"/>
      <c r="P563" s="203"/>
    </row>
    <row r="564" spans="2:16" ht="14.5" hidden="1" x14ac:dyDescent="0.35">
      <c r="B564"/>
      <c r="C564"/>
      <c r="D564"/>
      <c r="E564"/>
      <c r="F564"/>
      <c r="G564"/>
      <c r="H564"/>
      <c r="I564"/>
      <c r="J564"/>
      <c r="K564"/>
      <c r="L564"/>
      <c r="M564"/>
      <c r="N564"/>
      <c r="O564"/>
      <c r="P564" s="203"/>
    </row>
    <row r="565" spans="2:16" ht="14.5" hidden="1" x14ac:dyDescent="0.35">
      <c r="B565"/>
      <c r="C565"/>
      <c r="D565"/>
      <c r="E565"/>
      <c r="F565"/>
      <c r="G565"/>
      <c r="H565"/>
      <c r="I565"/>
      <c r="J565"/>
      <c r="K565"/>
      <c r="L565"/>
      <c r="M565"/>
      <c r="N565"/>
      <c r="O565"/>
      <c r="P565" s="203"/>
    </row>
    <row r="566" spans="2:16" ht="14.5" hidden="1" x14ac:dyDescent="0.35">
      <c r="B566"/>
      <c r="C566"/>
      <c r="D566"/>
      <c r="E566"/>
      <c r="F566"/>
      <c r="G566"/>
      <c r="H566"/>
      <c r="I566"/>
      <c r="J566"/>
      <c r="K566"/>
      <c r="L566"/>
      <c r="M566"/>
      <c r="N566"/>
      <c r="O566"/>
      <c r="P566" s="203"/>
    </row>
    <row r="567" spans="2:16" ht="14.5" hidden="1" x14ac:dyDescent="0.35">
      <c r="B567"/>
      <c r="C567"/>
      <c r="D567"/>
      <c r="E567"/>
      <c r="F567"/>
      <c r="G567"/>
      <c r="H567"/>
      <c r="I567"/>
      <c r="J567"/>
      <c r="K567"/>
      <c r="L567"/>
      <c r="M567"/>
      <c r="N567"/>
      <c r="O567"/>
      <c r="P567" s="203"/>
    </row>
    <row r="568" spans="2:16" ht="14.5" hidden="1" x14ac:dyDescent="0.35">
      <c r="B568"/>
      <c r="C568"/>
      <c r="D568"/>
      <c r="E568"/>
      <c r="F568"/>
      <c r="G568"/>
      <c r="H568"/>
      <c r="I568"/>
      <c r="J568"/>
      <c r="K568"/>
      <c r="L568"/>
      <c r="M568"/>
      <c r="N568"/>
      <c r="O568"/>
      <c r="P568" s="203"/>
    </row>
    <row r="569" spans="2:16" ht="14.5" hidden="1" x14ac:dyDescent="0.35">
      <c r="B569"/>
      <c r="C569"/>
      <c r="D569"/>
      <c r="E569"/>
      <c r="F569"/>
      <c r="G569"/>
      <c r="H569"/>
      <c r="I569"/>
      <c r="J569"/>
      <c r="K569"/>
      <c r="L569"/>
      <c r="M569"/>
      <c r="N569"/>
      <c r="O569"/>
      <c r="P569" s="203"/>
    </row>
    <row r="570" spans="2:16" ht="14.5" hidden="1" x14ac:dyDescent="0.35">
      <c r="B570"/>
      <c r="C570"/>
      <c r="D570"/>
      <c r="E570"/>
      <c r="F570"/>
      <c r="G570"/>
      <c r="H570"/>
      <c r="I570"/>
      <c r="J570"/>
      <c r="K570"/>
      <c r="L570"/>
      <c r="M570"/>
      <c r="N570"/>
      <c r="O570"/>
      <c r="P570" s="203"/>
    </row>
    <row r="571" spans="2:16" ht="14.5" hidden="1" x14ac:dyDescent="0.35">
      <c r="B571"/>
      <c r="C571"/>
      <c r="D571"/>
      <c r="E571"/>
      <c r="F571"/>
      <c r="G571"/>
      <c r="H571"/>
      <c r="I571"/>
      <c r="J571"/>
      <c r="K571"/>
      <c r="L571"/>
      <c r="M571"/>
      <c r="N571"/>
      <c r="O571"/>
      <c r="P571" s="203"/>
    </row>
    <row r="572" spans="2:16" ht="14.5" hidden="1" x14ac:dyDescent="0.35">
      <c r="B572"/>
      <c r="C572"/>
      <c r="D572"/>
      <c r="E572"/>
      <c r="F572"/>
      <c r="G572"/>
      <c r="H572"/>
      <c r="I572"/>
      <c r="J572"/>
      <c r="K572"/>
      <c r="L572"/>
      <c r="M572"/>
      <c r="N572"/>
      <c r="O572"/>
      <c r="P572" s="203"/>
    </row>
    <row r="573" spans="2:16" ht="14.5" hidden="1" x14ac:dyDescent="0.35">
      <c r="B573"/>
      <c r="C573"/>
      <c r="D573"/>
      <c r="E573"/>
      <c r="F573"/>
      <c r="G573"/>
      <c r="H573"/>
      <c r="I573"/>
      <c r="J573"/>
      <c r="K573"/>
      <c r="L573"/>
      <c r="M573"/>
      <c r="N573"/>
      <c r="O573"/>
      <c r="P573" s="203"/>
    </row>
    <row r="574" spans="2:16" ht="14.5" hidden="1" x14ac:dyDescent="0.35">
      <c r="B574"/>
      <c r="C574"/>
      <c r="D574"/>
      <c r="E574"/>
      <c r="F574"/>
      <c r="G574"/>
      <c r="H574"/>
      <c r="I574"/>
      <c r="J574"/>
      <c r="K574"/>
      <c r="L574"/>
      <c r="M574"/>
      <c r="N574"/>
      <c r="O574"/>
      <c r="P574" s="203"/>
    </row>
    <row r="575" spans="2:16" ht="14.5" hidden="1" x14ac:dyDescent="0.35">
      <c r="B575"/>
      <c r="C575"/>
      <c r="D575"/>
      <c r="E575"/>
      <c r="F575"/>
      <c r="G575"/>
      <c r="H575"/>
      <c r="I575"/>
      <c r="J575"/>
      <c r="K575"/>
      <c r="L575"/>
      <c r="M575"/>
      <c r="N575"/>
      <c r="O575"/>
      <c r="P575" s="203"/>
    </row>
    <row r="576" spans="2:16" ht="14.5" hidden="1" x14ac:dyDescent="0.35">
      <c r="B576"/>
      <c r="C576"/>
      <c r="D576"/>
      <c r="E576"/>
      <c r="F576"/>
      <c r="G576"/>
      <c r="H576"/>
      <c r="I576"/>
      <c r="J576"/>
      <c r="K576"/>
      <c r="L576"/>
      <c r="M576"/>
      <c r="N576"/>
      <c r="O576"/>
      <c r="P576" s="203"/>
    </row>
    <row r="577" spans="2:16" ht="14.5" hidden="1" x14ac:dyDescent="0.35">
      <c r="B577"/>
      <c r="C577"/>
      <c r="D577"/>
      <c r="E577"/>
      <c r="F577"/>
      <c r="G577"/>
      <c r="H577"/>
      <c r="I577"/>
      <c r="J577"/>
      <c r="K577"/>
      <c r="L577"/>
      <c r="M577"/>
      <c r="N577"/>
      <c r="O577"/>
      <c r="P577" s="203"/>
    </row>
    <row r="578" spans="2:16" ht="14.5" hidden="1" x14ac:dyDescent="0.35">
      <c r="B578"/>
      <c r="C578"/>
      <c r="D578"/>
      <c r="E578"/>
      <c r="F578"/>
      <c r="G578"/>
      <c r="H578"/>
      <c r="I578"/>
      <c r="J578"/>
      <c r="K578"/>
      <c r="L578"/>
      <c r="M578"/>
      <c r="N578"/>
      <c r="O578"/>
      <c r="P578" s="203"/>
    </row>
    <row r="579" spans="2:16" ht="14.5" hidden="1" x14ac:dyDescent="0.35">
      <c r="B579"/>
      <c r="C579"/>
      <c r="D579"/>
      <c r="E579"/>
      <c r="F579"/>
      <c r="G579"/>
      <c r="H579"/>
      <c r="I579"/>
      <c r="J579"/>
      <c r="K579"/>
      <c r="L579"/>
      <c r="M579"/>
      <c r="N579"/>
      <c r="O579"/>
      <c r="P579" s="203"/>
    </row>
    <row r="580" spans="2:16" ht="14.5" hidden="1" x14ac:dyDescent="0.35">
      <c r="B580"/>
      <c r="C580"/>
      <c r="D580"/>
      <c r="E580"/>
      <c r="F580"/>
      <c r="G580"/>
      <c r="H580"/>
      <c r="I580"/>
      <c r="J580"/>
      <c r="K580"/>
      <c r="L580"/>
      <c r="M580"/>
      <c r="N580"/>
      <c r="O580"/>
      <c r="P580" s="203"/>
    </row>
    <row r="581" spans="2:16" ht="14.5" hidden="1" x14ac:dyDescent="0.35">
      <c r="B581"/>
      <c r="C581"/>
      <c r="D581"/>
      <c r="E581"/>
      <c r="F581"/>
      <c r="G581"/>
      <c r="H581"/>
      <c r="I581"/>
      <c r="J581"/>
      <c r="K581"/>
      <c r="L581"/>
      <c r="M581"/>
      <c r="N581"/>
      <c r="O581"/>
      <c r="P581" s="203"/>
    </row>
    <row r="582" spans="2:16" ht="14.5" hidden="1" x14ac:dyDescent="0.35">
      <c r="B582"/>
      <c r="C582"/>
      <c r="D582"/>
      <c r="E582"/>
      <c r="F582"/>
      <c r="G582"/>
      <c r="H582"/>
      <c r="I582"/>
      <c r="J582"/>
      <c r="K582"/>
      <c r="L582"/>
      <c r="M582"/>
      <c r="N582"/>
      <c r="O582"/>
      <c r="P582" s="203"/>
    </row>
    <row r="583" spans="2:16" ht="14.5" hidden="1" x14ac:dyDescent="0.35">
      <c r="B583"/>
      <c r="C583"/>
      <c r="D583"/>
      <c r="E583"/>
      <c r="F583"/>
      <c r="G583"/>
      <c r="H583"/>
      <c r="I583"/>
      <c r="J583"/>
      <c r="K583"/>
      <c r="L583"/>
      <c r="M583"/>
      <c r="N583"/>
      <c r="O583"/>
      <c r="P583" s="203"/>
    </row>
    <row r="584" spans="2:16" ht="14.5" hidden="1" x14ac:dyDescent="0.35">
      <c r="B584"/>
      <c r="C584"/>
      <c r="D584"/>
      <c r="E584"/>
      <c r="F584"/>
      <c r="G584"/>
      <c r="H584"/>
      <c r="I584"/>
      <c r="J584"/>
      <c r="K584"/>
      <c r="L584"/>
      <c r="M584"/>
      <c r="N584"/>
      <c r="O584"/>
      <c r="P584" s="203"/>
    </row>
    <row r="585" spans="2:16" ht="14.5" hidden="1" x14ac:dyDescent="0.35">
      <c r="B585"/>
      <c r="C585"/>
      <c r="D585"/>
      <c r="E585"/>
      <c r="F585"/>
      <c r="G585"/>
      <c r="H585"/>
      <c r="I585"/>
      <c r="J585"/>
      <c r="K585"/>
      <c r="L585"/>
      <c r="M585"/>
      <c r="N585"/>
      <c r="O585"/>
      <c r="P585" s="203"/>
    </row>
    <row r="586" spans="2:16" ht="14.5" hidden="1" x14ac:dyDescent="0.35">
      <c r="B586"/>
      <c r="C586"/>
      <c r="D586"/>
      <c r="E586"/>
      <c r="F586"/>
      <c r="G586"/>
      <c r="H586"/>
      <c r="I586"/>
      <c r="J586"/>
      <c r="K586"/>
      <c r="L586"/>
      <c r="M586"/>
      <c r="N586"/>
      <c r="O586"/>
      <c r="P586" s="203"/>
    </row>
    <row r="587" spans="2:16" ht="14.5" hidden="1" x14ac:dyDescent="0.35">
      <c r="B587"/>
      <c r="C587"/>
      <c r="D587"/>
      <c r="E587"/>
      <c r="F587"/>
      <c r="G587"/>
      <c r="H587"/>
      <c r="I587"/>
      <c r="J587"/>
      <c r="K587"/>
      <c r="L587"/>
      <c r="M587"/>
      <c r="N587"/>
      <c r="O587"/>
      <c r="P587" s="203"/>
    </row>
    <row r="588" spans="2:16" ht="14.5" hidden="1" x14ac:dyDescent="0.35">
      <c r="B588"/>
      <c r="C588"/>
      <c r="D588"/>
      <c r="E588"/>
      <c r="F588"/>
      <c r="G588"/>
      <c r="H588"/>
      <c r="I588"/>
      <c r="J588"/>
      <c r="K588"/>
      <c r="L588"/>
      <c r="M588"/>
      <c r="N588"/>
      <c r="O588"/>
      <c r="P588" s="203"/>
    </row>
    <row r="589" spans="2:16" ht="14.5" hidden="1" x14ac:dyDescent="0.35">
      <c r="B589"/>
      <c r="C589"/>
      <c r="D589"/>
      <c r="E589"/>
      <c r="F589"/>
      <c r="G589"/>
      <c r="H589"/>
      <c r="I589"/>
      <c r="J589"/>
      <c r="K589"/>
      <c r="L589"/>
      <c r="M589"/>
      <c r="N589"/>
      <c r="O589"/>
      <c r="P589" s="203"/>
    </row>
    <row r="590" spans="2:16" ht="14.5" hidden="1" x14ac:dyDescent="0.35">
      <c r="B590"/>
      <c r="C590"/>
      <c r="D590"/>
      <c r="E590"/>
      <c r="F590"/>
      <c r="G590"/>
      <c r="H590"/>
      <c r="I590"/>
      <c r="J590"/>
      <c r="K590"/>
      <c r="L590"/>
      <c r="M590"/>
      <c r="N590"/>
      <c r="O590"/>
      <c r="P590" s="203"/>
    </row>
    <row r="591" spans="2:16" ht="14.5" hidden="1" x14ac:dyDescent="0.35">
      <c r="B591"/>
      <c r="C591"/>
      <c r="D591"/>
      <c r="E591"/>
      <c r="F591"/>
      <c r="G591"/>
      <c r="H591"/>
      <c r="I591"/>
      <c r="J591"/>
      <c r="K591"/>
      <c r="L591"/>
      <c r="M591"/>
      <c r="N591"/>
      <c r="O591"/>
      <c r="P591" s="203"/>
    </row>
    <row r="592" spans="2:16" ht="14.5" hidden="1" x14ac:dyDescent="0.35">
      <c r="B592"/>
      <c r="C592"/>
      <c r="D592"/>
      <c r="E592"/>
      <c r="F592"/>
      <c r="G592"/>
      <c r="H592"/>
      <c r="I592"/>
      <c r="J592"/>
      <c r="K592"/>
      <c r="L592"/>
      <c r="M592"/>
      <c r="N592"/>
      <c r="O592"/>
      <c r="P592" s="203"/>
    </row>
    <row r="593" spans="2:16" ht="14.5" hidden="1" x14ac:dyDescent="0.35">
      <c r="B593"/>
      <c r="C593"/>
      <c r="D593"/>
      <c r="E593"/>
      <c r="F593"/>
      <c r="G593"/>
      <c r="H593"/>
      <c r="I593"/>
      <c r="J593"/>
      <c r="K593"/>
      <c r="L593"/>
      <c r="M593"/>
      <c r="N593"/>
      <c r="O593"/>
      <c r="P593" s="203"/>
    </row>
    <row r="594" spans="2:16" ht="14.5" hidden="1" x14ac:dyDescent="0.35">
      <c r="B594"/>
      <c r="C594"/>
      <c r="D594"/>
      <c r="E594"/>
      <c r="F594"/>
      <c r="G594"/>
      <c r="H594"/>
      <c r="I594"/>
      <c r="J594"/>
      <c r="K594"/>
      <c r="L594"/>
      <c r="M594"/>
      <c r="N594"/>
      <c r="O594"/>
      <c r="P594" s="203"/>
    </row>
    <row r="595" spans="2:16" ht="14.5" hidden="1" x14ac:dyDescent="0.35">
      <c r="B595"/>
      <c r="C595"/>
      <c r="D595"/>
      <c r="E595"/>
      <c r="F595"/>
      <c r="G595"/>
      <c r="H595"/>
      <c r="I595"/>
      <c r="J595"/>
      <c r="K595"/>
      <c r="L595"/>
      <c r="M595"/>
      <c r="N595"/>
      <c r="O595"/>
      <c r="P595" s="203"/>
    </row>
    <row r="596" spans="2:16" ht="14.5" hidden="1" x14ac:dyDescent="0.35">
      <c r="B596"/>
      <c r="C596"/>
      <c r="D596"/>
      <c r="E596"/>
      <c r="F596"/>
      <c r="G596"/>
      <c r="H596"/>
      <c r="I596"/>
      <c r="J596"/>
      <c r="K596"/>
      <c r="L596"/>
      <c r="M596"/>
      <c r="N596"/>
      <c r="O596"/>
      <c r="P596" s="203"/>
    </row>
    <row r="597" spans="2:16" ht="14.5" hidden="1" x14ac:dyDescent="0.35">
      <c r="B597"/>
      <c r="C597"/>
      <c r="D597"/>
      <c r="E597"/>
      <c r="F597"/>
      <c r="G597"/>
      <c r="H597"/>
      <c r="I597"/>
      <c r="J597"/>
      <c r="K597"/>
      <c r="L597"/>
      <c r="M597"/>
      <c r="N597"/>
      <c r="O597"/>
      <c r="P597" s="203"/>
    </row>
    <row r="598" spans="2:16" ht="14.5" hidden="1" x14ac:dyDescent="0.35">
      <c r="B598"/>
      <c r="C598"/>
      <c r="D598"/>
      <c r="E598"/>
      <c r="F598"/>
      <c r="G598"/>
      <c r="H598"/>
      <c r="I598"/>
      <c r="J598"/>
      <c r="K598"/>
      <c r="L598"/>
      <c r="M598"/>
      <c r="N598"/>
      <c r="O598"/>
      <c r="P598" s="203"/>
    </row>
    <row r="599" spans="2:16" ht="14.5" hidden="1" x14ac:dyDescent="0.35">
      <c r="B599"/>
      <c r="C599"/>
      <c r="D599"/>
      <c r="E599"/>
      <c r="F599"/>
      <c r="G599"/>
      <c r="H599"/>
      <c r="I599"/>
      <c r="J599"/>
      <c r="K599"/>
      <c r="L599"/>
      <c r="M599"/>
      <c r="N599"/>
      <c r="O599" s="203"/>
    </row>
    <row r="600" spans="2:16" ht="14.5" hidden="1" x14ac:dyDescent="0.35">
      <c r="B600"/>
      <c r="C600"/>
      <c r="D600"/>
      <c r="E600"/>
      <c r="F600"/>
      <c r="G600"/>
      <c r="H600"/>
      <c r="I600"/>
      <c r="J600"/>
      <c r="K600"/>
      <c r="L600"/>
      <c r="M600"/>
      <c r="N600"/>
      <c r="O600" s="203"/>
    </row>
    <row r="601" spans="2:16" ht="14.5" hidden="1" x14ac:dyDescent="0.35">
      <c r="B601"/>
      <c r="C601"/>
      <c r="D601"/>
      <c r="E601"/>
      <c r="F601"/>
      <c r="G601"/>
      <c r="H601"/>
      <c r="I601"/>
      <c r="J601"/>
      <c r="K601"/>
      <c r="L601"/>
      <c r="M601"/>
      <c r="N601"/>
      <c r="O601" s="203"/>
    </row>
    <row r="602" spans="2:16" ht="14.5" hidden="1" x14ac:dyDescent="0.35">
      <c r="B602"/>
      <c r="C602"/>
      <c r="D602"/>
      <c r="E602"/>
      <c r="F602"/>
      <c r="G602"/>
      <c r="H602"/>
      <c r="I602"/>
      <c r="J602"/>
      <c r="K602"/>
      <c r="L602"/>
      <c r="M602"/>
      <c r="N602"/>
      <c r="O602" s="203"/>
    </row>
    <row r="603" spans="2:16" ht="14.5" hidden="1" x14ac:dyDescent="0.35">
      <c r="B603"/>
      <c r="C603"/>
      <c r="D603"/>
      <c r="E603"/>
      <c r="F603"/>
      <c r="G603"/>
      <c r="H603"/>
      <c r="I603"/>
      <c r="J603"/>
      <c r="K603"/>
      <c r="L603"/>
      <c r="M603"/>
      <c r="N603"/>
      <c r="O603" s="203"/>
    </row>
    <row r="604" spans="2:16" ht="14.5" hidden="1" x14ac:dyDescent="0.35">
      <c r="B604"/>
      <c r="C604"/>
      <c r="D604"/>
      <c r="E604"/>
      <c r="F604"/>
      <c r="G604"/>
      <c r="H604"/>
      <c r="I604"/>
      <c r="J604"/>
      <c r="K604"/>
      <c r="L604"/>
      <c r="M604"/>
      <c r="N604"/>
      <c r="O604" s="203"/>
    </row>
    <row r="605" spans="2:16" ht="14.5" hidden="1" x14ac:dyDescent="0.35">
      <c r="B605"/>
      <c r="C605"/>
      <c r="D605"/>
      <c r="E605"/>
      <c r="F605"/>
      <c r="G605"/>
      <c r="H605"/>
      <c r="I605"/>
      <c r="J605"/>
      <c r="K605"/>
      <c r="L605"/>
      <c r="M605"/>
      <c r="N605"/>
      <c r="O605" s="203"/>
    </row>
    <row r="606" spans="2:16" ht="14.5" hidden="1" x14ac:dyDescent="0.35">
      <c r="B606"/>
      <c r="C606"/>
      <c r="D606"/>
      <c r="E606"/>
      <c r="F606"/>
      <c r="G606"/>
      <c r="H606"/>
      <c r="I606"/>
      <c r="J606"/>
      <c r="K606"/>
      <c r="L606"/>
      <c r="M606"/>
      <c r="N606"/>
      <c r="O606" s="203"/>
    </row>
    <row r="607" spans="2:16" ht="14.5" hidden="1" x14ac:dyDescent="0.35">
      <c r="B607"/>
      <c r="C607"/>
      <c r="D607"/>
      <c r="E607"/>
      <c r="F607"/>
      <c r="G607"/>
      <c r="H607"/>
      <c r="I607"/>
      <c r="J607"/>
      <c r="K607"/>
      <c r="L607"/>
      <c r="M607"/>
      <c r="N607"/>
      <c r="O607" s="203"/>
    </row>
    <row r="608" spans="2:16" ht="14.5" hidden="1" x14ac:dyDescent="0.35">
      <c r="B608"/>
      <c r="C608"/>
      <c r="D608"/>
      <c r="E608"/>
      <c r="F608"/>
      <c r="G608"/>
      <c r="H608"/>
      <c r="I608"/>
      <c r="J608"/>
      <c r="K608"/>
      <c r="L608"/>
      <c r="M608"/>
      <c r="N608"/>
      <c r="O608" s="203"/>
    </row>
    <row r="609" spans="2:15" ht="14.5" hidden="1" x14ac:dyDescent="0.35">
      <c r="B609"/>
      <c r="C609"/>
      <c r="D609"/>
      <c r="E609"/>
      <c r="F609"/>
      <c r="G609"/>
      <c r="H609"/>
      <c r="I609"/>
      <c r="J609"/>
      <c r="K609"/>
      <c r="L609"/>
      <c r="M609"/>
      <c r="N609"/>
      <c r="O609" s="203"/>
    </row>
    <row r="610" spans="2:15" ht="14.5" hidden="1" x14ac:dyDescent="0.35">
      <c r="B610"/>
      <c r="C610"/>
      <c r="D610"/>
      <c r="E610"/>
      <c r="F610"/>
      <c r="G610"/>
      <c r="H610"/>
      <c r="I610"/>
      <c r="J610"/>
      <c r="K610"/>
      <c r="L610"/>
      <c r="M610"/>
      <c r="N610"/>
      <c r="O610" s="203"/>
    </row>
    <row r="611" spans="2:15" ht="14.5" hidden="1" x14ac:dyDescent="0.35">
      <c r="B611"/>
      <c r="C611"/>
      <c r="D611"/>
      <c r="E611"/>
      <c r="F611"/>
      <c r="G611"/>
      <c r="H611"/>
      <c r="I611"/>
      <c r="J611"/>
      <c r="K611"/>
      <c r="L611"/>
      <c r="M611"/>
      <c r="N611"/>
      <c r="O611" s="203"/>
    </row>
    <row r="612" spans="2:15" ht="14.5" hidden="1" x14ac:dyDescent="0.35">
      <c r="B612"/>
      <c r="C612"/>
      <c r="D612"/>
      <c r="E612"/>
      <c r="F612"/>
      <c r="G612"/>
      <c r="H612"/>
      <c r="I612"/>
      <c r="J612"/>
      <c r="K612"/>
      <c r="L612"/>
      <c r="M612"/>
      <c r="N612"/>
      <c r="O612" s="203"/>
    </row>
    <row r="613" spans="2:15" ht="14.5" hidden="1" x14ac:dyDescent="0.35">
      <c r="B613"/>
      <c r="C613"/>
      <c r="D613"/>
      <c r="E613"/>
      <c r="F613"/>
      <c r="G613"/>
      <c r="H613"/>
      <c r="I613"/>
      <c r="J613"/>
      <c r="K613"/>
      <c r="L613"/>
      <c r="M613"/>
      <c r="N613"/>
      <c r="O613" s="203"/>
    </row>
    <row r="614" spans="2:15" ht="14.5" hidden="1" x14ac:dyDescent="0.35">
      <c r="B614"/>
      <c r="C614"/>
      <c r="D614"/>
      <c r="E614"/>
      <c r="F614"/>
      <c r="G614"/>
      <c r="H614"/>
      <c r="I614"/>
      <c r="J614"/>
      <c r="K614"/>
      <c r="L614"/>
      <c r="M614"/>
      <c r="N614"/>
      <c r="O614" s="203"/>
    </row>
    <row r="615" spans="2:15" ht="14.5" hidden="1" x14ac:dyDescent="0.35">
      <c r="B615"/>
      <c r="C615"/>
      <c r="D615"/>
      <c r="E615"/>
      <c r="F615"/>
      <c r="G615"/>
      <c r="H615"/>
      <c r="I615"/>
      <c r="J615"/>
      <c r="K615"/>
      <c r="L615"/>
      <c r="M615"/>
      <c r="N615"/>
      <c r="O615" s="203"/>
    </row>
    <row r="616" spans="2:15" ht="14.5" hidden="1" x14ac:dyDescent="0.35">
      <c r="B616"/>
      <c r="C616"/>
      <c r="D616"/>
      <c r="E616"/>
      <c r="F616"/>
      <c r="G616"/>
      <c r="H616"/>
      <c r="I616"/>
      <c r="J616"/>
      <c r="K616"/>
      <c r="L616"/>
      <c r="M616"/>
      <c r="N616"/>
      <c r="O616" s="203"/>
    </row>
    <row r="617" spans="2:15" ht="14.5" hidden="1" x14ac:dyDescent="0.35">
      <c r="B617"/>
      <c r="C617"/>
      <c r="D617"/>
      <c r="E617"/>
      <c r="F617"/>
      <c r="G617"/>
      <c r="H617"/>
      <c r="I617"/>
      <c r="J617"/>
      <c r="K617"/>
      <c r="L617"/>
      <c r="M617"/>
      <c r="N617"/>
      <c r="O617" s="203"/>
    </row>
    <row r="618" spans="2:15" ht="14.5" hidden="1" x14ac:dyDescent="0.35">
      <c r="B618"/>
      <c r="C618"/>
      <c r="D618"/>
      <c r="E618"/>
      <c r="F618"/>
      <c r="G618"/>
      <c r="H618"/>
      <c r="I618"/>
      <c r="J618"/>
      <c r="K618"/>
      <c r="L618"/>
      <c r="M618"/>
      <c r="N618"/>
      <c r="O618" s="203"/>
    </row>
    <row r="619" spans="2:15" ht="14.5" hidden="1" x14ac:dyDescent="0.35">
      <c r="B619"/>
      <c r="C619"/>
      <c r="D619"/>
      <c r="E619"/>
      <c r="F619"/>
      <c r="G619"/>
      <c r="H619"/>
      <c r="I619"/>
      <c r="J619"/>
      <c r="K619"/>
      <c r="L619"/>
      <c r="M619"/>
      <c r="N619"/>
      <c r="O619" s="203"/>
    </row>
    <row r="620" spans="2:15" ht="14.5" hidden="1" x14ac:dyDescent="0.35">
      <c r="B620"/>
      <c r="C620"/>
      <c r="D620"/>
      <c r="E620"/>
      <c r="F620"/>
      <c r="G620"/>
      <c r="H620"/>
      <c r="I620"/>
      <c r="J620"/>
      <c r="K620"/>
      <c r="L620"/>
      <c r="M620"/>
      <c r="N620"/>
      <c r="O620" s="203"/>
    </row>
    <row r="621" spans="2:15" ht="14.5" hidden="1" x14ac:dyDescent="0.35">
      <c r="B621"/>
      <c r="C621"/>
      <c r="D621"/>
      <c r="E621"/>
      <c r="F621"/>
      <c r="G621"/>
      <c r="H621"/>
      <c r="I621"/>
      <c r="J621"/>
      <c r="K621"/>
      <c r="L621"/>
      <c r="M621"/>
      <c r="N621"/>
      <c r="O621" s="203"/>
    </row>
    <row r="622" spans="2:15" ht="14.5" hidden="1" x14ac:dyDescent="0.35">
      <c r="B622"/>
      <c r="C622"/>
      <c r="D622"/>
      <c r="E622"/>
      <c r="F622"/>
      <c r="G622"/>
      <c r="H622"/>
      <c r="I622"/>
      <c r="J622"/>
      <c r="K622"/>
      <c r="L622"/>
      <c r="M622"/>
      <c r="N622"/>
      <c r="O622" s="203"/>
    </row>
    <row r="623" spans="2:15" ht="14.5" hidden="1" x14ac:dyDescent="0.35">
      <c r="B623"/>
      <c r="C623"/>
      <c r="D623"/>
      <c r="E623"/>
      <c r="F623"/>
      <c r="G623"/>
      <c r="H623"/>
      <c r="I623"/>
      <c r="J623"/>
      <c r="K623"/>
      <c r="L623"/>
      <c r="M623"/>
      <c r="N623"/>
      <c r="O623" s="203"/>
    </row>
    <row r="624" spans="2:15" ht="14.5" hidden="1" x14ac:dyDescent="0.35">
      <c r="B624"/>
      <c r="C624"/>
      <c r="D624"/>
      <c r="E624"/>
      <c r="F624"/>
      <c r="G624"/>
      <c r="H624"/>
      <c r="I624"/>
      <c r="J624"/>
      <c r="K624"/>
      <c r="L624"/>
      <c r="M624"/>
      <c r="N624"/>
      <c r="O624" s="203"/>
    </row>
    <row r="625" spans="2:15" ht="14.5" hidden="1" x14ac:dyDescent="0.35">
      <c r="B625"/>
      <c r="C625"/>
      <c r="D625"/>
      <c r="E625"/>
      <c r="F625"/>
      <c r="G625"/>
      <c r="H625"/>
      <c r="I625"/>
      <c r="J625"/>
      <c r="K625"/>
      <c r="L625"/>
      <c r="M625"/>
      <c r="N625"/>
      <c r="O625" s="203"/>
    </row>
    <row r="626" spans="2:15" ht="14.5" hidden="1" x14ac:dyDescent="0.35">
      <c r="B626"/>
      <c r="C626"/>
      <c r="D626"/>
      <c r="E626"/>
      <c r="F626"/>
      <c r="G626"/>
      <c r="H626"/>
      <c r="I626"/>
      <c r="J626"/>
      <c r="K626"/>
      <c r="L626"/>
      <c r="M626"/>
      <c r="N626"/>
      <c r="O626" s="203"/>
    </row>
    <row r="627" spans="2:15" ht="14.5" hidden="1" x14ac:dyDescent="0.35">
      <c r="B627"/>
      <c r="C627"/>
      <c r="D627"/>
      <c r="E627"/>
      <c r="F627"/>
      <c r="G627"/>
      <c r="H627"/>
      <c r="I627"/>
      <c r="J627"/>
      <c r="K627"/>
      <c r="L627"/>
      <c r="M627"/>
      <c r="N627"/>
      <c r="O627" s="203"/>
    </row>
    <row r="628" spans="2:15" ht="14.5" hidden="1" x14ac:dyDescent="0.35">
      <c r="B628"/>
      <c r="C628"/>
      <c r="D628"/>
      <c r="E628"/>
      <c r="F628"/>
      <c r="G628"/>
      <c r="H628"/>
      <c r="I628"/>
      <c r="J628"/>
      <c r="K628"/>
      <c r="L628"/>
      <c r="M628"/>
      <c r="N628"/>
      <c r="O628" s="203"/>
    </row>
    <row r="629" spans="2:15" ht="14.5" hidden="1" x14ac:dyDescent="0.35">
      <c r="B629"/>
      <c r="C629"/>
      <c r="D629"/>
      <c r="E629"/>
      <c r="F629"/>
      <c r="G629"/>
      <c r="H629"/>
      <c r="I629"/>
      <c r="J629"/>
      <c r="K629"/>
      <c r="L629"/>
      <c r="M629"/>
      <c r="N629"/>
      <c r="O629" s="203"/>
    </row>
    <row r="630" spans="2:15" ht="14.5" hidden="1" x14ac:dyDescent="0.35">
      <c r="B630"/>
      <c r="C630"/>
      <c r="D630"/>
      <c r="E630"/>
      <c r="F630"/>
      <c r="G630"/>
      <c r="H630"/>
      <c r="I630"/>
      <c r="J630"/>
      <c r="K630"/>
      <c r="L630"/>
      <c r="M630"/>
      <c r="N630"/>
      <c r="O630" s="203"/>
    </row>
    <row r="631" spans="2:15" ht="14.5" hidden="1" x14ac:dyDescent="0.35">
      <c r="B631"/>
      <c r="C631"/>
      <c r="D631"/>
      <c r="E631"/>
      <c r="F631"/>
      <c r="G631"/>
      <c r="H631"/>
      <c r="I631"/>
      <c r="J631"/>
      <c r="K631"/>
      <c r="L631"/>
      <c r="M631"/>
      <c r="N631"/>
      <c r="O631" s="203"/>
    </row>
    <row r="632" spans="2:15" ht="14.5" hidden="1" x14ac:dyDescent="0.35">
      <c r="B632"/>
      <c r="C632"/>
      <c r="D632"/>
      <c r="E632"/>
      <c r="F632"/>
      <c r="G632"/>
      <c r="H632"/>
      <c r="I632"/>
      <c r="J632"/>
      <c r="K632"/>
      <c r="L632"/>
      <c r="M632"/>
      <c r="N632"/>
      <c r="O632" s="203"/>
    </row>
    <row r="633" spans="2:15" ht="14.5" hidden="1" x14ac:dyDescent="0.35">
      <c r="B633"/>
      <c r="C633"/>
      <c r="D633"/>
      <c r="E633"/>
      <c r="F633"/>
      <c r="G633"/>
      <c r="H633"/>
      <c r="I633"/>
      <c r="J633"/>
      <c r="K633"/>
      <c r="L633"/>
      <c r="M633"/>
      <c r="N633"/>
      <c r="O633" s="203"/>
    </row>
    <row r="634" spans="2:15" ht="14.5" hidden="1" x14ac:dyDescent="0.35">
      <c r="B634"/>
      <c r="C634"/>
      <c r="D634"/>
      <c r="E634"/>
      <c r="F634"/>
      <c r="G634"/>
      <c r="H634"/>
      <c r="I634"/>
      <c r="J634"/>
      <c r="K634"/>
      <c r="L634"/>
      <c r="M634"/>
      <c r="N634"/>
      <c r="O634" s="203"/>
    </row>
    <row r="635" spans="2:15" ht="14.5" hidden="1" x14ac:dyDescent="0.35">
      <c r="B635"/>
      <c r="C635"/>
      <c r="D635"/>
      <c r="E635"/>
      <c r="F635"/>
      <c r="G635"/>
      <c r="H635"/>
      <c r="I635"/>
      <c r="J635"/>
      <c r="K635"/>
      <c r="L635"/>
      <c r="M635"/>
      <c r="N635"/>
      <c r="O635" s="203"/>
    </row>
    <row r="636" spans="2:15" ht="14.5" hidden="1" x14ac:dyDescent="0.35">
      <c r="B636"/>
      <c r="C636"/>
      <c r="D636"/>
      <c r="E636"/>
      <c r="F636"/>
      <c r="G636"/>
      <c r="H636"/>
      <c r="I636"/>
      <c r="J636"/>
      <c r="K636"/>
      <c r="L636"/>
      <c r="M636"/>
      <c r="N636"/>
      <c r="O636" s="203"/>
    </row>
    <row r="637" spans="2:15" ht="14.5" hidden="1" x14ac:dyDescent="0.35">
      <c r="B637"/>
      <c r="C637"/>
      <c r="D637"/>
      <c r="E637"/>
      <c r="F637"/>
      <c r="G637"/>
      <c r="H637"/>
      <c r="I637"/>
      <c r="J637"/>
      <c r="K637"/>
      <c r="L637"/>
      <c r="M637"/>
      <c r="N637"/>
      <c r="O637" s="203"/>
    </row>
    <row r="638" spans="2:15" ht="14.5" hidden="1" x14ac:dyDescent="0.35">
      <c r="B638"/>
      <c r="C638"/>
      <c r="D638"/>
      <c r="E638"/>
      <c r="F638"/>
      <c r="G638"/>
      <c r="H638"/>
      <c r="I638"/>
      <c r="J638"/>
      <c r="K638"/>
      <c r="L638"/>
      <c r="M638"/>
      <c r="N638"/>
      <c r="O638" s="203"/>
    </row>
    <row r="639" spans="2:15" ht="14.5" hidden="1" x14ac:dyDescent="0.35">
      <c r="B639"/>
      <c r="C639"/>
      <c r="D639"/>
      <c r="E639"/>
      <c r="F639"/>
      <c r="G639"/>
      <c r="H639"/>
      <c r="I639"/>
      <c r="J639"/>
      <c r="K639"/>
      <c r="L639"/>
      <c r="M639"/>
      <c r="N639"/>
      <c r="O639" s="203"/>
    </row>
    <row r="640" spans="2:15" ht="14.5" hidden="1" x14ac:dyDescent="0.35">
      <c r="B640"/>
      <c r="C640"/>
      <c r="D640"/>
      <c r="E640"/>
      <c r="F640"/>
      <c r="G640"/>
      <c r="H640"/>
      <c r="I640"/>
      <c r="J640"/>
      <c r="K640"/>
      <c r="L640"/>
      <c r="M640"/>
      <c r="N640"/>
      <c r="O640" s="203"/>
    </row>
    <row r="641" spans="2:15" ht="14.5" hidden="1" x14ac:dyDescent="0.35">
      <c r="B641"/>
      <c r="C641"/>
      <c r="D641"/>
      <c r="E641"/>
      <c r="F641"/>
      <c r="G641"/>
      <c r="H641"/>
      <c r="I641"/>
      <c r="J641"/>
      <c r="K641"/>
      <c r="L641"/>
      <c r="M641"/>
      <c r="N641"/>
      <c r="O641" s="203"/>
    </row>
    <row r="642" spans="2:15" ht="14.5" hidden="1" x14ac:dyDescent="0.35">
      <c r="B642"/>
      <c r="C642"/>
      <c r="D642"/>
      <c r="E642"/>
      <c r="F642"/>
      <c r="G642"/>
      <c r="H642"/>
      <c r="I642"/>
      <c r="J642"/>
      <c r="K642"/>
      <c r="L642"/>
      <c r="M642"/>
      <c r="N642"/>
      <c r="O642" s="203"/>
    </row>
    <row r="643" spans="2:15" ht="14.5" hidden="1" x14ac:dyDescent="0.35">
      <c r="B643"/>
      <c r="C643"/>
      <c r="D643"/>
      <c r="E643"/>
      <c r="F643"/>
      <c r="G643"/>
      <c r="H643"/>
      <c r="I643"/>
      <c r="J643"/>
      <c r="K643"/>
      <c r="L643"/>
      <c r="M643"/>
      <c r="N643"/>
      <c r="O643" s="203"/>
    </row>
    <row r="644" spans="2:15" ht="14.5" hidden="1" x14ac:dyDescent="0.35">
      <c r="B644"/>
      <c r="C644"/>
      <c r="D644"/>
      <c r="E644"/>
      <c r="F644"/>
      <c r="G644"/>
      <c r="H644"/>
      <c r="I644"/>
      <c r="J644"/>
      <c r="K644"/>
      <c r="L644"/>
      <c r="M644"/>
      <c r="N644"/>
      <c r="O644" s="203"/>
    </row>
    <row r="645" spans="2:15" ht="14.5" hidden="1" x14ac:dyDescent="0.35">
      <c r="B645"/>
      <c r="C645"/>
      <c r="D645"/>
      <c r="E645"/>
      <c r="F645"/>
      <c r="G645"/>
      <c r="H645"/>
      <c r="I645"/>
      <c r="J645"/>
      <c r="K645"/>
      <c r="L645"/>
      <c r="M645"/>
      <c r="N645"/>
      <c r="O645" s="203"/>
    </row>
    <row r="646" spans="2:15" ht="14.5" hidden="1" x14ac:dyDescent="0.35">
      <c r="B646"/>
      <c r="C646"/>
      <c r="D646"/>
      <c r="E646"/>
      <c r="F646"/>
      <c r="G646"/>
      <c r="H646"/>
      <c r="I646"/>
      <c r="J646"/>
      <c r="K646"/>
      <c r="L646"/>
      <c r="M646"/>
      <c r="N646"/>
      <c r="O646" s="203"/>
    </row>
    <row r="647" spans="2:15" ht="14.5" hidden="1" x14ac:dyDescent="0.35">
      <c r="B647"/>
      <c r="C647"/>
      <c r="D647"/>
      <c r="E647"/>
      <c r="F647"/>
      <c r="G647"/>
      <c r="H647"/>
      <c r="I647"/>
      <c r="J647"/>
      <c r="K647"/>
      <c r="L647"/>
      <c r="M647"/>
      <c r="N647"/>
      <c r="O647" s="203"/>
    </row>
    <row r="648" spans="2:15" ht="14.5" hidden="1" x14ac:dyDescent="0.35">
      <c r="B648"/>
      <c r="C648"/>
      <c r="D648"/>
      <c r="E648"/>
      <c r="F648"/>
      <c r="G648"/>
      <c r="H648"/>
      <c r="I648"/>
      <c r="J648"/>
      <c r="K648"/>
      <c r="L648"/>
      <c r="M648"/>
      <c r="N648"/>
      <c r="O648" s="203"/>
    </row>
    <row r="649" spans="2:15" ht="14.5" hidden="1" x14ac:dyDescent="0.35">
      <c r="B649"/>
      <c r="C649"/>
      <c r="D649"/>
      <c r="E649"/>
      <c r="F649"/>
      <c r="G649"/>
      <c r="H649"/>
      <c r="I649"/>
      <c r="J649"/>
      <c r="K649"/>
      <c r="L649"/>
      <c r="M649"/>
      <c r="N649"/>
      <c r="O649" s="203"/>
    </row>
    <row r="650" spans="2:15" ht="14.5" hidden="1" x14ac:dyDescent="0.35">
      <c r="B650"/>
      <c r="C650"/>
      <c r="D650"/>
      <c r="E650"/>
      <c r="F650"/>
      <c r="G650"/>
      <c r="H650"/>
      <c r="I650"/>
      <c r="J650"/>
      <c r="K650"/>
      <c r="L650"/>
      <c r="M650"/>
      <c r="N650"/>
      <c r="O650" s="203"/>
    </row>
    <row r="651" spans="2:15" ht="14.5" hidden="1" x14ac:dyDescent="0.35">
      <c r="B651"/>
      <c r="C651"/>
      <c r="D651"/>
      <c r="E651"/>
      <c r="F651"/>
      <c r="G651"/>
      <c r="H651"/>
      <c r="I651"/>
      <c r="J651"/>
      <c r="K651"/>
      <c r="L651"/>
      <c r="M651"/>
      <c r="N651"/>
      <c r="O651" s="203"/>
    </row>
    <row r="652" spans="2:15" ht="14.5" hidden="1" x14ac:dyDescent="0.35">
      <c r="B652"/>
      <c r="C652"/>
      <c r="D652"/>
      <c r="E652"/>
      <c r="F652"/>
      <c r="G652"/>
      <c r="H652"/>
      <c r="I652"/>
      <c r="J652"/>
      <c r="K652"/>
      <c r="L652"/>
      <c r="M652"/>
      <c r="N652"/>
      <c r="O652" s="203"/>
    </row>
    <row r="653" spans="2:15" ht="14.5" hidden="1" x14ac:dyDescent="0.35">
      <c r="B653"/>
      <c r="C653"/>
      <c r="D653"/>
      <c r="E653"/>
      <c r="F653"/>
      <c r="G653"/>
      <c r="H653"/>
      <c r="I653"/>
      <c r="J653"/>
      <c r="K653"/>
      <c r="L653"/>
      <c r="M653"/>
      <c r="N653"/>
      <c r="O653" s="203"/>
    </row>
    <row r="654" spans="2:15" ht="14.5" hidden="1" x14ac:dyDescent="0.35">
      <c r="B654"/>
      <c r="C654"/>
      <c r="D654"/>
      <c r="E654"/>
      <c r="F654"/>
      <c r="G654"/>
      <c r="H654"/>
      <c r="I654"/>
      <c r="J654"/>
      <c r="K654"/>
      <c r="L654"/>
      <c r="M654"/>
      <c r="N654"/>
      <c r="O654" s="203"/>
    </row>
    <row r="655" spans="2:15" ht="14.5" hidden="1" x14ac:dyDescent="0.35">
      <c r="B655"/>
      <c r="C655"/>
      <c r="D655"/>
      <c r="E655"/>
      <c r="F655"/>
      <c r="G655"/>
      <c r="H655"/>
      <c r="I655"/>
      <c r="J655"/>
      <c r="K655"/>
      <c r="L655"/>
      <c r="M655"/>
      <c r="N655"/>
      <c r="O655" s="203"/>
    </row>
    <row r="656" spans="2:15" ht="14.5" hidden="1" x14ac:dyDescent="0.35">
      <c r="B656"/>
      <c r="C656"/>
      <c r="D656"/>
      <c r="E656"/>
      <c r="F656"/>
      <c r="G656"/>
      <c r="H656"/>
      <c r="I656"/>
      <c r="J656"/>
      <c r="K656"/>
      <c r="L656"/>
      <c r="M656"/>
      <c r="N656"/>
      <c r="O656" s="203"/>
    </row>
    <row r="657" spans="2:15" ht="14.5" hidden="1" x14ac:dyDescent="0.35">
      <c r="B657"/>
      <c r="C657"/>
      <c r="D657"/>
      <c r="E657"/>
      <c r="F657"/>
      <c r="G657"/>
      <c r="H657"/>
      <c r="I657"/>
      <c r="J657"/>
      <c r="K657"/>
      <c r="L657"/>
      <c r="M657"/>
      <c r="N657"/>
      <c r="O657" s="203"/>
    </row>
    <row r="658" spans="2:15" ht="14.5" hidden="1" x14ac:dyDescent="0.35">
      <c r="B658"/>
      <c r="C658"/>
      <c r="D658"/>
      <c r="E658"/>
      <c r="F658"/>
      <c r="G658"/>
      <c r="H658"/>
      <c r="I658"/>
      <c r="J658"/>
      <c r="K658"/>
      <c r="L658"/>
      <c r="M658"/>
      <c r="N658"/>
      <c r="O658" s="203"/>
    </row>
    <row r="659" spans="2:15" ht="14.5" hidden="1" x14ac:dyDescent="0.35">
      <c r="B659"/>
      <c r="C659"/>
      <c r="D659"/>
      <c r="E659"/>
      <c r="F659"/>
      <c r="G659"/>
      <c r="H659"/>
      <c r="I659"/>
      <c r="J659"/>
      <c r="K659"/>
      <c r="L659"/>
      <c r="M659"/>
      <c r="N659"/>
      <c r="O659" s="203"/>
    </row>
    <row r="660" spans="2:15" ht="14.5" hidden="1" x14ac:dyDescent="0.35">
      <c r="B660"/>
      <c r="C660"/>
      <c r="D660"/>
      <c r="E660"/>
      <c r="F660"/>
      <c r="G660"/>
      <c r="H660"/>
      <c r="I660"/>
      <c r="J660"/>
      <c r="K660"/>
      <c r="L660"/>
      <c r="M660"/>
      <c r="N660"/>
      <c r="O660" s="203"/>
    </row>
    <row r="661" spans="2:15" ht="14.5" hidden="1" x14ac:dyDescent="0.35">
      <c r="B661"/>
      <c r="C661"/>
      <c r="D661"/>
      <c r="E661"/>
      <c r="F661"/>
      <c r="G661"/>
      <c r="H661"/>
      <c r="I661"/>
      <c r="J661"/>
      <c r="K661"/>
      <c r="L661"/>
      <c r="M661"/>
      <c r="N661"/>
      <c r="O661" s="203"/>
    </row>
    <row r="662" spans="2:15" ht="14.5" hidden="1" x14ac:dyDescent="0.35">
      <c r="B662"/>
      <c r="C662"/>
      <c r="D662"/>
      <c r="E662"/>
      <c r="F662"/>
      <c r="G662"/>
      <c r="H662"/>
      <c r="I662"/>
      <c r="J662"/>
      <c r="K662"/>
      <c r="L662"/>
      <c r="M662"/>
      <c r="N662"/>
      <c r="O662" s="203"/>
    </row>
    <row r="663" spans="2:15" ht="14.5" hidden="1" x14ac:dyDescent="0.35">
      <c r="B663"/>
      <c r="C663"/>
      <c r="D663"/>
      <c r="E663"/>
      <c r="F663"/>
      <c r="G663"/>
      <c r="H663"/>
      <c r="I663"/>
      <c r="J663"/>
      <c r="K663"/>
      <c r="L663"/>
      <c r="M663"/>
      <c r="N663"/>
      <c r="O663" s="203"/>
    </row>
    <row r="664" spans="2:15" ht="14.5" hidden="1" x14ac:dyDescent="0.35">
      <c r="B664"/>
      <c r="C664"/>
      <c r="D664"/>
      <c r="E664"/>
      <c r="F664"/>
      <c r="G664"/>
      <c r="H664"/>
      <c r="I664"/>
      <c r="J664"/>
      <c r="K664"/>
      <c r="L664"/>
      <c r="M664"/>
      <c r="N664"/>
      <c r="O664" s="203"/>
    </row>
    <row r="665" spans="2:15" ht="14.5" hidden="1" x14ac:dyDescent="0.35">
      <c r="B665"/>
      <c r="C665"/>
      <c r="D665"/>
      <c r="E665"/>
      <c r="F665"/>
      <c r="G665"/>
      <c r="H665"/>
      <c r="I665"/>
      <c r="J665"/>
      <c r="K665"/>
      <c r="L665"/>
      <c r="M665"/>
      <c r="N665"/>
      <c r="O665" s="203"/>
    </row>
    <row r="666" spans="2:15" ht="14.5" hidden="1" x14ac:dyDescent="0.35">
      <c r="B666"/>
      <c r="C666"/>
      <c r="D666"/>
      <c r="E666"/>
      <c r="F666"/>
      <c r="G666"/>
      <c r="H666"/>
      <c r="I666"/>
      <c r="J666"/>
      <c r="K666"/>
      <c r="L666"/>
      <c r="M666"/>
      <c r="N666"/>
      <c r="O666" s="203"/>
    </row>
    <row r="667" spans="2:15" ht="14.5" hidden="1" x14ac:dyDescent="0.35">
      <c r="B667"/>
      <c r="C667"/>
      <c r="D667"/>
      <c r="E667"/>
      <c r="F667"/>
      <c r="G667"/>
      <c r="H667"/>
      <c r="I667"/>
      <c r="J667"/>
      <c r="K667"/>
      <c r="L667"/>
      <c r="M667"/>
      <c r="N667"/>
      <c r="O667" s="203"/>
    </row>
    <row r="668" spans="2:15" ht="14.5" hidden="1" x14ac:dyDescent="0.35">
      <c r="B668"/>
      <c r="C668"/>
      <c r="D668"/>
      <c r="E668"/>
      <c r="F668"/>
      <c r="G668"/>
      <c r="H668"/>
      <c r="I668"/>
      <c r="J668"/>
      <c r="K668"/>
      <c r="L668"/>
      <c r="M668"/>
      <c r="N668"/>
      <c r="O668" s="203"/>
    </row>
    <row r="669" spans="2:15" ht="14.5" hidden="1" x14ac:dyDescent="0.35">
      <c r="B669"/>
      <c r="C669"/>
      <c r="D669"/>
      <c r="E669"/>
      <c r="F669"/>
      <c r="G669"/>
      <c r="H669"/>
      <c r="I669"/>
      <c r="J669"/>
      <c r="K669"/>
      <c r="L669"/>
      <c r="M669"/>
      <c r="N669"/>
      <c r="O669" s="203"/>
    </row>
    <row r="670" spans="2:15" ht="14.5" hidden="1" x14ac:dyDescent="0.35">
      <c r="B670"/>
      <c r="C670"/>
      <c r="D670"/>
      <c r="E670"/>
      <c r="F670"/>
      <c r="G670"/>
      <c r="H670"/>
      <c r="I670"/>
      <c r="J670"/>
      <c r="K670"/>
      <c r="L670"/>
      <c r="M670"/>
      <c r="N670"/>
      <c r="O670" s="203"/>
    </row>
    <row r="671" spans="2:15" ht="14.5" hidden="1" x14ac:dyDescent="0.35">
      <c r="B671"/>
      <c r="C671"/>
      <c r="D671"/>
      <c r="E671"/>
      <c r="F671"/>
      <c r="G671"/>
      <c r="H671"/>
      <c r="I671"/>
      <c r="J671"/>
      <c r="K671"/>
      <c r="L671"/>
      <c r="M671"/>
      <c r="N671"/>
      <c r="O671" s="203"/>
    </row>
    <row r="672" spans="2:15" ht="14.5" hidden="1" x14ac:dyDescent="0.35">
      <c r="B672"/>
      <c r="C672"/>
      <c r="D672"/>
      <c r="E672"/>
      <c r="F672"/>
      <c r="G672"/>
      <c r="H672"/>
      <c r="I672"/>
      <c r="J672"/>
      <c r="K672"/>
      <c r="L672"/>
      <c r="M672"/>
      <c r="N672"/>
      <c r="O672" s="203"/>
    </row>
    <row r="673" spans="2:15" ht="14.5" hidden="1" x14ac:dyDescent="0.35">
      <c r="B673"/>
      <c r="C673"/>
      <c r="D673"/>
      <c r="E673"/>
      <c r="F673"/>
      <c r="G673"/>
      <c r="H673"/>
      <c r="I673"/>
      <c r="J673"/>
      <c r="K673"/>
      <c r="L673"/>
      <c r="M673"/>
      <c r="N673"/>
      <c r="O673" s="203"/>
    </row>
    <row r="674" spans="2:15" ht="14.5" hidden="1" x14ac:dyDescent="0.35">
      <c r="B674"/>
      <c r="C674"/>
      <c r="D674"/>
      <c r="E674"/>
      <c r="F674"/>
      <c r="G674"/>
      <c r="H674"/>
      <c r="I674"/>
      <c r="J674"/>
      <c r="K674"/>
      <c r="L674"/>
      <c r="M674"/>
      <c r="N674"/>
      <c r="O674" s="203"/>
    </row>
    <row r="675" spans="2:15" ht="14.5" hidden="1" x14ac:dyDescent="0.35">
      <c r="B675"/>
      <c r="C675"/>
      <c r="D675"/>
      <c r="E675"/>
      <c r="F675"/>
      <c r="G675"/>
      <c r="H675"/>
      <c r="I675"/>
      <c r="J675"/>
      <c r="K675"/>
      <c r="L675"/>
      <c r="M675"/>
      <c r="N675"/>
      <c r="O675" s="203"/>
    </row>
    <row r="676" spans="2:15" ht="14.5" hidden="1" x14ac:dyDescent="0.35">
      <c r="B676"/>
      <c r="C676"/>
      <c r="D676"/>
      <c r="E676"/>
      <c r="F676"/>
      <c r="G676"/>
      <c r="H676"/>
      <c r="I676"/>
      <c r="J676"/>
      <c r="K676"/>
      <c r="L676"/>
      <c r="M676"/>
      <c r="N676"/>
      <c r="O676" s="203"/>
    </row>
    <row r="677" spans="2:15" ht="14.5" hidden="1" x14ac:dyDescent="0.35">
      <c r="B677"/>
      <c r="C677"/>
      <c r="D677"/>
      <c r="E677"/>
      <c r="F677"/>
      <c r="G677"/>
      <c r="H677"/>
      <c r="I677"/>
      <c r="J677"/>
      <c r="K677"/>
      <c r="L677"/>
      <c r="M677"/>
      <c r="N677"/>
      <c r="O677" s="203"/>
    </row>
    <row r="678" spans="2:15" ht="14.5" hidden="1" x14ac:dyDescent="0.35">
      <c r="B678"/>
      <c r="C678"/>
      <c r="D678"/>
      <c r="E678"/>
      <c r="F678"/>
      <c r="G678"/>
      <c r="H678"/>
      <c r="I678"/>
      <c r="J678"/>
      <c r="K678"/>
      <c r="L678"/>
      <c r="M678"/>
      <c r="N678"/>
      <c r="O678" s="203"/>
    </row>
    <row r="679" spans="2:15" ht="14.5" hidden="1" x14ac:dyDescent="0.35">
      <c r="B679"/>
      <c r="C679"/>
      <c r="D679"/>
      <c r="E679"/>
      <c r="F679"/>
      <c r="G679"/>
      <c r="H679"/>
      <c r="I679"/>
      <c r="J679"/>
      <c r="K679"/>
      <c r="L679"/>
      <c r="M679"/>
      <c r="N679"/>
      <c r="O679" s="203"/>
    </row>
    <row r="680" spans="2:15" ht="14.5" hidden="1" x14ac:dyDescent="0.35">
      <c r="B680"/>
      <c r="C680"/>
      <c r="D680"/>
      <c r="E680"/>
      <c r="F680"/>
      <c r="G680"/>
      <c r="H680"/>
      <c r="I680"/>
      <c r="J680"/>
      <c r="K680"/>
      <c r="L680"/>
      <c r="M680"/>
      <c r="N680"/>
      <c r="O680" s="203"/>
    </row>
    <row r="681" spans="2:15" ht="14.5" hidden="1" x14ac:dyDescent="0.35">
      <c r="B681"/>
      <c r="C681"/>
      <c r="D681"/>
      <c r="E681"/>
      <c r="F681"/>
      <c r="G681"/>
      <c r="H681"/>
      <c r="I681"/>
      <c r="J681"/>
      <c r="K681"/>
      <c r="L681"/>
      <c r="M681"/>
      <c r="N681"/>
      <c r="O681" s="203"/>
    </row>
    <row r="682" spans="2:15" ht="14.5" hidden="1" x14ac:dyDescent="0.35">
      <c r="B682"/>
      <c r="C682"/>
      <c r="D682"/>
      <c r="E682"/>
      <c r="F682"/>
      <c r="G682"/>
      <c r="H682"/>
      <c r="I682"/>
      <c r="J682"/>
      <c r="K682"/>
      <c r="L682"/>
      <c r="M682"/>
      <c r="N682"/>
      <c r="O682" s="203"/>
    </row>
    <row r="683" spans="2:15" ht="14.5" hidden="1" x14ac:dyDescent="0.35">
      <c r="B683"/>
      <c r="C683"/>
      <c r="D683"/>
      <c r="E683"/>
      <c r="F683"/>
      <c r="G683"/>
      <c r="H683"/>
      <c r="I683"/>
      <c r="J683"/>
      <c r="K683"/>
      <c r="L683"/>
      <c r="M683"/>
      <c r="N683"/>
      <c r="O683" s="203"/>
    </row>
    <row r="684" spans="2:15" ht="14.5" hidden="1" x14ac:dyDescent="0.35">
      <c r="B684"/>
      <c r="C684"/>
      <c r="D684"/>
      <c r="E684"/>
      <c r="F684"/>
      <c r="G684"/>
      <c r="H684"/>
      <c r="I684"/>
      <c r="J684"/>
      <c r="K684"/>
      <c r="L684"/>
      <c r="M684"/>
      <c r="N684"/>
      <c r="O684" s="203"/>
    </row>
    <row r="685" spans="2:15" ht="14.5" hidden="1" x14ac:dyDescent="0.35">
      <c r="B685"/>
      <c r="C685"/>
      <c r="D685"/>
      <c r="E685"/>
      <c r="F685"/>
      <c r="G685"/>
      <c r="H685"/>
      <c r="I685"/>
      <c r="J685"/>
      <c r="K685"/>
      <c r="L685"/>
      <c r="M685"/>
      <c r="N685"/>
      <c r="O685" s="203"/>
    </row>
    <row r="686" spans="2:15" ht="14.5" hidden="1" x14ac:dyDescent="0.35">
      <c r="B686"/>
      <c r="C686"/>
      <c r="D686"/>
      <c r="E686"/>
      <c r="F686"/>
      <c r="G686"/>
      <c r="H686"/>
      <c r="I686"/>
      <c r="J686"/>
      <c r="K686"/>
      <c r="L686"/>
      <c r="M686"/>
      <c r="N686"/>
      <c r="O686" s="203"/>
    </row>
    <row r="687" spans="2:15" ht="14.5" hidden="1" x14ac:dyDescent="0.35">
      <c r="B687"/>
      <c r="C687"/>
      <c r="D687"/>
      <c r="E687"/>
      <c r="F687"/>
      <c r="G687"/>
      <c r="H687"/>
      <c r="I687"/>
      <c r="J687"/>
      <c r="K687"/>
      <c r="L687"/>
      <c r="M687"/>
      <c r="N687"/>
      <c r="O687" s="203"/>
    </row>
    <row r="688" spans="2:15" ht="14.5" hidden="1" x14ac:dyDescent="0.35">
      <c r="B688"/>
      <c r="C688"/>
      <c r="D688"/>
      <c r="E688"/>
      <c r="F688"/>
      <c r="G688"/>
      <c r="H688"/>
      <c r="I688"/>
      <c r="J688"/>
      <c r="K688"/>
      <c r="L688"/>
      <c r="M688"/>
      <c r="N688"/>
      <c r="O688" s="203"/>
    </row>
    <row r="689" spans="2:15" ht="14.5" hidden="1" x14ac:dyDescent="0.35">
      <c r="B689"/>
      <c r="C689"/>
      <c r="D689"/>
      <c r="E689"/>
      <c r="F689"/>
      <c r="G689"/>
      <c r="H689"/>
      <c r="I689"/>
      <c r="J689"/>
      <c r="K689"/>
      <c r="L689"/>
      <c r="M689"/>
      <c r="N689"/>
      <c r="O689" s="203"/>
    </row>
    <row r="690" spans="2:15" ht="14.5" hidden="1" x14ac:dyDescent="0.35">
      <c r="B690"/>
      <c r="C690"/>
      <c r="D690"/>
      <c r="E690"/>
      <c r="F690"/>
      <c r="G690"/>
      <c r="H690"/>
      <c r="I690"/>
      <c r="J690"/>
      <c r="K690"/>
      <c r="L690"/>
      <c r="M690"/>
      <c r="N690"/>
      <c r="O690" s="203"/>
    </row>
    <row r="691" spans="2:15" ht="14.5" hidden="1" x14ac:dyDescent="0.35">
      <c r="B691"/>
      <c r="C691"/>
      <c r="D691"/>
      <c r="E691"/>
      <c r="F691"/>
      <c r="G691"/>
      <c r="H691"/>
      <c r="I691"/>
      <c r="J691"/>
      <c r="K691"/>
      <c r="L691"/>
      <c r="M691"/>
      <c r="N691"/>
      <c r="O691" s="203"/>
    </row>
    <row r="692" spans="2:15" ht="14.5" hidden="1" x14ac:dyDescent="0.35">
      <c r="B692"/>
      <c r="C692"/>
      <c r="D692"/>
      <c r="E692"/>
      <c r="F692"/>
      <c r="G692"/>
      <c r="H692"/>
      <c r="I692"/>
      <c r="J692"/>
      <c r="K692"/>
      <c r="L692"/>
      <c r="M692"/>
      <c r="N692"/>
      <c r="O692" s="203"/>
    </row>
    <row r="693" spans="2:15" ht="14.5" hidden="1" x14ac:dyDescent="0.35">
      <c r="B693"/>
      <c r="C693"/>
      <c r="D693"/>
      <c r="E693"/>
      <c r="F693"/>
      <c r="G693"/>
      <c r="H693"/>
      <c r="I693"/>
      <c r="J693"/>
      <c r="K693"/>
      <c r="L693"/>
      <c r="M693"/>
      <c r="N693"/>
      <c r="O693" s="203"/>
    </row>
    <row r="694" spans="2:15" ht="14.5" hidden="1" x14ac:dyDescent="0.35">
      <c r="B694"/>
      <c r="C694"/>
      <c r="D694"/>
      <c r="E694"/>
      <c r="F694"/>
      <c r="G694"/>
      <c r="H694"/>
      <c r="I694"/>
      <c r="J694"/>
      <c r="K694"/>
      <c r="L694"/>
      <c r="M694"/>
      <c r="N694"/>
      <c r="O694" s="203"/>
    </row>
    <row r="695" spans="2:15" ht="14.5" hidden="1" x14ac:dyDescent="0.35">
      <c r="B695"/>
      <c r="C695"/>
      <c r="D695"/>
      <c r="E695"/>
      <c r="F695"/>
      <c r="G695"/>
      <c r="H695"/>
      <c r="I695"/>
      <c r="J695"/>
      <c r="K695"/>
      <c r="L695"/>
      <c r="M695"/>
      <c r="N695"/>
      <c r="O695" s="203"/>
    </row>
    <row r="696" spans="2:15" ht="14.5" hidden="1" x14ac:dyDescent="0.35">
      <c r="B696"/>
      <c r="C696"/>
      <c r="D696"/>
      <c r="E696"/>
      <c r="F696"/>
      <c r="G696"/>
      <c r="H696"/>
      <c r="I696"/>
      <c r="J696"/>
      <c r="K696"/>
      <c r="L696"/>
      <c r="M696"/>
      <c r="N696"/>
      <c r="O696" s="203"/>
    </row>
    <row r="697" spans="2:15" ht="14.5" hidden="1" x14ac:dyDescent="0.35">
      <c r="B697"/>
      <c r="C697"/>
      <c r="D697"/>
      <c r="E697"/>
      <c r="F697"/>
      <c r="G697"/>
      <c r="H697"/>
      <c r="I697"/>
      <c r="J697"/>
      <c r="K697"/>
      <c r="L697"/>
      <c r="M697"/>
      <c r="N697"/>
      <c r="O697" s="203"/>
    </row>
    <row r="698" spans="2:15" ht="14.5" hidden="1" x14ac:dyDescent="0.35">
      <c r="B698"/>
      <c r="C698"/>
      <c r="D698"/>
      <c r="E698"/>
      <c r="F698"/>
      <c r="G698"/>
      <c r="H698"/>
      <c r="I698"/>
      <c r="J698"/>
      <c r="K698"/>
      <c r="L698"/>
      <c r="M698"/>
      <c r="N698"/>
      <c r="O698" s="203"/>
    </row>
    <row r="699" spans="2:15" ht="14.5" hidden="1" x14ac:dyDescent="0.35">
      <c r="B699"/>
      <c r="C699"/>
      <c r="D699"/>
      <c r="E699"/>
      <c r="F699"/>
      <c r="G699"/>
      <c r="H699"/>
      <c r="I699"/>
      <c r="J699"/>
      <c r="K699"/>
      <c r="L699"/>
      <c r="M699"/>
      <c r="N699"/>
      <c r="O699" s="203"/>
    </row>
    <row r="700" spans="2:15" ht="14.5" hidden="1" x14ac:dyDescent="0.35">
      <c r="B700"/>
      <c r="C700"/>
      <c r="D700"/>
      <c r="E700"/>
      <c r="F700"/>
      <c r="G700"/>
      <c r="H700"/>
      <c r="I700"/>
      <c r="J700"/>
      <c r="K700"/>
      <c r="L700"/>
      <c r="M700"/>
      <c r="N700"/>
      <c r="O700" s="203"/>
    </row>
    <row r="701" spans="2:15" ht="14.5" hidden="1" x14ac:dyDescent="0.35">
      <c r="B701"/>
      <c r="C701"/>
      <c r="D701"/>
      <c r="E701"/>
      <c r="F701"/>
      <c r="G701"/>
      <c r="H701"/>
      <c r="I701"/>
      <c r="J701"/>
      <c r="K701"/>
      <c r="L701"/>
      <c r="M701"/>
      <c r="N701"/>
      <c r="O701" s="203"/>
    </row>
    <row r="702" spans="2:15" ht="14.5" hidden="1" x14ac:dyDescent="0.35">
      <c r="B702"/>
      <c r="C702"/>
      <c r="D702"/>
      <c r="E702"/>
      <c r="F702"/>
      <c r="G702"/>
      <c r="H702"/>
      <c r="I702"/>
      <c r="J702"/>
      <c r="K702"/>
      <c r="L702"/>
      <c r="M702"/>
      <c r="N702"/>
      <c r="O702" s="203"/>
    </row>
    <row r="703" spans="2:15" ht="14.5" hidden="1" x14ac:dyDescent="0.35">
      <c r="B703"/>
      <c r="C703"/>
      <c r="D703"/>
      <c r="E703"/>
      <c r="F703"/>
      <c r="G703"/>
      <c r="H703"/>
      <c r="I703"/>
      <c r="J703"/>
      <c r="K703"/>
      <c r="L703"/>
      <c r="M703"/>
      <c r="N703"/>
      <c r="O703" s="203"/>
    </row>
    <row r="704" spans="2:15" ht="14.5" hidden="1" x14ac:dyDescent="0.35">
      <c r="B704"/>
      <c r="C704"/>
      <c r="D704"/>
      <c r="E704"/>
      <c r="F704"/>
      <c r="G704"/>
      <c r="H704"/>
      <c r="I704"/>
      <c r="J704"/>
      <c r="K704"/>
      <c r="L704"/>
      <c r="M704"/>
      <c r="N704"/>
      <c r="O704" s="203"/>
    </row>
    <row r="705" spans="2:15" ht="14.5" hidden="1" x14ac:dyDescent="0.35">
      <c r="B705"/>
      <c r="C705"/>
      <c r="D705"/>
      <c r="E705"/>
      <c r="F705"/>
      <c r="G705"/>
      <c r="H705"/>
      <c r="I705"/>
      <c r="J705"/>
      <c r="K705"/>
      <c r="L705"/>
      <c r="M705"/>
      <c r="N705"/>
      <c r="O705" s="203"/>
    </row>
    <row r="706" spans="2:15" ht="14.5" hidden="1" x14ac:dyDescent="0.35">
      <c r="B706"/>
      <c r="C706"/>
      <c r="D706"/>
      <c r="E706"/>
      <c r="F706"/>
      <c r="G706"/>
      <c r="H706"/>
      <c r="I706"/>
      <c r="J706"/>
      <c r="K706"/>
      <c r="L706"/>
      <c r="M706"/>
      <c r="N706"/>
      <c r="O706" s="203"/>
    </row>
    <row r="707" spans="2:15" ht="14.5" hidden="1" x14ac:dyDescent="0.35">
      <c r="B707"/>
      <c r="C707"/>
      <c r="D707"/>
      <c r="E707"/>
      <c r="F707"/>
      <c r="G707"/>
      <c r="H707"/>
      <c r="I707"/>
      <c r="J707"/>
      <c r="K707"/>
      <c r="L707"/>
      <c r="M707"/>
      <c r="N707"/>
      <c r="O707" s="203"/>
    </row>
    <row r="708" spans="2:15" ht="14.5" hidden="1" x14ac:dyDescent="0.35">
      <c r="B708"/>
      <c r="C708"/>
      <c r="D708"/>
      <c r="E708"/>
      <c r="F708"/>
      <c r="G708"/>
      <c r="H708"/>
      <c r="I708"/>
      <c r="J708"/>
      <c r="K708"/>
      <c r="L708"/>
      <c r="M708"/>
      <c r="N708"/>
      <c r="O708" s="203"/>
    </row>
    <row r="709" spans="2:15" ht="14.5" hidden="1" x14ac:dyDescent="0.35">
      <c r="B709"/>
      <c r="C709"/>
      <c r="D709"/>
      <c r="E709"/>
      <c r="F709"/>
      <c r="G709"/>
      <c r="H709"/>
      <c r="I709"/>
      <c r="J709"/>
      <c r="K709"/>
      <c r="L709"/>
      <c r="M709"/>
      <c r="N709"/>
      <c r="O709" s="203"/>
    </row>
    <row r="710" spans="2:15" ht="14.5" hidden="1" x14ac:dyDescent="0.35">
      <c r="B710"/>
      <c r="C710"/>
      <c r="D710"/>
      <c r="E710"/>
      <c r="F710"/>
      <c r="G710"/>
      <c r="H710"/>
      <c r="I710"/>
      <c r="J710"/>
      <c r="K710"/>
      <c r="L710"/>
      <c r="M710"/>
      <c r="N710"/>
      <c r="O710" s="203"/>
    </row>
    <row r="711" spans="2:15" ht="14.5" hidden="1" x14ac:dyDescent="0.35">
      <c r="B711"/>
      <c r="C711"/>
      <c r="D711"/>
      <c r="E711"/>
      <c r="F711"/>
      <c r="G711"/>
      <c r="H711"/>
      <c r="I711"/>
      <c r="J711"/>
      <c r="K711"/>
      <c r="L711"/>
      <c r="M711"/>
      <c r="N711"/>
      <c r="O711" s="203"/>
    </row>
    <row r="712" spans="2:15" ht="14.5" hidden="1" x14ac:dyDescent="0.35">
      <c r="B712"/>
      <c r="C712"/>
      <c r="D712"/>
      <c r="E712"/>
      <c r="F712"/>
      <c r="G712"/>
      <c r="H712"/>
      <c r="I712"/>
      <c r="J712"/>
      <c r="K712"/>
      <c r="L712"/>
      <c r="M712"/>
      <c r="N712"/>
      <c r="O712" s="203"/>
    </row>
    <row r="713" spans="2:15" ht="14.5" hidden="1" x14ac:dyDescent="0.35">
      <c r="B713"/>
      <c r="C713"/>
      <c r="D713"/>
      <c r="E713"/>
      <c r="F713"/>
      <c r="G713"/>
      <c r="H713"/>
      <c r="I713"/>
      <c r="J713"/>
      <c r="K713"/>
      <c r="L713"/>
      <c r="M713"/>
      <c r="N713"/>
      <c r="O713" s="203"/>
    </row>
    <row r="714" spans="2:15" ht="14.5" hidden="1" x14ac:dyDescent="0.35">
      <c r="B714"/>
      <c r="C714"/>
      <c r="D714"/>
      <c r="E714"/>
      <c r="F714"/>
      <c r="G714"/>
      <c r="H714"/>
      <c r="I714"/>
      <c r="J714"/>
      <c r="K714"/>
      <c r="L714"/>
      <c r="M714"/>
      <c r="N714"/>
      <c r="O714" s="203"/>
    </row>
    <row r="715" spans="2:15" ht="14.5" hidden="1" x14ac:dyDescent="0.35">
      <c r="B715"/>
      <c r="C715"/>
      <c r="D715"/>
      <c r="E715"/>
      <c r="F715"/>
      <c r="G715"/>
      <c r="H715"/>
      <c r="I715"/>
      <c r="J715"/>
      <c r="K715"/>
      <c r="L715"/>
      <c r="M715"/>
      <c r="N715"/>
      <c r="O715" s="203"/>
    </row>
    <row r="716" spans="2:15" ht="14.5" hidden="1" x14ac:dyDescent="0.35">
      <c r="B716"/>
      <c r="C716"/>
      <c r="D716"/>
      <c r="E716"/>
      <c r="F716"/>
      <c r="G716"/>
      <c r="H716"/>
      <c r="I716"/>
      <c r="J716"/>
      <c r="K716"/>
      <c r="L716"/>
      <c r="M716"/>
      <c r="N716"/>
      <c r="O716" s="203"/>
    </row>
    <row r="717" spans="2:15" ht="14.5" hidden="1" x14ac:dyDescent="0.35">
      <c r="B717"/>
      <c r="C717"/>
      <c r="D717"/>
      <c r="E717"/>
      <c r="F717"/>
      <c r="G717"/>
      <c r="H717"/>
      <c r="I717"/>
      <c r="J717"/>
      <c r="K717"/>
      <c r="L717"/>
      <c r="M717"/>
      <c r="N717"/>
      <c r="O717" s="203"/>
    </row>
    <row r="718" spans="2:15" ht="14.5" hidden="1" x14ac:dyDescent="0.35">
      <c r="B718"/>
      <c r="C718"/>
      <c r="D718"/>
      <c r="E718"/>
      <c r="F718"/>
      <c r="G718"/>
      <c r="H718"/>
      <c r="I718"/>
      <c r="J718"/>
      <c r="K718"/>
      <c r="L718"/>
      <c r="M718"/>
      <c r="N718"/>
      <c r="O718" s="203"/>
    </row>
    <row r="719" spans="2:15" ht="14.5" hidden="1" x14ac:dyDescent="0.35">
      <c r="B719"/>
      <c r="C719"/>
      <c r="D719"/>
      <c r="E719"/>
      <c r="F719"/>
      <c r="G719"/>
      <c r="H719"/>
      <c r="I719"/>
      <c r="J719"/>
      <c r="K719"/>
      <c r="L719"/>
      <c r="M719"/>
      <c r="N719"/>
      <c r="O719" s="203"/>
    </row>
    <row r="720" spans="2:15" ht="14.5" hidden="1" x14ac:dyDescent="0.35">
      <c r="B720"/>
      <c r="C720"/>
      <c r="D720"/>
      <c r="E720"/>
      <c r="F720"/>
      <c r="G720"/>
      <c r="H720"/>
      <c r="I720"/>
      <c r="J720"/>
      <c r="K720"/>
      <c r="L720"/>
      <c r="M720"/>
      <c r="N720"/>
      <c r="O720" s="203"/>
    </row>
    <row r="721" spans="2:15" ht="14.5" hidden="1" x14ac:dyDescent="0.35">
      <c r="B721"/>
      <c r="C721"/>
      <c r="D721"/>
      <c r="E721"/>
      <c r="F721"/>
      <c r="G721"/>
      <c r="H721"/>
      <c r="I721"/>
      <c r="J721"/>
      <c r="K721"/>
      <c r="L721"/>
      <c r="M721"/>
      <c r="N721"/>
      <c r="O721" s="203"/>
    </row>
    <row r="722" spans="2:15" ht="14.5" hidden="1" x14ac:dyDescent="0.35">
      <c r="B722"/>
      <c r="C722"/>
      <c r="D722"/>
      <c r="E722"/>
      <c r="F722"/>
      <c r="G722"/>
      <c r="H722"/>
      <c r="I722"/>
      <c r="J722"/>
      <c r="K722"/>
      <c r="L722"/>
      <c r="M722"/>
      <c r="N722"/>
      <c r="O722" s="203"/>
    </row>
    <row r="723" spans="2:15" ht="14.5" hidden="1" x14ac:dyDescent="0.35">
      <c r="B723"/>
      <c r="C723"/>
      <c r="D723"/>
      <c r="E723"/>
      <c r="F723"/>
      <c r="G723"/>
      <c r="H723"/>
      <c r="I723"/>
      <c r="J723"/>
      <c r="K723"/>
      <c r="L723"/>
      <c r="M723"/>
      <c r="N723"/>
      <c r="O723" s="203"/>
    </row>
    <row r="724" spans="2:15" ht="14.5" hidden="1" x14ac:dyDescent="0.35">
      <c r="B724"/>
      <c r="C724"/>
      <c r="D724"/>
      <c r="E724"/>
      <c r="F724"/>
      <c r="G724"/>
      <c r="H724"/>
      <c r="I724"/>
      <c r="J724"/>
      <c r="K724"/>
      <c r="L724"/>
      <c r="M724"/>
      <c r="N724"/>
      <c r="O724" s="203"/>
    </row>
    <row r="725" spans="2:15" ht="14.5" hidden="1" x14ac:dyDescent="0.35">
      <c r="B725"/>
      <c r="C725"/>
      <c r="D725"/>
      <c r="E725"/>
      <c r="F725"/>
      <c r="G725"/>
      <c r="H725"/>
      <c r="I725"/>
      <c r="J725"/>
      <c r="K725"/>
      <c r="L725"/>
      <c r="M725"/>
      <c r="N725"/>
      <c r="O725" s="203"/>
    </row>
    <row r="726" spans="2:15" ht="14.5" hidden="1" x14ac:dyDescent="0.35">
      <c r="B726"/>
      <c r="C726"/>
      <c r="D726"/>
      <c r="E726"/>
      <c r="F726"/>
      <c r="G726"/>
      <c r="H726"/>
      <c r="I726"/>
      <c r="J726"/>
      <c r="K726"/>
      <c r="L726"/>
      <c r="M726"/>
      <c r="N726"/>
      <c r="O726" s="203"/>
    </row>
    <row r="727" spans="2:15" ht="14.5" hidden="1" x14ac:dyDescent="0.35">
      <c r="B727"/>
      <c r="C727"/>
      <c r="D727"/>
      <c r="E727"/>
      <c r="F727"/>
      <c r="G727"/>
      <c r="H727"/>
      <c r="I727"/>
      <c r="J727"/>
      <c r="K727"/>
      <c r="L727"/>
      <c r="M727"/>
      <c r="N727"/>
      <c r="O727" s="203"/>
    </row>
    <row r="728" spans="2:15" ht="14.5" hidden="1" x14ac:dyDescent="0.35">
      <c r="B728"/>
      <c r="C728"/>
      <c r="D728"/>
      <c r="E728"/>
      <c r="F728"/>
      <c r="G728"/>
      <c r="H728"/>
      <c r="I728"/>
      <c r="J728"/>
      <c r="K728"/>
      <c r="L728"/>
      <c r="M728"/>
      <c r="N728"/>
      <c r="O728" s="203"/>
    </row>
    <row r="729" spans="2:15" ht="14.5" hidden="1" x14ac:dyDescent="0.35">
      <c r="B729"/>
      <c r="C729"/>
      <c r="D729"/>
      <c r="E729"/>
      <c r="F729"/>
      <c r="G729"/>
      <c r="H729"/>
      <c r="I729"/>
      <c r="J729"/>
      <c r="K729"/>
      <c r="L729"/>
      <c r="M729"/>
      <c r="N729"/>
      <c r="O729" s="203"/>
    </row>
    <row r="730" spans="2:15" ht="14.5" hidden="1" x14ac:dyDescent="0.35">
      <c r="B730"/>
      <c r="C730"/>
      <c r="D730"/>
      <c r="E730"/>
      <c r="F730"/>
      <c r="G730"/>
      <c r="H730"/>
      <c r="I730"/>
      <c r="J730"/>
      <c r="K730"/>
      <c r="L730"/>
      <c r="M730"/>
      <c r="N730"/>
      <c r="O730" s="203"/>
    </row>
    <row r="731" spans="2:15" ht="14.5" hidden="1" x14ac:dyDescent="0.35">
      <c r="B731"/>
      <c r="C731"/>
      <c r="D731"/>
      <c r="E731"/>
      <c r="F731"/>
      <c r="G731"/>
      <c r="H731"/>
      <c r="I731"/>
      <c r="J731"/>
      <c r="K731"/>
      <c r="L731"/>
      <c r="M731"/>
      <c r="N731"/>
      <c r="O731" s="203"/>
    </row>
    <row r="732" spans="2:15" ht="14.5" hidden="1" x14ac:dyDescent="0.35">
      <c r="B732"/>
      <c r="C732"/>
      <c r="D732"/>
      <c r="E732"/>
      <c r="F732"/>
      <c r="G732"/>
      <c r="H732"/>
      <c r="I732"/>
      <c r="J732"/>
      <c r="K732"/>
      <c r="L732"/>
      <c r="M732"/>
      <c r="N732"/>
      <c r="O732" s="203"/>
    </row>
    <row r="733" spans="2:15" ht="14.5" hidden="1" x14ac:dyDescent="0.35">
      <c r="B733"/>
      <c r="C733"/>
      <c r="D733"/>
      <c r="E733"/>
      <c r="F733"/>
      <c r="G733"/>
      <c r="H733"/>
      <c r="I733"/>
      <c r="J733"/>
      <c r="K733"/>
      <c r="L733"/>
      <c r="M733"/>
      <c r="N733"/>
      <c r="O733" s="203"/>
    </row>
    <row r="734" spans="2:15" ht="14.5" hidden="1" x14ac:dyDescent="0.35">
      <c r="B734"/>
      <c r="C734"/>
      <c r="D734"/>
      <c r="E734"/>
      <c r="F734"/>
      <c r="G734"/>
      <c r="H734"/>
      <c r="I734"/>
      <c r="J734"/>
      <c r="K734"/>
      <c r="L734"/>
      <c r="M734"/>
      <c r="N734"/>
      <c r="O734" s="203"/>
    </row>
    <row r="735" spans="2:15" ht="14.5" hidden="1" x14ac:dyDescent="0.35">
      <c r="B735"/>
      <c r="C735"/>
      <c r="D735"/>
      <c r="E735"/>
      <c r="F735"/>
      <c r="G735"/>
      <c r="H735"/>
      <c r="I735"/>
      <c r="J735"/>
      <c r="K735"/>
      <c r="L735"/>
      <c r="M735"/>
      <c r="N735"/>
      <c r="O735" s="203"/>
    </row>
    <row r="736" spans="2:15" ht="14.5" hidden="1" x14ac:dyDescent="0.35">
      <c r="B736"/>
      <c r="C736"/>
      <c r="D736"/>
      <c r="E736"/>
      <c r="F736"/>
      <c r="G736"/>
      <c r="H736"/>
      <c r="I736"/>
      <c r="J736"/>
      <c r="K736"/>
      <c r="L736"/>
      <c r="M736"/>
      <c r="N736"/>
      <c r="O736" s="203"/>
    </row>
    <row r="737" spans="2:15" ht="14.5" hidden="1" x14ac:dyDescent="0.35">
      <c r="B737"/>
      <c r="C737"/>
      <c r="D737"/>
      <c r="E737"/>
      <c r="F737"/>
      <c r="G737"/>
      <c r="H737"/>
      <c r="I737"/>
      <c r="J737"/>
      <c r="K737"/>
      <c r="L737"/>
      <c r="M737"/>
      <c r="N737"/>
      <c r="O737" s="203"/>
    </row>
    <row r="738" spans="2:15" ht="14.5" hidden="1" x14ac:dyDescent="0.35">
      <c r="B738"/>
      <c r="C738"/>
      <c r="D738"/>
      <c r="E738"/>
      <c r="F738"/>
      <c r="G738"/>
      <c r="H738"/>
      <c r="I738"/>
      <c r="J738"/>
      <c r="K738"/>
      <c r="L738"/>
      <c r="M738"/>
      <c r="N738"/>
      <c r="O738" s="203"/>
    </row>
    <row r="739" spans="2:15" ht="14.5" hidden="1" x14ac:dyDescent="0.35">
      <c r="B739"/>
      <c r="C739"/>
      <c r="D739"/>
      <c r="E739"/>
      <c r="F739"/>
      <c r="G739"/>
      <c r="H739"/>
      <c r="I739"/>
      <c r="J739"/>
      <c r="K739"/>
      <c r="L739"/>
      <c r="M739"/>
      <c r="N739"/>
      <c r="O739" s="203"/>
    </row>
    <row r="740" spans="2:15" ht="14.5" hidden="1" x14ac:dyDescent="0.35">
      <c r="B740"/>
      <c r="C740"/>
      <c r="D740"/>
      <c r="E740"/>
      <c r="F740"/>
      <c r="G740"/>
      <c r="H740"/>
      <c r="I740"/>
      <c r="J740"/>
      <c r="K740"/>
      <c r="L740"/>
      <c r="M740"/>
      <c r="N740"/>
      <c r="O740" s="203"/>
    </row>
    <row r="741" spans="2:15" ht="14.5" hidden="1" x14ac:dyDescent="0.35">
      <c r="B741"/>
      <c r="C741"/>
      <c r="D741"/>
      <c r="E741"/>
      <c r="F741"/>
      <c r="G741"/>
      <c r="H741"/>
      <c r="I741"/>
      <c r="J741"/>
      <c r="K741"/>
      <c r="L741"/>
      <c r="M741"/>
      <c r="N741"/>
      <c r="O741" s="203"/>
    </row>
    <row r="742" spans="2:15" ht="14.5" hidden="1" x14ac:dyDescent="0.35">
      <c r="B742"/>
      <c r="C742"/>
      <c r="D742"/>
      <c r="E742"/>
      <c r="F742"/>
      <c r="G742"/>
      <c r="H742"/>
      <c r="I742"/>
      <c r="J742"/>
      <c r="K742"/>
      <c r="L742"/>
      <c r="M742"/>
      <c r="N742"/>
      <c r="O742" s="203"/>
    </row>
    <row r="743" spans="2:15" ht="14.5" hidden="1" x14ac:dyDescent="0.35">
      <c r="B743"/>
      <c r="C743"/>
      <c r="D743"/>
      <c r="E743"/>
      <c r="F743"/>
      <c r="G743"/>
      <c r="H743"/>
      <c r="I743"/>
      <c r="J743"/>
      <c r="K743"/>
      <c r="L743"/>
      <c r="M743"/>
      <c r="N743"/>
      <c r="O743" s="203"/>
    </row>
    <row r="744" spans="2:15" ht="14.5" hidden="1" x14ac:dyDescent="0.35">
      <c r="B744"/>
      <c r="C744"/>
      <c r="D744"/>
      <c r="E744"/>
      <c r="F744"/>
      <c r="G744"/>
      <c r="H744"/>
      <c r="I744"/>
      <c r="J744"/>
      <c r="K744"/>
      <c r="L744"/>
      <c r="M744"/>
      <c r="N744"/>
      <c r="O744" s="203"/>
    </row>
    <row r="745" spans="2:15" ht="14.5" hidden="1" x14ac:dyDescent="0.35">
      <c r="B745"/>
      <c r="C745"/>
      <c r="D745"/>
      <c r="E745"/>
      <c r="F745"/>
      <c r="G745"/>
      <c r="H745"/>
      <c r="I745"/>
      <c r="J745"/>
      <c r="K745"/>
      <c r="L745"/>
      <c r="M745"/>
      <c r="N745"/>
      <c r="O745" s="203"/>
    </row>
    <row r="746" spans="2:15" ht="14.5" hidden="1" x14ac:dyDescent="0.35">
      <c r="B746"/>
      <c r="C746"/>
      <c r="D746"/>
      <c r="E746"/>
      <c r="F746"/>
      <c r="G746"/>
      <c r="H746"/>
      <c r="I746"/>
      <c r="J746"/>
      <c r="K746"/>
      <c r="L746"/>
      <c r="M746"/>
      <c r="N746"/>
      <c r="O746" s="203"/>
    </row>
    <row r="747" spans="2:15" ht="14.5" hidden="1" x14ac:dyDescent="0.35">
      <c r="B747"/>
      <c r="C747"/>
      <c r="D747"/>
      <c r="E747"/>
      <c r="F747"/>
      <c r="G747"/>
      <c r="H747"/>
      <c r="I747"/>
      <c r="J747"/>
      <c r="K747"/>
      <c r="L747"/>
      <c r="M747"/>
      <c r="N747"/>
      <c r="O747" s="203"/>
    </row>
    <row r="748" spans="2:15" ht="14.5" hidden="1" x14ac:dyDescent="0.35">
      <c r="B748"/>
      <c r="C748"/>
      <c r="D748"/>
      <c r="E748"/>
      <c r="F748"/>
      <c r="G748"/>
      <c r="H748"/>
      <c r="I748"/>
      <c r="J748"/>
      <c r="K748"/>
      <c r="L748"/>
      <c r="M748"/>
      <c r="N748"/>
      <c r="O748" s="203"/>
    </row>
    <row r="749" spans="2:15" ht="14.5" hidden="1" x14ac:dyDescent="0.35">
      <c r="B749"/>
      <c r="C749"/>
      <c r="D749"/>
      <c r="E749"/>
      <c r="F749"/>
      <c r="G749"/>
      <c r="H749"/>
      <c r="I749"/>
      <c r="J749"/>
      <c r="K749"/>
      <c r="L749"/>
      <c r="M749"/>
      <c r="N749"/>
      <c r="O749" s="203"/>
    </row>
    <row r="750" spans="2:15" ht="14.5" hidden="1" x14ac:dyDescent="0.35">
      <c r="B750"/>
      <c r="C750"/>
      <c r="D750"/>
      <c r="E750"/>
      <c r="F750"/>
      <c r="G750"/>
      <c r="H750"/>
      <c r="I750"/>
      <c r="J750"/>
      <c r="K750"/>
      <c r="L750"/>
      <c r="M750"/>
      <c r="N750"/>
      <c r="O750" s="203"/>
    </row>
    <row r="751" spans="2:15" ht="14.5" hidden="1" x14ac:dyDescent="0.35">
      <c r="B751"/>
      <c r="C751"/>
      <c r="D751"/>
      <c r="E751"/>
      <c r="F751"/>
      <c r="G751"/>
      <c r="H751"/>
      <c r="I751"/>
      <c r="J751"/>
      <c r="K751"/>
      <c r="L751"/>
      <c r="M751"/>
      <c r="N751"/>
      <c r="O751" s="203"/>
    </row>
    <row r="752" spans="2:15" ht="14.5" hidden="1" x14ac:dyDescent="0.35">
      <c r="B752"/>
      <c r="C752"/>
      <c r="D752"/>
      <c r="E752"/>
      <c r="F752"/>
      <c r="G752"/>
      <c r="H752"/>
      <c r="I752"/>
      <c r="J752"/>
      <c r="K752"/>
      <c r="L752"/>
      <c r="M752"/>
      <c r="N752"/>
      <c r="O752" s="203"/>
    </row>
    <row r="753" spans="2:15" ht="14.5" hidden="1" x14ac:dyDescent="0.35">
      <c r="B753"/>
      <c r="C753"/>
      <c r="D753"/>
      <c r="E753"/>
      <c r="F753"/>
      <c r="G753"/>
      <c r="H753"/>
      <c r="I753"/>
      <c r="J753"/>
      <c r="K753"/>
      <c r="L753"/>
      <c r="M753"/>
      <c r="N753"/>
      <c r="O753" s="203"/>
    </row>
    <row r="754" spans="2:15" ht="14.5" hidden="1" x14ac:dyDescent="0.35">
      <c r="B754"/>
      <c r="C754"/>
      <c r="D754"/>
      <c r="E754"/>
      <c r="F754"/>
      <c r="G754"/>
      <c r="H754"/>
      <c r="I754"/>
      <c r="J754"/>
      <c r="K754"/>
      <c r="L754"/>
      <c r="M754"/>
      <c r="N754"/>
      <c r="O754" s="203"/>
    </row>
    <row r="755" spans="2:15" ht="14.5" hidden="1" x14ac:dyDescent="0.35">
      <c r="B755"/>
      <c r="C755"/>
      <c r="D755"/>
      <c r="E755"/>
      <c r="F755"/>
      <c r="G755"/>
      <c r="H755"/>
      <c r="I755"/>
      <c r="J755"/>
      <c r="K755"/>
      <c r="L755"/>
      <c r="M755"/>
      <c r="N755"/>
      <c r="O755" s="203"/>
    </row>
    <row r="756" spans="2:15" ht="14.5" hidden="1" x14ac:dyDescent="0.35">
      <c r="B756"/>
      <c r="C756"/>
      <c r="D756"/>
      <c r="E756"/>
      <c r="F756"/>
      <c r="G756"/>
      <c r="H756"/>
      <c r="I756"/>
      <c r="J756"/>
      <c r="K756"/>
      <c r="L756"/>
      <c r="M756"/>
      <c r="N756"/>
      <c r="O756" s="203"/>
    </row>
    <row r="757" spans="2:15" ht="14.5" hidden="1" x14ac:dyDescent="0.35">
      <c r="B757"/>
      <c r="C757"/>
      <c r="D757"/>
      <c r="E757"/>
      <c r="F757"/>
      <c r="G757"/>
      <c r="H757"/>
      <c r="I757"/>
      <c r="J757"/>
      <c r="K757"/>
      <c r="L757"/>
      <c r="M757"/>
      <c r="N757"/>
      <c r="O757" s="203"/>
    </row>
    <row r="758" spans="2:15" ht="14.5" hidden="1" x14ac:dyDescent="0.35">
      <c r="B758"/>
      <c r="C758"/>
      <c r="D758"/>
      <c r="E758"/>
      <c r="F758"/>
      <c r="G758"/>
      <c r="H758"/>
      <c r="I758"/>
      <c r="J758"/>
      <c r="K758"/>
      <c r="L758"/>
      <c r="M758"/>
      <c r="N758"/>
      <c r="O758" s="203"/>
    </row>
    <row r="759" spans="2:15" ht="14.5" hidden="1" x14ac:dyDescent="0.35">
      <c r="B759"/>
      <c r="C759"/>
      <c r="D759"/>
      <c r="E759"/>
      <c r="F759"/>
      <c r="G759"/>
      <c r="H759"/>
      <c r="I759"/>
      <c r="J759"/>
      <c r="K759"/>
      <c r="L759"/>
      <c r="M759"/>
      <c r="N759"/>
      <c r="O759" s="203"/>
    </row>
    <row r="760" spans="2:15" ht="14.5" hidden="1" x14ac:dyDescent="0.35">
      <c r="B760"/>
      <c r="C760"/>
      <c r="D760"/>
      <c r="E760"/>
      <c r="F760"/>
      <c r="G760"/>
      <c r="H760"/>
      <c r="I760"/>
      <c r="J760"/>
      <c r="K760"/>
      <c r="L760"/>
      <c r="M760"/>
      <c r="N760"/>
      <c r="O760" s="203"/>
    </row>
    <row r="761" spans="2:15" ht="14.5" hidden="1" x14ac:dyDescent="0.35">
      <c r="B761"/>
      <c r="C761"/>
      <c r="D761"/>
      <c r="E761"/>
      <c r="F761"/>
      <c r="G761"/>
      <c r="H761"/>
      <c r="I761"/>
      <c r="J761"/>
      <c r="K761"/>
      <c r="L761"/>
      <c r="M761"/>
      <c r="N761"/>
      <c r="O761" s="203"/>
    </row>
    <row r="762" spans="2:15" ht="14.5" hidden="1" x14ac:dyDescent="0.35">
      <c r="B762"/>
      <c r="C762"/>
      <c r="D762"/>
      <c r="E762"/>
      <c r="F762"/>
      <c r="G762"/>
      <c r="H762"/>
      <c r="I762"/>
      <c r="J762"/>
      <c r="K762"/>
      <c r="L762"/>
      <c r="M762"/>
      <c r="N762"/>
      <c r="O762" s="203"/>
    </row>
    <row r="763" spans="2:15" ht="14.5" hidden="1" x14ac:dyDescent="0.35">
      <c r="B763"/>
      <c r="C763"/>
      <c r="D763"/>
      <c r="E763"/>
      <c r="F763"/>
      <c r="G763"/>
      <c r="H763"/>
      <c r="I763"/>
      <c r="J763"/>
      <c r="K763"/>
      <c r="L763"/>
      <c r="M763"/>
      <c r="N763"/>
      <c r="O763" s="203"/>
    </row>
    <row r="764" spans="2:15" ht="14.5" hidden="1" x14ac:dyDescent="0.35">
      <c r="B764"/>
      <c r="C764"/>
      <c r="D764"/>
      <c r="E764"/>
      <c r="F764"/>
      <c r="G764"/>
      <c r="H764"/>
      <c r="I764"/>
      <c r="J764"/>
      <c r="K764"/>
      <c r="L764"/>
      <c r="M764"/>
      <c r="N764"/>
      <c r="O764" s="203"/>
    </row>
    <row r="765" spans="2:15" ht="14.5" hidden="1" x14ac:dyDescent="0.35">
      <c r="B765"/>
      <c r="C765"/>
      <c r="D765"/>
      <c r="E765"/>
      <c r="F765"/>
      <c r="G765"/>
      <c r="H765"/>
      <c r="I765"/>
      <c r="J765"/>
      <c r="K765"/>
      <c r="L765"/>
      <c r="M765"/>
      <c r="N765"/>
      <c r="O765" s="203"/>
    </row>
    <row r="766" spans="2:15" ht="14.5" hidden="1" x14ac:dyDescent="0.35">
      <c r="B766"/>
      <c r="C766"/>
      <c r="D766"/>
      <c r="E766"/>
      <c r="F766"/>
      <c r="G766"/>
      <c r="H766"/>
      <c r="I766"/>
      <c r="J766"/>
      <c r="K766"/>
      <c r="L766"/>
      <c r="M766"/>
      <c r="N766"/>
      <c r="O766" s="203"/>
    </row>
    <row r="767" spans="2:15" ht="14.5" hidden="1" x14ac:dyDescent="0.35">
      <c r="B767"/>
      <c r="C767"/>
      <c r="D767"/>
      <c r="E767"/>
      <c r="F767"/>
      <c r="G767"/>
      <c r="H767"/>
      <c r="I767"/>
      <c r="J767"/>
      <c r="K767"/>
      <c r="L767"/>
      <c r="M767"/>
      <c r="N767"/>
      <c r="O767" s="203"/>
    </row>
    <row r="768" spans="2:15" ht="14.5" hidden="1" x14ac:dyDescent="0.35">
      <c r="B768"/>
      <c r="C768"/>
      <c r="D768"/>
      <c r="E768"/>
      <c r="F768"/>
      <c r="G768"/>
      <c r="H768"/>
      <c r="I768"/>
      <c r="J768"/>
      <c r="K768"/>
      <c r="L768"/>
      <c r="M768"/>
      <c r="N768"/>
      <c r="O768" s="203"/>
    </row>
    <row r="769" spans="2:15" ht="14.5" hidden="1" x14ac:dyDescent="0.35">
      <c r="B769"/>
      <c r="C769"/>
      <c r="D769"/>
      <c r="E769"/>
      <c r="F769"/>
      <c r="G769"/>
      <c r="H769"/>
      <c r="I769"/>
      <c r="J769"/>
      <c r="K769"/>
      <c r="L769"/>
      <c r="M769"/>
      <c r="N769"/>
      <c r="O769" s="203"/>
    </row>
    <row r="770" spans="2:15" ht="14.5" hidden="1" x14ac:dyDescent="0.35">
      <c r="B770"/>
      <c r="C770"/>
      <c r="D770"/>
      <c r="E770"/>
      <c r="F770"/>
      <c r="G770"/>
      <c r="H770"/>
      <c r="I770"/>
      <c r="J770"/>
      <c r="K770"/>
      <c r="L770"/>
      <c r="M770"/>
      <c r="N770"/>
      <c r="O770" s="203"/>
    </row>
    <row r="771" spans="2:15" ht="14.5" hidden="1" x14ac:dyDescent="0.35">
      <c r="B771"/>
      <c r="C771"/>
      <c r="D771"/>
      <c r="E771"/>
      <c r="F771"/>
      <c r="G771"/>
      <c r="H771"/>
      <c r="I771"/>
      <c r="J771"/>
      <c r="K771"/>
      <c r="L771"/>
      <c r="M771"/>
      <c r="N771"/>
      <c r="O771" s="203"/>
    </row>
    <row r="772" spans="2:15" ht="14.5" hidden="1" x14ac:dyDescent="0.35">
      <c r="B772"/>
      <c r="C772"/>
      <c r="D772"/>
      <c r="E772"/>
      <c r="F772"/>
      <c r="G772"/>
      <c r="H772"/>
      <c r="I772"/>
      <c r="J772"/>
      <c r="K772"/>
      <c r="L772"/>
      <c r="M772"/>
      <c r="N772"/>
      <c r="O772" s="203"/>
    </row>
    <row r="773" spans="2:15" ht="14.5" hidden="1" x14ac:dyDescent="0.35">
      <c r="B773"/>
      <c r="C773"/>
      <c r="D773"/>
      <c r="E773"/>
      <c r="F773"/>
      <c r="G773"/>
      <c r="H773"/>
      <c r="I773"/>
      <c r="J773"/>
      <c r="K773"/>
      <c r="L773"/>
      <c r="M773"/>
      <c r="N773"/>
      <c r="O773" s="203"/>
    </row>
    <row r="774" spans="2:15" ht="14.5" hidden="1" x14ac:dyDescent="0.35">
      <c r="B774"/>
      <c r="C774"/>
      <c r="D774"/>
      <c r="E774"/>
      <c r="F774"/>
      <c r="G774"/>
      <c r="H774"/>
      <c r="I774"/>
      <c r="J774"/>
      <c r="K774"/>
      <c r="L774"/>
      <c r="M774"/>
      <c r="N774"/>
      <c r="O774" s="203"/>
    </row>
    <row r="775" spans="2:15" ht="14.5" hidden="1" x14ac:dyDescent="0.35">
      <c r="B775"/>
      <c r="C775"/>
      <c r="D775"/>
      <c r="E775"/>
      <c r="F775"/>
      <c r="G775"/>
      <c r="H775"/>
      <c r="I775"/>
      <c r="J775"/>
      <c r="K775"/>
      <c r="L775"/>
      <c r="M775"/>
      <c r="N775"/>
      <c r="O775" s="203"/>
    </row>
    <row r="776" spans="2:15" ht="14.5" hidden="1" x14ac:dyDescent="0.35">
      <c r="B776"/>
      <c r="C776"/>
      <c r="D776"/>
      <c r="E776"/>
      <c r="F776"/>
      <c r="G776"/>
      <c r="H776"/>
      <c r="I776"/>
      <c r="J776"/>
      <c r="K776"/>
      <c r="L776"/>
      <c r="M776"/>
      <c r="N776"/>
      <c r="O776" s="203"/>
    </row>
    <row r="777" spans="2:15" ht="14.5" hidden="1" x14ac:dyDescent="0.35">
      <c r="B777"/>
      <c r="C777"/>
      <c r="D777"/>
      <c r="E777"/>
      <c r="F777"/>
      <c r="G777"/>
      <c r="H777"/>
      <c r="I777"/>
      <c r="J777"/>
      <c r="K777"/>
      <c r="L777"/>
      <c r="M777"/>
      <c r="N777"/>
      <c r="O777" s="203"/>
    </row>
    <row r="778" spans="2:15" ht="14.5" hidden="1" x14ac:dyDescent="0.35">
      <c r="B778"/>
      <c r="C778"/>
      <c r="D778"/>
      <c r="E778"/>
      <c r="F778"/>
      <c r="G778"/>
      <c r="H778"/>
      <c r="I778"/>
      <c r="J778"/>
      <c r="K778"/>
      <c r="L778"/>
      <c r="M778"/>
      <c r="N778"/>
      <c r="O778" s="203"/>
    </row>
    <row r="779" spans="2:15" ht="14.5" hidden="1" x14ac:dyDescent="0.35">
      <c r="B779"/>
      <c r="C779"/>
      <c r="D779"/>
      <c r="E779"/>
      <c r="F779"/>
      <c r="G779"/>
      <c r="H779"/>
      <c r="I779"/>
      <c r="J779"/>
      <c r="K779"/>
      <c r="L779"/>
      <c r="M779"/>
      <c r="N779"/>
      <c r="O779" s="203"/>
    </row>
    <row r="780" spans="2:15" ht="14.5" hidden="1" x14ac:dyDescent="0.35">
      <c r="B780"/>
      <c r="C780"/>
      <c r="D780"/>
      <c r="E780"/>
      <c r="F780"/>
      <c r="G780"/>
      <c r="H780"/>
      <c r="I780"/>
      <c r="J780"/>
      <c r="K780"/>
      <c r="L780"/>
      <c r="M780"/>
      <c r="N780"/>
      <c r="O780" s="203"/>
    </row>
    <row r="781" spans="2:15" ht="14.5" hidden="1" x14ac:dyDescent="0.35">
      <c r="B781"/>
      <c r="C781"/>
      <c r="D781"/>
      <c r="E781"/>
      <c r="F781"/>
      <c r="G781"/>
      <c r="H781"/>
      <c r="I781"/>
      <c r="J781"/>
      <c r="K781"/>
      <c r="L781"/>
      <c r="M781"/>
      <c r="N781"/>
      <c r="O781" s="203"/>
    </row>
    <row r="782" spans="2:15" ht="14.5" hidden="1" x14ac:dyDescent="0.35">
      <c r="B782"/>
      <c r="C782"/>
      <c r="D782"/>
      <c r="E782"/>
      <c r="F782"/>
      <c r="G782"/>
      <c r="H782"/>
      <c r="I782"/>
      <c r="J782"/>
      <c r="K782"/>
      <c r="L782"/>
      <c r="M782"/>
      <c r="N782"/>
      <c r="O782" s="203"/>
    </row>
    <row r="783" spans="2:15" ht="14.5" hidden="1" x14ac:dyDescent="0.35">
      <c r="B783"/>
      <c r="C783"/>
      <c r="D783"/>
      <c r="E783"/>
      <c r="F783"/>
      <c r="G783"/>
      <c r="H783"/>
      <c r="I783"/>
      <c r="J783"/>
      <c r="K783"/>
      <c r="L783"/>
      <c r="M783"/>
      <c r="N783"/>
      <c r="O783" s="203"/>
    </row>
    <row r="784" spans="2:15" ht="14.5" hidden="1" x14ac:dyDescent="0.35">
      <c r="B784"/>
      <c r="C784"/>
      <c r="D784"/>
      <c r="E784"/>
      <c r="F784"/>
      <c r="G784"/>
      <c r="H784"/>
      <c r="I784"/>
      <c r="J784"/>
      <c r="K784"/>
      <c r="L784"/>
      <c r="M784"/>
      <c r="N784"/>
      <c r="O784" s="203"/>
    </row>
    <row r="785" spans="2:15" ht="14.5" hidden="1" x14ac:dyDescent="0.35">
      <c r="B785"/>
      <c r="C785"/>
      <c r="D785"/>
      <c r="E785"/>
      <c r="F785"/>
      <c r="G785"/>
      <c r="H785"/>
      <c r="I785"/>
      <c r="J785"/>
      <c r="K785"/>
      <c r="L785"/>
      <c r="M785"/>
      <c r="N785"/>
      <c r="O785" s="203"/>
    </row>
    <row r="786" spans="2:15" ht="14.5" hidden="1" x14ac:dyDescent="0.35">
      <c r="B786"/>
      <c r="C786"/>
      <c r="D786"/>
      <c r="E786"/>
      <c r="F786"/>
      <c r="G786"/>
      <c r="H786"/>
      <c r="I786"/>
      <c r="J786"/>
      <c r="K786"/>
      <c r="L786"/>
      <c r="M786"/>
      <c r="N786"/>
      <c r="O786" s="203"/>
    </row>
    <row r="787" spans="2:15" ht="14.5" hidden="1" x14ac:dyDescent="0.35">
      <c r="B787"/>
      <c r="C787"/>
      <c r="D787"/>
      <c r="E787"/>
      <c r="F787"/>
      <c r="G787"/>
      <c r="H787"/>
      <c r="I787"/>
      <c r="J787"/>
      <c r="K787"/>
      <c r="L787"/>
      <c r="M787"/>
      <c r="N787"/>
      <c r="O787" s="203"/>
    </row>
    <row r="788" spans="2:15" ht="14.5" hidden="1" x14ac:dyDescent="0.35">
      <c r="B788"/>
      <c r="C788"/>
      <c r="D788"/>
      <c r="E788"/>
      <c r="F788"/>
      <c r="G788"/>
      <c r="H788"/>
      <c r="I788"/>
      <c r="J788"/>
      <c r="K788"/>
      <c r="L788"/>
      <c r="M788"/>
      <c r="N788"/>
      <c r="O788" s="203"/>
    </row>
    <row r="789" spans="2:15" ht="14.5" hidden="1" x14ac:dyDescent="0.35">
      <c r="B789"/>
      <c r="C789"/>
      <c r="D789"/>
      <c r="E789"/>
      <c r="F789"/>
      <c r="G789"/>
      <c r="H789"/>
      <c r="I789"/>
      <c r="J789"/>
      <c r="K789"/>
      <c r="L789"/>
      <c r="M789"/>
      <c r="N789"/>
      <c r="O789" s="203"/>
    </row>
    <row r="790" spans="2:15" ht="14.5" hidden="1" x14ac:dyDescent="0.35">
      <c r="B790"/>
      <c r="C790"/>
      <c r="D790"/>
      <c r="E790"/>
      <c r="F790"/>
      <c r="G790"/>
      <c r="H790"/>
      <c r="I790"/>
      <c r="J790"/>
      <c r="K790"/>
      <c r="L790"/>
      <c r="M790"/>
      <c r="N790"/>
      <c r="O790" s="203"/>
    </row>
    <row r="791" spans="2:15" ht="14.5" hidden="1" x14ac:dyDescent="0.35">
      <c r="B791"/>
      <c r="C791"/>
      <c r="D791"/>
      <c r="E791"/>
      <c r="F791"/>
      <c r="G791"/>
      <c r="H791"/>
      <c r="I791"/>
      <c r="J791"/>
      <c r="K791"/>
      <c r="L791"/>
      <c r="M791"/>
      <c r="N791"/>
      <c r="O791" s="203"/>
    </row>
    <row r="792" spans="2:15" ht="14.5" hidden="1" x14ac:dyDescent="0.35">
      <c r="B792"/>
      <c r="C792"/>
      <c r="D792"/>
      <c r="E792"/>
      <c r="F792"/>
      <c r="G792"/>
      <c r="H792"/>
      <c r="I792"/>
      <c r="J792"/>
      <c r="K792"/>
      <c r="L792"/>
      <c r="M792"/>
      <c r="N792"/>
      <c r="O792" s="203"/>
    </row>
    <row r="793" spans="2:15" ht="14.5" hidden="1" x14ac:dyDescent="0.35">
      <c r="B793"/>
      <c r="C793"/>
      <c r="D793"/>
      <c r="E793"/>
      <c r="F793"/>
      <c r="G793"/>
      <c r="H793"/>
      <c r="I793"/>
      <c r="J793"/>
      <c r="K793"/>
      <c r="L793"/>
      <c r="M793"/>
      <c r="N793"/>
      <c r="O793" s="203"/>
    </row>
    <row r="794" spans="2:15" ht="14.5" hidden="1" x14ac:dyDescent="0.35">
      <c r="B794"/>
      <c r="C794"/>
      <c r="D794"/>
      <c r="E794"/>
      <c r="F794"/>
      <c r="G794"/>
      <c r="H794"/>
      <c r="I794"/>
      <c r="J794"/>
      <c r="K794"/>
      <c r="L794"/>
      <c r="M794"/>
      <c r="N794"/>
      <c r="O794" s="203"/>
    </row>
    <row r="795" spans="2:15" ht="14.5" hidden="1" x14ac:dyDescent="0.35">
      <c r="B795"/>
      <c r="C795"/>
      <c r="D795"/>
      <c r="E795"/>
      <c r="F795"/>
      <c r="G795"/>
      <c r="H795"/>
      <c r="I795"/>
      <c r="J795"/>
      <c r="K795"/>
      <c r="L795"/>
      <c r="M795"/>
      <c r="N795"/>
      <c r="O795" s="203"/>
    </row>
    <row r="796" spans="2:15" ht="14.5" hidden="1" x14ac:dyDescent="0.35">
      <c r="B796"/>
      <c r="C796"/>
      <c r="D796"/>
      <c r="E796"/>
      <c r="F796"/>
      <c r="G796"/>
      <c r="H796"/>
      <c r="I796"/>
      <c r="J796"/>
      <c r="K796"/>
      <c r="L796"/>
      <c r="M796"/>
      <c r="N796"/>
      <c r="O796" s="203"/>
    </row>
    <row r="797" spans="2:15" ht="14.5" hidden="1" x14ac:dyDescent="0.35">
      <c r="B797"/>
      <c r="C797"/>
      <c r="D797"/>
      <c r="E797"/>
      <c r="F797"/>
      <c r="G797"/>
      <c r="H797"/>
      <c r="I797"/>
      <c r="J797"/>
      <c r="K797"/>
      <c r="L797"/>
      <c r="M797"/>
      <c r="N797"/>
      <c r="O797" s="203"/>
    </row>
    <row r="798" spans="2:15" ht="14.5" hidden="1" x14ac:dyDescent="0.35">
      <c r="B798"/>
      <c r="C798"/>
      <c r="D798"/>
      <c r="E798"/>
      <c r="F798"/>
      <c r="G798"/>
      <c r="H798"/>
      <c r="I798"/>
      <c r="J798"/>
      <c r="K798"/>
      <c r="L798"/>
      <c r="M798"/>
      <c r="N798"/>
      <c r="O798" s="203"/>
    </row>
    <row r="799" spans="2:15" ht="14.5" hidden="1" x14ac:dyDescent="0.35">
      <c r="B799"/>
      <c r="C799"/>
      <c r="D799"/>
      <c r="E799"/>
      <c r="F799"/>
      <c r="G799"/>
      <c r="H799"/>
      <c r="I799"/>
      <c r="J799"/>
      <c r="K799"/>
      <c r="L799"/>
      <c r="M799"/>
      <c r="N799"/>
      <c r="O799" s="203"/>
    </row>
    <row r="800" spans="2:15" ht="14.5" hidden="1" x14ac:dyDescent="0.35">
      <c r="B800"/>
      <c r="C800"/>
      <c r="D800"/>
      <c r="E800"/>
      <c r="F800"/>
      <c r="G800"/>
      <c r="H800"/>
      <c r="I800"/>
      <c r="J800"/>
      <c r="K800"/>
      <c r="L800"/>
      <c r="M800"/>
      <c r="N800"/>
      <c r="O800" s="203"/>
    </row>
    <row r="801" spans="2:15" ht="14.5" hidden="1" x14ac:dyDescent="0.35">
      <c r="B801"/>
      <c r="C801"/>
      <c r="D801"/>
      <c r="E801"/>
      <c r="F801"/>
      <c r="G801"/>
      <c r="H801"/>
      <c r="I801"/>
      <c r="J801"/>
      <c r="K801"/>
      <c r="L801"/>
      <c r="M801"/>
      <c r="N801"/>
      <c r="O801" s="203"/>
    </row>
    <row r="802" spans="2:15" ht="14.5" hidden="1" x14ac:dyDescent="0.35">
      <c r="B802"/>
      <c r="C802"/>
      <c r="D802"/>
      <c r="E802"/>
      <c r="F802"/>
      <c r="G802"/>
      <c r="H802"/>
      <c r="I802"/>
      <c r="J802"/>
      <c r="K802"/>
      <c r="L802"/>
      <c r="M802"/>
      <c r="N802"/>
      <c r="O802" s="203"/>
    </row>
    <row r="803" spans="2:15" ht="14.5" hidden="1" x14ac:dyDescent="0.35">
      <c r="B803"/>
      <c r="C803"/>
      <c r="D803"/>
      <c r="E803"/>
      <c r="F803"/>
      <c r="G803"/>
      <c r="H803"/>
      <c r="I803"/>
      <c r="J803"/>
      <c r="K803"/>
      <c r="L803"/>
      <c r="M803"/>
      <c r="N803"/>
      <c r="O803" s="203"/>
    </row>
    <row r="804" spans="2:15" ht="14.5" hidden="1" x14ac:dyDescent="0.35">
      <c r="B804"/>
      <c r="C804"/>
      <c r="D804"/>
      <c r="E804"/>
      <c r="F804"/>
      <c r="G804"/>
      <c r="H804"/>
      <c r="I804"/>
      <c r="J804"/>
      <c r="K804"/>
      <c r="L804"/>
      <c r="M804"/>
      <c r="N804"/>
      <c r="O804" s="203"/>
    </row>
    <row r="805" spans="2:15" ht="14.5" hidden="1" x14ac:dyDescent="0.35">
      <c r="B805"/>
      <c r="C805"/>
      <c r="D805"/>
      <c r="E805"/>
      <c r="F805"/>
      <c r="G805"/>
      <c r="H805"/>
      <c r="I805"/>
      <c r="J805"/>
      <c r="K805"/>
      <c r="L805"/>
      <c r="M805"/>
      <c r="N805"/>
      <c r="O805" s="203"/>
    </row>
    <row r="806" spans="2:15" ht="14.5" hidden="1" x14ac:dyDescent="0.35">
      <c r="B806"/>
      <c r="C806"/>
      <c r="D806"/>
      <c r="E806"/>
      <c r="F806"/>
      <c r="G806"/>
      <c r="H806"/>
      <c r="I806"/>
      <c r="J806"/>
      <c r="K806"/>
      <c r="L806"/>
      <c r="M806"/>
      <c r="N806"/>
      <c r="O806" s="203"/>
    </row>
    <row r="807" spans="2:15" ht="14.5" hidden="1" x14ac:dyDescent="0.35">
      <c r="B807"/>
      <c r="C807"/>
      <c r="D807"/>
      <c r="E807"/>
      <c r="F807"/>
      <c r="G807"/>
      <c r="H807"/>
      <c r="I807"/>
      <c r="J807"/>
      <c r="K807"/>
      <c r="L807"/>
      <c r="M807"/>
      <c r="N807"/>
      <c r="O807" s="203"/>
    </row>
    <row r="808" spans="2:15" ht="14.5" hidden="1" x14ac:dyDescent="0.35">
      <c r="B808"/>
      <c r="C808"/>
      <c r="D808"/>
      <c r="E808"/>
      <c r="F808"/>
      <c r="G808"/>
      <c r="H808"/>
      <c r="I808"/>
      <c r="J808"/>
      <c r="K808"/>
      <c r="L808"/>
      <c r="M808"/>
      <c r="N808"/>
      <c r="O808" s="203"/>
    </row>
    <row r="809" spans="2:15" ht="14.5" hidden="1" x14ac:dyDescent="0.35">
      <c r="B809"/>
      <c r="C809"/>
      <c r="D809"/>
      <c r="E809"/>
      <c r="F809"/>
      <c r="G809"/>
      <c r="H809"/>
      <c r="I809"/>
      <c r="J809"/>
      <c r="K809"/>
      <c r="L809"/>
      <c r="M809"/>
      <c r="N809"/>
      <c r="O809" s="203"/>
    </row>
    <row r="810" spans="2:15" ht="14.5" hidden="1" x14ac:dyDescent="0.35">
      <c r="B810"/>
      <c r="C810"/>
      <c r="D810"/>
      <c r="E810"/>
      <c r="F810"/>
      <c r="G810"/>
      <c r="H810"/>
      <c r="I810"/>
      <c r="J810"/>
      <c r="K810"/>
      <c r="L810"/>
      <c r="M810"/>
      <c r="N810"/>
      <c r="O810" s="203"/>
    </row>
    <row r="811" spans="2:15" ht="14.5" hidden="1" x14ac:dyDescent="0.35">
      <c r="B811"/>
      <c r="C811"/>
      <c r="D811"/>
      <c r="E811"/>
      <c r="F811"/>
      <c r="G811"/>
      <c r="H811"/>
      <c r="I811"/>
      <c r="J811"/>
      <c r="K811"/>
      <c r="L811"/>
      <c r="M811"/>
      <c r="N811"/>
      <c r="O811" s="203"/>
    </row>
    <row r="812" spans="2:15" ht="14.5" hidden="1" x14ac:dyDescent="0.35">
      <c r="B812"/>
      <c r="C812"/>
      <c r="D812"/>
      <c r="E812"/>
      <c r="F812"/>
      <c r="G812"/>
      <c r="H812"/>
      <c r="I812"/>
      <c r="J812"/>
      <c r="K812"/>
      <c r="L812"/>
      <c r="M812"/>
      <c r="N812"/>
      <c r="O812" s="203"/>
    </row>
    <row r="813" spans="2:15" ht="14.5" hidden="1" x14ac:dyDescent="0.35">
      <c r="B813"/>
      <c r="C813"/>
      <c r="D813"/>
      <c r="E813"/>
      <c r="F813"/>
      <c r="G813"/>
      <c r="H813"/>
      <c r="I813"/>
      <c r="J813"/>
      <c r="K813"/>
      <c r="L813"/>
      <c r="M813"/>
      <c r="N813"/>
      <c r="O813" s="203"/>
    </row>
    <row r="814" spans="2:15" ht="14.5" hidden="1" x14ac:dyDescent="0.35">
      <c r="B814"/>
      <c r="C814"/>
      <c r="D814"/>
      <c r="E814"/>
      <c r="F814"/>
      <c r="G814"/>
      <c r="H814"/>
      <c r="I814"/>
      <c r="J814"/>
      <c r="K814"/>
      <c r="L814"/>
      <c r="M814"/>
      <c r="N814"/>
      <c r="O814" s="203"/>
    </row>
    <row r="815" spans="2:15" ht="14.5" hidden="1" x14ac:dyDescent="0.35">
      <c r="B815"/>
      <c r="C815"/>
      <c r="D815"/>
      <c r="E815"/>
      <c r="F815"/>
      <c r="G815"/>
      <c r="H815"/>
      <c r="I815"/>
      <c r="J815"/>
      <c r="K815"/>
      <c r="L815"/>
      <c r="M815"/>
      <c r="N815"/>
      <c r="O815" s="203"/>
    </row>
    <row r="816" spans="2:15" ht="14.5" hidden="1" x14ac:dyDescent="0.35">
      <c r="B816"/>
      <c r="C816"/>
      <c r="D816"/>
      <c r="E816"/>
      <c r="F816"/>
      <c r="G816"/>
      <c r="H816"/>
      <c r="I816"/>
      <c r="J816"/>
      <c r="K816"/>
      <c r="L816"/>
      <c r="M816"/>
      <c r="N816"/>
      <c r="O816" s="203"/>
    </row>
    <row r="817" spans="2:15" ht="14.5" hidden="1" x14ac:dyDescent="0.35">
      <c r="B817"/>
      <c r="C817"/>
      <c r="D817"/>
      <c r="E817"/>
      <c r="F817"/>
      <c r="G817"/>
      <c r="H817"/>
      <c r="I817"/>
      <c r="J817"/>
      <c r="K817"/>
      <c r="L817"/>
      <c r="M817"/>
      <c r="N817"/>
      <c r="O817" s="203"/>
    </row>
    <row r="818" spans="2:15" ht="14.5" hidden="1" x14ac:dyDescent="0.35">
      <c r="B818"/>
      <c r="C818"/>
      <c r="D818"/>
      <c r="E818"/>
      <c r="F818"/>
      <c r="G818"/>
      <c r="H818"/>
      <c r="I818"/>
      <c r="J818"/>
      <c r="K818"/>
      <c r="L818"/>
      <c r="M818"/>
      <c r="N818"/>
      <c r="O818" s="203"/>
    </row>
    <row r="819" spans="2:15" ht="14.5" hidden="1" x14ac:dyDescent="0.35">
      <c r="B819"/>
      <c r="C819"/>
      <c r="D819"/>
      <c r="E819"/>
      <c r="F819"/>
      <c r="G819"/>
      <c r="H819"/>
      <c r="I819"/>
      <c r="J819"/>
      <c r="K819"/>
      <c r="L819"/>
      <c r="M819"/>
      <c r="N819"/>
      <c r="O819" s="203"/>
    </row>
    <row r="820" spans="2:15" ht="14.5" hidden="1" x14ac:dyDescent="0.35">
      <c r="B820"/>
      <c r="C820"/>
      <c r="D820"/>
      <c r="E820"/>
      <c r="F820"/>
      <c r="G820"/>
      <c r="H820"/>
      <c r="I820"/>
      <c r="J820"/>
      <c r="K820"/>
      <c r="L820"/>
      <c r="M820"/>
      <c r="N820"/>
      <c r="O820" s="203"/>
    </row>
    <row r="821" spans="2:15" ht="14.5" hidden="1" x14ac:dyDescent="0.35">
      <c r="B821"/>
      <c r="C821"/>
      <c r="D821"/>
      <c r="E821"/>
      <c r="F821"/>
      <c r="G821"/>
      <c r="H821"/>
      <c r="I821"/>
      <c r="J821"/>
      <c r="K821"/>
      <c r="L821"/>
      <c r="M821"/>
      <c r="N821"/>
      <c r="O821" s="203"/>
    </row>
    <row r="822" spans="2:15" ht="14.5" hidden="1" x14ac:dyDescent="0.35">
      <c r="B822"/>
      <c r="C822"/>
      <c r="D822"/>
      <c r="E822"/>
      <c r="F822"/>
      <c r="G822"/>
      <c r="H822"/>
      <c r="I822"/>
      <c r="J822"/>
      <c r="K822"/>
      <c r="L822"/>
      <c r="M822"/>
      <c r="N822"/>
      <c r="O822" s="203"/>
    </row>
    <row r="823" spans="2:15" ht="14.5" hidden="1" x14ac:dyDescent="0.35">
      <c r="B823"/>
      <c r="C823"/>
      <c r="D823"/>
      <c r="E823"/>
      <c r="F823"/>
      <c r="G823"/>
      <c r="H823"/>
      <c r="I823"/>
      <c r="J823"/>
      <c r="K823"/>
      <c r="L823"/>
      <c r="M823"/>
      <c r="N823"/>
      <c r="O823" s="203"/>
    </row>
    <row r="824" spans="2:15" ht="14.5" hidden="1" x14ac:dyDescent="0.35">
      <c r="B824"/>
      <c r="C824"/>
      <c r="D824"/>
      <c r="E824"/>
      <c r="F824"/>
      <c r="G824"/>
      <c r="H824"/>
      <c r="I824"/>
      <c r="J824"/>
      <c r="K824"/>
      <c r="L824"/>
      <c r="M824"/>
      <c r="N824"/>
      <c r="O824" s="203"/>
    </row>
    <row r="825" spans="2:15" ht="14.5" hidden="1" x14ac:dyDescent="0.35">
      <c r="B825"/>
      <c r="C825"/>
      <c r="D825"/>
      <c r="E825"/>
      <c r="F825"/>
      <c r="G825"/>
      <c r="H825"/>
      <c r="I825"/>
      <c r="J825"/>
      <c r="K825"/>
      <c r="L825"/>
      <c r="M825"/>
      <c r="N825"/>
      <c r="O825" s="203"/>
    </row>
    <row r="826" spans="2:15" ht="14.5" hidden="1" x14ac:dyDescent="0.35">
      <c r="B826"/>
      <c r="C826"/>
      <c r="D826"/>
      <c r="E826"/>
      <c r="F826"/>
      <c r="G826"/>
      <c r="H826"/>
      <c r="I826"/>
      <c r="J826"/>
      <c r="K826"/>
      <c r="L826"/>
      <c r="M826"/>
      <c r="N826"/>
      <c r="O826" s="203"/>
    </row>
    <row r="827" spans="2:15" ht="14.5" hidden="1" x14ac:dyDescent="0.35">
      <c r="B827"/>
      <c r="C827"/>
      <c r="D827"/>
      <c r="E827"/>
      <c r="F827"/>
      <c r="G827"/>
      <c r="H827"/>
      <c r="I827"/>
      <c r="J827"/>
      <c r="K827"/>
      <c r="L827"/>
      <c r="M827"/>
      <c r="N827"/>
      <c r="O827" s="203"/>
    </row>
    <row r="828" spans="2:15" ht="14.5" hidden="1" x14ac:dyDescent="0.35">
      <c r="B828"/>
      <c r="C828"/>
      <c r="D828"/>
      <c r="E828"/>
      <c r="F828"/>
      <c r="G828"/>
      <c r="H828"/>
      <c r="I828"/>
      <c r="J828"/>
      <c r="K828"/>
      <c r="L828"/>
      <c r="M828"/>
      <c r="N828"/>
      <c r="O828" s="203"/>
    </row>
    <row r="829" spans="2:15" ht="14.5" hidden="1" x14ac:dyDescent="0.35">
      <c r="B829"/>
      <c r="C829"/>
      <c r="D829"/>
      <c r="E829"/>
      <c r="F829"/>
      <c r="G829"/>
      <c r="H829"/>
      <c r="I829"/>
      <c r="J829"/>
      <c r="K829"/>
      <c r="L829"/>
      <c r="M829"/>
      <c r="N829"/>
      <c r="O829" s="203"/>
    </row>
    <row r="830" spans="2:15" ht="14.5" hidden="1" x14ac:dyDescent="0.35">
      <c r="B830"/>
      <c r="C830"/>
      <c r="D830"/>
      <c r="E830"/>
      <c r="F830"/>
      <c r="G830"/>
      <c r="H830"/>
      <c r="I830"/>
      <c r="J830"/>
      <c r="K830"/>
      <c r="L830"/>
      <c r="M830"/>
      <c r="N830"/>
      <c r="O830" s="203"/>
    </row>
    <row r="831" spans="2:15" ht="14.5" hidden="1" x14ac:dyDescent="0.35">
      <c r="B831"/>
      <c r="C831"/>
      <c r="D831"/>
      <c r="E831"/>
      <c r="F831"/>
      <c r="G831"/>
      <c r="H831"/>
      <c r="I831"/>
      <c r="J831"/>
      <c r="K831"/>
      <c r="L831"/>
      <c r="M831"/>
      <c r="N831"/>
      <c r="O831" s="203"/>
    </row>
    <row r="832" spans="2:15" ht="14.5" hidden="1" x14ac:dyDescent="0.35">
      <c r="B832"/>
      <c r="C832"/>
      <c r="D832"/>
      <c r="E832"/>
      <c r="F832"/>
      <c r="G832"/>
      <c r="H832"/>
      <c r="I832"/>
      <c r="J832"/>
      <c r="K832"/>
      <c r="L832"/>
      <c r="M832"/>
      <c r="N832"/>
      <c r="O832" s="203"/>
    </row>
    <row r="833" spans="2:15" ht="14.5" hidden="1" x14ac:dyDescent="0.35">
      <c r="B833"/>
      <c r="C833"/>
      <c r="D833"/>
      <c r="E833"/>
      <c r="F833"/>
      <c r="G833"/>
      <c r="H833"/>
      <c r="I833"/>
      <c r="J833"/>
      <c r="K833"/>
      <c r="L833"/>
      <c r="M833"/>
      <c r="N833"/>
      <c r="O833" s="203"/>
    </row>
    <row r="834" spans="2:15" ht="14.5" hidden="1" x14ac:dyDescent="0.35">
      <c r="B834"/>
      <c r="C834"/>
      <c r="D834"/>
      <c r="E834"/>
      <c r="F834"/>
      <c r="G834"/>
      <c r="H834"/>
      <c r="I834"/>
      <c r="J834"/>
      <c r="K834"/>
      <c r="L834"/>
      <c r="M834"/>
      <c r="N834"/>
      <c r="O834" s="203"/>
    </row>
    <row r="835" spans="2:15" ht="14.5" hidden="1" x14ac:dyDescent="0.35">
      <c r="B835"/>
      <c r="C835"/>
      <c r="D835"/>
      <c r="E835"/>
      <c r="F835"/>
      <c r="G835"/>
      <c r="H835"/>
      <c r="I835"/>
      <c r="J835"/>
      <c r="K835"/>
      <c r="L835"/>
      <c r="M835"/>
      <c r="N835"/>
      <c r="O835" s="203"/>
    </row>
    <row r="836" spans="2:15" ht="14.5" hidden="1" x14ac:dyDescent="0.35">
      <c r="B836"/>
      <c r="C836"/>
      <c r="D836"/>
      <c r="E836"/>
      <c r="F836"/>
      <c r="G836"/>
      <c r="H836"/>
      <c r="I836"/>
      <c r="J836"/>
      <c r="K836"/>
      <c r="L836"/>
      <c r="M836"/>
      <c r="N836"/>
      <c r="O836" s="203"/>
    </row>
    <row r="837" spans="2:15" ht="14.5" hidden="1" x14ac:dyDescent="0.35">
      <c r="B837"/>
      <c r="C837"/>
      <c r="D837"/>
      <c r="E837"/>
      <c r="F837"/>
      <c r="G837"/>
      <c r="H837"/>
      <c r="I837"/>
      <c r="J837"/>
      <c r="K837"/>
      <c r="L837"/>
      <c r="M837"/>
      <c r="N837"/>
      <c r="O837" s="203"/>
    </row>
    <row r="838" spans="2:15" ht="14.5" hidden="1" x14ac:dyDescent="0.35">
      <c r="B838"/>
      <c r="C838"/>
      <c r="D838"/>
      <c r="E838"/>
      <c r="F838"/>
      <c r="G838"/>
      <c r="H838"/>
      <c r="I838"/>
      <c r="J838"/>
      <c r="K838"/>
      <c r="L838"/>
      <c r="M838"/>
      <c r="N838"/>
      <c r="O838" s="203"/>
    </row>
    <row r="839" spans="2:15" ht="14.5" hidden="1" x14ac:dyDescent="0.35">
      <c r="B839"/>
      <c r="C839"/>
      <c r="D839"/>
      <c r="E839"/>
      <c r="F839"/>
      <c r="G839"/>
      <c r="H839"/>
      <c r="I839"/>
      <c r="J839"/>
      <c r="K839"/>
      <c r="L839"/>
      <c r="M839"/>
      <c r="N839"/>
      <c r="O839" s="203"/>
    </row>
    <row r="840" spans="2:15" ht="14.5" hidden="1" x14ac:dyDescent="0.35">
      <c r="B840"/>
      <c r="C840"/>
      <c r="D840"/>
      <c r="E840"/>
      <c r="F840"/>
      <c r="G840"/>
      <c r="H840"/>
      <c r="I840"/>
      <c r="J840"/>
      <c r="K840"/>
      <c r="L840"/>
      <c r="M840"/>
      <c r="N840"/>
      <c r="O840" s="203"/>
    </row>
    <row r="841" spans="2:15" ht="14.5" hidden="1" x14ac:dyDescent="0.35">
      <c r="B841"/>
      <c r="C841"/>
      <c r="D841"/>
      <c r="E841"/>
      <c r="F841"/>
      <c r="G841"/>
      <c r="H841"/>
      <c r="I841"/>
      <c r="J841"/>
      <c r="K841"/>
      <c r="L841"/>
      <c r="M841"/>
      <c r="N841"/>
      <c r="O841" s="203"/>
    </row>
    <row r="842" spans="2:15" ht="14.5" hidden="1" x14ac:dyDescent="0.35">
      <c r="B842"/>
      <c r="C842"/>
      <c r="D842"/>
      <c r="E842"/>
      <c r="F842"/>
      <c r="G842"/>
      <c r="H842"/>
      <c r="I842"/>
      <c r="J842"/>
      <c r="K842"/>
      <c r="L842"/>
      <c r="M842"/>
      <c r="N842"/>
      <c r="O842" s="203"/>
    </row>
    <row r="843" spans="2:15" ht="14.5" hidden="1" x14ac:dyDescent="0.35">
      <c r="B843"/>
      <c r="C843"/>
      <c r="D843"/>
      <c r="E843"/>
      <c r="F843"/>
      <c r="G843"/>
      <c r="H843"/>
      <c r="I843"/>
      <c r="J843"/>
      <c r="K843"/>
      <c r="L843"/>
      <c r="M843"/>
      <c r="N843"/>
      <c r="O843" s="203"/>
    </row>
    <row r="844" spans="2:15" ht="14.5" hidden="1" x14ac:dyDescent="0.35">
      <c r="B844"/>
      <c r="C844"/>
      <c r="D844"/>
      <c r="E844"/>
      <c r="F844"/>
      <c r="G844"/>
      <c r="H844"/>
      <c r="I844"/>
      <c r="J844"/>
      <c r="K844"/>
      <c r="L844"/>
      <c r="M844"/>
      <c r="N844"/>
      <c r="O844" s="203"/>
    </row>
    <row r="845" spans="2:15" ht="14.5" hidden="1" x14ac:dyDescent="0.35">
      <c r="B845"/>
      <c r="C845"/>
      <c r="D845"/>
      <c r="E845"/>
      <c r="F845"/>
      <c r="G845"/>
      <c r="H845"/>
      <c r="I845"/>
      <c r="J845"/>
      <c r="K845"/>
      <c r="L845"/>
      <c r="M845"/>
      <c r="N845"/>
      <c r="O845" s="203"/>
    </row>
    <row r="846" spans="2:15" ht="14.5" hidden="1" x14ac:dyDescent="0.35">
      <c r="B846"/>
      <c r="C846"/>
      <c r="D846"/>
      <c r="E846"/>
      <c r="F846"/>
      <c r="G846"/>
      <c r="H846"/>
      <c r="I846"/>
      <c r="J846"/>
      <c r="K846"/>
      <c r="L846"/>
      <c r="M846"/>
      <c r="N846"/>
      <c r="O846" s="203"/>
    </row>
    <row r="847" spans="2:15" ht="14.5" hidden="1" x14ac:dyDescent="0.35">
      <c r="B847"/>
      <c r="C847"/>
      <c r="D847"/>
      <c r="E847"/>
      <c r="F847"/>
      <c r="G847"/>
      <c r="H847"/>
      <c r="I847"/>
      <c r="J847"/>
      <c r="K847"/>
      <c r="L847"/>
      <c r="M847"/>
      <c r="N847"/>
      <c r="O847" s="203"/>
    </row>
    <row r="848" spans="2:15" ht="14.5" hidden="1" x14ac:dyDescent="0.35">
      <c r="B848"/>
      <c r="C848"/>
      <c r="D848"/>
      <c r="E848"/>
      <c r="F848"/>
      <c r="G848"/>
      <c r="H848"/>
      <c r="I848"/>
      <c r="J848"/>
      <c r="K848"/>
      <c r="L848"/>
      <c r="M848"/>
      <c r="N848"/>
      <c r="O848" s="203"/>
    </row>
    <row r="849" spans="2:15" ht="14.5" hidden="1" x14ac:dyDescent="0.35">
      <c r="B849"/>
      <c r="C849"/>
      <c r="D849"/>
      <c r="E849"/>
      <c r="F849"/>
      <c r="G849"/>
      <c r="H849"/>
      <c r="I849"/>
      <c r="J849"/>
      <c r="K849"/>
      <c r="L849"/>
      <c r="M849"/>
      <c r="N849"/>
      <c r="O849" s="203"/>
    </row>
    <row r="850" spans="2:15" ht="14.5" hidden="1" x14ac:dyDescent="0.35">
      <c r="B850"/>
      <c r="C850"/>
      <c r="D850"/>
      <c r="E850"/>
      <c r="F850"/>
      <c r="G850"/>
      <c r="H850"/>
      <c r="I850"/>
      <c r="J850"/>
      <c r="K850"/>
      <c r="L850"/>
      <c r="M850"/>
      <c r="N850"/>
      <c r="O850" s="203"/>
    </row>
    <row r="851" spans="2:15" ht="14.5" hidden="1" x14ac:dyDescent="0.35">
      <c r="B851"/>
      <c r="C851"/>
      <c r="D851"/>
      <c r="E851"/>
      <c r="F851"/>
      <c r="G851"/>
      <c r="H851"/>
      <c r="I851"/>
      <c r="J851"/>
      <c r="K851"/>
      <c r="L851"/>
      <c r="M851"/>
      <c r="N851"/>
      <c r="O851" s="203"/>
    </row>
    <row r="852" spans="2:15" ht="14.5" hidden="1" x14ac:dyDescent="0.35">
      <c r="B852"/>
      <c r="C852"/>
      <c r="D852"/>
      <c r="E852"/>
      <c r="F852"/>
      <c r="G852"/>
      <c r="H852"/>
      <c r="I852"/>
      <c r="J852"/>
      <c r="K852"/>
      <c r="L852"/>
      <c r="M852"/>
      <c r="N852"/>
      <c r="O852" s="203"/>
    </row>
    <row r="853" spans="2:15" ht="14.5" hidden="1" x14ac:dyDescent="0.35">
      <c r="B853"/>
      <c r="C853"/>
      <c r="D853"/>
      <c r="E853"/>
      <c r="F853"/>
      <c r="G853"/>
      <c r="H853"/>
      <c r="I853"/>
      <c r="J853"/>
      <c r="K853"/>
      <c r="L853"/>
      <c r="M853"/>
      <c r="N853"/>
      <c r="O853" s="203"/>
    </row>
    <row r="854" spans="2:15" ht="14.5" hidden="1" x14ac:dyDescent="0.35">
      <c r="B854"/>
      <c r="C854"/>
      <c r="D854"/>
      <c r="E854"/>
      <c r="F854"/>
      <c r="G854"/>
      <c r="H854"/>
      <c r="I854"/>
      <c r="J854"/>
      <c r="K854"/>
      <c r="L854"/>
      <c r="M854"/>
      <c r="N854"/>
      <c r="O854" s="203"/>
    </row>
    <row r="855" spans="2:15" ht="14.5" hidden="1" x14ac:dyDescent="0.35">
      <c r="B855"/>
      <c r="C855"/>
      <c r="D855"/>
      <c r="E855"/>
      <c r="F855"/>
      <c r="G855"/>
      <c r="H855"/>
      <c r="I855"/>
      <c r="J855"/>
      <c r="K855"/>
      <c r="L855"/>
      <c r="M855"/>
      <c r="N855"/>
      <c r="O855" s="203"/>
    </row>
    <row r="856" spans="2:15" ht="14.5" hidden="1" x14ac:dyDescent="0.35">
      <c r="B856"/>
      <c r="C856"/>
      <c r="D856"/>
      <c r="E856"/>
      <c r="F856"/>
      <c r="G856"/>
      <c r="H856"/>
      <c r="I856"/>
      <c r="J856"/>
      <c r="K856"/>
      <c r="L856"/>
      <c r="M856"/>
      <c r="N856"/>
      <c r="O856" s="203"/>
    </row>
    <row r="857" spans="2:15" ht="14.5" hidden="1" x14ac:dyDescent="0.35">
      <c r="B857"/>
      <c r="C857"/>
      <c r="D857"/>
      <c r="E857"/>
      <c r="F857"/>
      <c r="G857"/>
      <c r="H857"/>
      <c r="I857"/>
      <c r="J857"/>
      <c r="K857"/>
      <c r="L857"/>
      <c r="M857"/>
      <c r="N857"/>
      <c r="O857" s="203"/>
    </row>
    <row r="858" spans="2:15" ht="14.5" hidden="1" x14ac:dyDescent="0.35">
      <c r="B858"/>
      <c r="C858"/>
      <c r="D858"/>
      <c r="E858"/>
      <c r="F858"/>
      <c r="G858"/>
      <c r="H858"/>
      <c r="I858"/>
      <c r="J858"/>
      <c r="K858"/>
      <c r="L858"/>
      <c r="M858"/>
      <c r="N858"/>
      <c r="O858" s="203"/>
    </row>
    <row r="859" spans="2:15" ht="14.5" hidden="1" x14ac:dyDescent="0.35">
      <c r="B859"/>
      <c r="C859"/>
      <c r="D859"/>
      <c r="E859"/>
      <c r="F859"/>
      <c r="G859"/>
      <c r="H859"/>
      <c r="I859"/>
      <c r="J859"/>
      <c r="K859"/>
      <c r="L859"/>
      <c r="M859"/>
      <c r="N859"/>
      <c r="O859" s="203"/>
    </row>
    <row r="860" spans="2:15" ht="14.5" hidden="1" x14ac:dyDescent="0.35">
      <c r="B860"/>
      <c r="C860"/>
      <c r="D860"/>
      <c r="E860"/>
      <c r="F860"/>
      <c r="G860"/>
      <c r="H860"/>
      <c r="I860"/>
      <c r="J860"/>
      <c r="K860"/>
      <c r="L860"/>
      <c r="M860"/>
      <c r="N860"/>
      <c r="O860" s="203"/>
    </row>
    <row r="861" spans="2:15" ht="14.5" hidden="1" x14ac:dyDescent="0.35">
      <c r="B861"/>
      <c r="C861"/>
      <c r="D861"/>
      <c r="E861"/>
      <c r="F861"/>
      <c r="G861"/>
      <c r="H861"/>
      <c r="I861"/>
      <c r="J861"/>
      <c r="K861"/>
      <c r="L861"/>
      <c r="M861"/>
      <c r="N861"/>
      <c r="O861" s="203"/>
    </row>
    <row r="862" spans="2:15" ht="14.5" hidden="1" x14ac:dyDescent="0.35">
      <c r="B862"/>
      <c r="C862"/>
      <c r="D862"/>
      <c r="E862"/>
      <c r="F862"/>
      <c r="G862"/>
      <c r="H862"/>
      <c r="I862"/>
      <c r="J862"/>
      <c r="K862"/>
      <c r="L862"/>
      <c r="M862"/>
      <c r="N862"/>
      <c r="O862" s="203"/>
    </row>
    <row r="863" spans="2:15" ht="14.5" hidden="1" x14ac:dyDescent="0.35">
      <c r="B863"/>
      <c r="C863"/>
      <c r="D863"/>
      <c r="E863"/>
      <c r="F863"/>
      <c r="G863"/>
      <c r="H863"/>
      <c r="I863"/>
      <c r="J863"/>
      <c r="K863"/>
      <c r="L863"/>
      <c r="M863"/>
      <c r="N863"/>
      <c r="O863" s="203"/>
    </row>
    <row r="864" spans="2:15" ht="14.5" hidden="1" x14ac:dyDescent="0.35">
      <c r="B864"/>
      <c r="C864"/>
      <c r="D864"/>
      <c r="E864"/>
      <c r="F864"/>
      <c r="G864"/>
      <c r="H864"/>
      <c r="I864"/>
      <c r="J864"/>
      <c r="K864"/>
      <c r="L864"/>
      <c r="M864"/>
      <c r="N864"/>
      <c r="O864" s="203"/>
    </row>
    <row r="865" spans="2:15" ht="14.5" hidden="1" x14ac:dyDescent="0.35">
      <c r="B865"/>
      <c r="C865"/>
      <c r="D865"/>
      <c r="E865"/>
      <c r="F865"/>
      <c r="G865"/>
      <c r="H865"/>
      <c r="I865"/>
      <c r="J865"/>
      <c r="K865"/>
      <c r="L865"/>
      <c r="M865"/>
      <c r="N865"/>
      <c r="O865" s="203"/>
    </row>
    <row r="866" spans="2:15" ht="14.5" hidden="1" x14ac:dyDescent="0.35">
      <c r="B866"/>
      <c r="C866"/>
      <c r="D866"/>
      <c r="E866"/>
      <c r="F866"/>
      <c r="G866"/>
      <c r="H866"/>
      <c r="I866"/>
      <c r="J866"/>
      <c r="K866"/>
      <c r="L866"/>
      <c r="M866"/>
      <c r="N866"/>
      <c r="O866" s="203"/>
    </row>
    <row r="867" spans="2:15" ht="14.5" hidden="1" x14ac:dyDescent="0.35">
      <c r="B867"/>
      <c r="C867"/>
      <c r="D867"/>
      <c r="E867"/>
      <c r="F867"/>
      <c r="G867"/>
      <c r="H867"/>
      <c r="I867"/>
      <c r="J867"/>
      <c r="K867"/>
      <c r="L867"/>
      <c r="M867"/>
      <c r="N867"/>
      <c r="O867" s="203"/>
    </row>
    <row r="868" spans="2:15" ht="14.5" hidden="1" x14ac:dyDescent="0.35">
      <c r="B868"/>
      <c r="C868"/>
      <c r="D868"/>
      <c r="E868"/>
      <c r="F868"/>
      <c r="G868"/>
      <c r="H868"/>
      <c r="I868"/>
      <c r="J868"/>
      <c r="K868"/>
      <c r="L868"/>
      <c r="M868"/>
      <c r="N868"/>
      <c r="O868" s="203"/>
    </row>
    <row r="869" spans="2:15" ht="14.5" hidden="1" x14ac:dyDescent="0.35">
      <c r="B869"/>
      <c r="C869"/>
      <c r="D869"/>
      <c r="E869"/>
      <c r="F869"/>
      <c r="G869"/>
      <c r="H869"/>
      <c r="I869"/>
      <c r="J869"/>
      <c r="K869"/>
      <c r="L869"/>
      <c r="M869"/>
      <c r="N869"/>
      <c r="O869" s="203"/>
    </row>
    <row r="870" spans="2:15" ht="14.5" hidden="1" x14ac:dyDescent="0.35">
      <c r="B870"/>
      <c r="C870"/>
      <c r="D870"/>
      <c r="E870"/>
      <c r="F870"/>
      <c r="G870"/>
      <c r="H870"/>
      <c r="I870"/>
      <c r="J870"/>
      <c r="K870"/>
      <c r="L870"/>
      <c r="M870"/>
      <c r="N870"/>
      <c r="O870" s="203"/>
    </row>
    <row r="871" spans="2:15" ht="14.5" hidden="1" x14ac:dyDescent="0.35">
      <c r="B871"/>
      <c r="C871"/>
      <c r="D871"/>
      <c r="E871"/>
      <c r="F871"/>
      <c r="G871"/>
      <c r="H871"/>
      <c r="I871"/>
      <c r="J871"/>
      <c r="K871"/>
      <c r="L871"/>
      <c r="M871"/>
      <c r="N871"/>
      <c r="O871" s="203"/>
    </row>
    <row r="872" spans="2:15" ht="14.5" hidden="1" x14ac:dyDescent="0.35">
      <c r="B872"/>
      <c r="C872"/>
      <c r="D872"/>
      <c r="E872"/>
      <c r="F872"/>
      <c r="G872"/>
      <c r="H872"/>
      <c r="I872"/>
      <c r="J872"/>
      <c r="K872"/>
      <c r="L872"/>
      <c r="M872"/>
      <c r="N872"/>
      <c r="O872" s="203"/>
    </row>
    <row r="873" spans="2:15" ht="14.5" hidden="1" x14ac:dyDescent="0.35">
      <c r="B873"/>
      <c r="C873"/>
      <c r="D873"/>
      <c r="E873"/>
      <c r="F873"/>
      <c r="G873"/>
      <c r="H873"/>
      <c r="I873"/>
      <c r="J873"/>
      <c r="K873"/>
      <c r="L873"/>
      <c r="M873"/>
      <c r="N873"/>
      <c r="O873" s="203"/>
    </row>
    <row r="874" spans="2:15" ht="14.5" hidden="1" x14ac:dyDescent="0.35">
      <c r="B874"/>
      <c r="C874"/>
      <c r="D874"/>
      <c r="E874"/>
      <c r="F874"/>
      <c r="G874"/>
      <c r="H874"/>
      <c r="I874"/>
      <c r="J874"/>
      <c r="K874"/>
      <c r="L874"/>
      <c r="M874"/>
      <c r="N874"/>
      <c r="O874" s="203"/>
    </row>
    <row r="875" spans="2:15" ht="14.5" hidden="1" x14ac:dyDescent="0.35">
      <c r="B875"/>
      <c r="C875"/>
      <c r="D875"/>
      <c r="E875"/>
      <c r="F875"/>
      <c r="G875"/>
      <c r="H875"/>
      <c r="I875"/>
      <c r="J875"/>
      <c r="K875"/>
      <c r="L875"/>
      <c r="M875"/>
      <c r="N875"/>
      <c r="O875" s="203"/>
    </row>
    <row r="876" spans="2:15" ht="14.5" hidden="1" x14ac:dyDescent="0.35">
      <c r="B876"/>
      <c r="C876"/>
      <c r="D876"/>
      <c r="E876"/>
      <c r="F876"/>
      <c r="G876"/>
      <c r="H876"/>
      <c r="I876"/>
      <c r="J876"/>
      <c r="K876"/>
      <c r="L876"/>
      <c r="M876"/>
      <c r="N876"/>
      <c r="O876" s="203"/>
    </row>
    <row r="877" spans="2:15" ht="14.5" hidden="1" x14ac:dyDescent="0.35">
      <c r="B877"/>
      <c r="C877"/>
      <c r="D877"/>
      <c r="E877"/>
      <c r="F877"/>
      <c r="G877"/>
      <c r="H877"/>
      <c r="I877"/>
      <c r="J877"/>
      <c r="K877"/>
      <c r="L877"/>
      <c r="M877"/>
      <c r="N877"/>
      <c r="O877" s="203"/>
    </row>
    <row r="878" spans="2:15" ht="14.5" hidden="1" x14ac:dyDescent="0.35">
      <c r="B878"/>
      <c r="C878"/>
      <c r="D878"/>
      <c r="E878"/>
      <c r="F878"/>
      <c r="G878"/>
      <c r="H878"/>
      <c r="I878"/>
      <c r="J878"/>
      <c r="K878"/>
      <c r="L878"/>
      <c r="M878"/>
      <c r="N878"/>
      <c r="O878" s="203"/>
    </row>
    <row r="879" spans="2:15" ht="14.5" hidden="1" x14ac:dyDescent="0.35">
      <c r="B879"/>
      <c r="C879"/>
      <c r="D879"/>
      <c r="E879"/>
      <c r="F879"/>
      <c r="G879"/>
      <c r="H879"/>
      <c r="I879"/>
      <c r="J879"/>
      <c r="K879"/>
      <c r="L879"/>
      <c r="M879"/>
      <c r="N879"/>
      <c r="O879" s="203"/>
    </row>
    <row r="880" spans="2:15" ht="14.5" hidden="1" x14ac:dyDescent="0.35">
      <c r="B880"/>
      <c r="C880"/>
      <c r="D880"/>
      <c r="E880"/>
      <c r="F880"/>
      <c r="G880"/>
      <c r="H880"/>
      <c r="I880"/>
      <c r="J880"/>
      <c r="K880"/>
      <c r="L880"/>
      <c r="M880"/>
      <c r="N880"/>
      <c r="O880" s="203"/>
    </row>
    <row r="881" spans="2:15" ht="14.5" hidden="1" x14ac:dyDescent="0.35">
      <c r="B881"/>
      <c r="C881"/>
      <c r="D881"/>
      <c r="E881"/>
      <c r="F881"/>
      <c r="G881"/>
      <c r="H881"/>
      <c r="I881"/>
      <c r="J881"/>
      <c r="K881"/>
      <c r="L881"/>
      <c r="M881"/>
      <c r="N881"/>
      <c r="O881" s="203"/>
    </row>
    <row r="882" spans="2:15" ht="14.5" hidden="1" x14ac:dyDescent="0.35">
      <c r="B882"/>
      <c r="C882"/>
      <c r="D882"/>
      <c r="E882"/>
      <c r="F882"/>
      <c r="G882"/>
      <c r="H882"/>
      <c r="I882"/>
      <c r="J882"/>
      <c r="K882"/>
      <c r="L882"/>
      <c r="M882"/>
      <c r="N882"/>
      <c r="O882" s="203"/>
    </row>
    <row r="883" spans="2:15" ht="14.5" hidden="1" x14ac:dyDescent="0.35">
      <c r="B883"/>
      <c r="C883"/>
      <c r="D883"/>
      <c r="E883"/>
      <c r="F883"/>
      <c r="G883"/>
      <c r="H883"/>
      <c r="I883"/>
      <c r="J883"/>
      <c r="K883"/>
      <c r="L883"/>
      <c r="M883"/>
      <c r="N883"/>
      <c r="O883" s="203"/>
    </row>
    <row r="884" spans="2:15" ht="14.5" hidden="1" x14ac:dyDescent="0.35">
      <c r="B884"/>
      <c r="C884"/>
      <c r="D884"/>
      <c r="E884"/>
      <c r="F884"/>
      <c r="G884"/>
      <c r="H884"/>
      <c r="I884"/>
      <c r="J884"/>
      <c r="K884"/>
      <c r="L884"/>
      <c r="M884"/>
      <c r="N884"/>
      <c r="O884" s="203"/>
    </row>
    <row r="885" spans="2:15" ht="14.5" hidden="1" x14ac:dyDescent="0.35">
      <c r="B885"/>
      <c r="C885"/>
      <c r="D885"/>
      <c r="E885"/>
      <c r="F885"/>
      <c r="G885"/>
      <c r="H885"/>
      <c r="I885"/>
      <c r="J885"/>
      <c r="K885"/>
      <c r="L885"/>
      <c r="M885"/>
      <c r="N885"/>
      <c r="O885" s="203"/>
    </row>
    <row r="886" spans="2:15" ht="14.5" hidden="1" x14ac:dyDescent="0.35">
      <c r="B886"/>
      <c r="C886"/>
      <c r="D886"/>
      <c r="E886"/>
      <c r="F886"/>
      <c r="G886"/>
      <c r="H886"/>
      <c r="I886"/>
      <c r="J886"/>
      <c r="K886"/>
      <c r="L886"/>
      <c r="M886"/>
      <c r="N886"/>
      <c r="O886" s="203"/>
    </row>
    <row r="887" spans="2:15" ht="14.5" hidden="1" x14ac:dyDescent="0.35">
      <c r="B887"/>
      <c r="C887"/>
      <c r="D887"/>
      <c r="E887"/>
      <c r="F887"/>
      <c r="G887"/>
      <c r="H887"/>
      <c r="I887"/>
      <c r="J887"/>
      <c r="K887"/>
      <c r="L887"/>
      <c r="M887"/>
      <c r="N887"/>
      <c r="O887" s="203"/>
    </row>
    <row r="888" spans="2:15" ht="14.5" hidden="1" x14ac:dyDescent="0.35">
      <c r="B888"/>
      <c r="C888"/>
      <c r="D888"/>
      <c r="E888"/>
      <c r="F888"/>
      <c r="G888"/>
      <c r="H888"/>
      <c r="I888"/>
      <c r="J888"/>
      <c r="K888"/>
      <c r="L888"/>
      <c r="M888"/>
      <c r="N888"/>
      <c r="O888" s="203"/>
    </row>
    <row r="889" spans="2:15" ht="14.5" hidden="1" x14ac:dyDescent="0.35">
      <c r="B889"/>
      <c r="C889"/>
      <c r="D889"/>
      <c r="E889"/>
      <c r="F889"/>
      <c r="G889"/>
      <c r="H889"/>
      <c r="I889"/>
      <c r="J889"/>
      <c r="K889"/>
      <c r="L889"/>
      <c r="M889"/>
      <c r="N889"/>
      <c r="O889" s="203"/>
    </row>
    <row r="890" spans="2:15" ht="14.5" hidden="1" x14ac:dyDescent="0.35">
      <c r="B890"/>
      <c r="C890"/>
      <c r="D890"/>
      <c r="E890"/>
      <c r="F890"/>
      <c r="G890"/>
      <c r="H890"/>
      <c r="I890"/>
      <c r="J890"/>
      <c r="K890"/>
      <c r="L890"/>
      <c r="M890"/>
      <c r="N890"/>
      <c r="O890" s="203"/>
    </row>
    <row r="891" spans="2:15" ht="14.5" hidden="1" x14ac:dyDescent="0.35">
      <c r="B891"/>
      <c r="C891"/>
      <c r="D891"/>
      <c r="E891"/>
      <c r="F891"/>
      <c r="G891"/>
      <c r="H891"/>
      <c r="I891"/>
      <c r="J891"/>
      <c r="K891"/>
      <c r="L891"/>
      <c r="M891"/>
      <c r="N891"/>
      <c r="O891" s="203"/>
    </row>
    <row r="892" spans="2:15" ht="14.5" hidden="1" x14ac:dyDescent="0.35">
      <c r="B892"/>
      <c r="C892"/>
      <c r="D892"/>
      <c r="E892"/>
      <c r="F892"/>
      <c r="G892"/>
      <c r="H892"/>
      <c r="I892"/>
      <c r="J892"/>
      <c r="K892"/>
      <c r="L892"/>
      <c r="M892"/>
      <c r="N892"/>
      <c r="O892" s="203"/>
    </row>
    <row r="893" spans="2:15" ht="14.5" hidden="1" x14ac:dyDescent="0.35">
      <c r="B893"/>
      <c r="C893"/>
      <c r="D893"/>
      <c r="E893"/>
      <c r="F893"/>
      <c r="G893"/>
      <c r="H893"/>
      <c r="I893"/>
      <c r="J893"/>
      <c r="K893"/>
      <c r="L893"/>
      <c r="M893"/>
      <c r="N893"/>
      <c r="O893" s="203"/>
    </row>
    <row r="894" spans="2:15" ht="14.5" hidden="1" x14ac:dyDescent="0.35">
      <c r="B894"/>
      <c r="C894"/>
      <c r="D894"/>
      <c r="E894"/>
      <c r="F894"/>
      <c r="G894"/>
      <c r="H894"/>
      <c r="I894"/>
      <c r="J894"/>
      <c r="K894"/>
      <c r="L894"/>
      <c r="M894"/>
      <c r="N894"/>
      <c r="O894" s="203"/>
    </row>
    <row r="895" spans="2:15" ht="14.5" hidden="1" x14ac:dyDescent="0.35">
      <c r="B895"/>
      <c r="C895"/>
      <c r="D895"/>
      <c r="E895"/>
      <c r="F895"/>
      <c r="G895"/>
      <c r="H895"/>
      <c r="I895"/>
      <c r="J895"/>
      <c r="K895"/>
      <c r="L895"/>
      <c r="M895"/>
      <c r="N895"/>
      <c r="O895" s="203"/>
    </row>
    <row r="896" spans="2:15" ht="14.5" hidden="1" x14ac:dyDescent="0.35">
      <c r="B896"/>
      <c r="C896"/>
      <c r="D896"/>
      <c r="E896"/>
      <c r="F896"/>
      <c r="G896"/>
      <c r="H896"/>
      <c r="I896"/>
      <c r="J896"/>
      <c r="K896"/>
      <c r="L896"/>
      <c r="M896"/>
      <c r="N896"/>
      <c r="O896" s="203"/>
    </row>
    <row r="897" spans="2:15" ht="14.5" hidden="1" x14ac:dyDescent="0.35">
      <c r="B897"/>
      <c r="C897"/>
      <c r="D897"/>
      <c r="E897"/>
      <c r="F897"/>
      <c r="G897"/>
      <c r="H897"/>
      <c r="I897"/>
      <c r="J897"/>
      <c r="K897"/>
      <c r="L897"/>
      <c r="M897"/>
      <c r="N897"/>
      <c r="O897" s="203"/>
    </row>
    <row r="898" spans="2:15" ht="14.5" hidden="1" x14ac:dyDescent="0.35">
      <c r="B898"/>
      <c r="C898"/>
      <c r="D898"/>
      <c r="E898"/>
      <c r="F898"/>
      <c r="G898"/>
      <c r="H898"/>
      <c r="I898"/>
      <c r="J898"/>
      <c r="K898"/>
      <c r="L898"/>
      <c r="M898"/>
      <c r="N898"/>
      <c r="O898" s="203"/>
    </row>
    <row r="899" spans="2:15" ht="14.5" hidden="1" x14ac:dyDescent="0.35">
      <c r="B899"/>
      <c r="C899"/>
      <c r="D899"/>
      <c r="E899"/>
      <c r="F899"/>
      <c r="G899"/>
      <c r="H899"/>
      <c r="I899"/>
      <c r="J899"/>
      <c r="K899"/>
      <c r="L899"/>
      <c r="M899"/>
      <c r="N899"/>
      <c r="O899" s="203"/>
    </row>
    <row r="900" spans="2:15" ht="14.5" hidden="1" x14ac:dyDescent="0.35">
      <c r="B900"/>
      <c r="C900"/>
      <c r="D900"/>
      <c r="E900"/>
      <c r="F900"/>
      <c r="G900"/>
      <c r="H900"/>
      <c r="I900"/>
      <c r="J900"/>
      <c r="K900"/>
      <c r="L900"/>
      <c r="M900"/>
      <c r="N900"/>
      <c r="O900" s="203"/>
    </row>
    <row r="901" spans="2:15" ht="14.5" hidden="1" x14ac:dyDescent="0.35">
      <c r="B901"/>
      <c r="C901"/>
      <c r="D901"/>
      <c r="E901"/>
      <c r="F901"/>
      <c r="G901"/>
      <c r="H901"/>
      <c r="I901"/>
      <c r="J901"/>
      <c r="K901"/>
      <c r="L901"/>
      <c r="M901"/>
      <c r="N901"/>
      <c r="O901" s="203"/>
    </row>
    <row r="902" spans="2:15" ht="14.5" hidden="1" x14ac:dyDescent="0.35">
      <c r="B902"/>
      <c r="C902"/>
      <c r="D902"/>
      <c r="E902"/>
      <c r="F902"/>
      <c r="G902"/>
      <c r="H902"/>
      <c r="I902"/>
      <c r="J902"/>
      <c r="K902"/>
      <c r="L902"/>
      <c r="M902"/>
      <c r="N902"/>
      <c r="O902" s="203"/>
    </row>
    <row r="903" spans="2:15" ht="14.5" hidden="1" x14ac:dyDescent="0.35">
      <c r="B903"/>
      <c r="C903"/>
      <c r="D903"/>
      <c r="E903"/>
      <c r="F903"/>
      <c r="G903"/>
      <c r="H903"/>
      <c r="I903"/>
      <c r="J903"/>
      <c r="K903"/>
      <c r="L903"/>
      <c r="M903"/>
      <c r="N903"/>
      <c r="O903" s="203"/>
    </row>
    <row r="904" spans="2:15" ht="14.5" hidden="1" x14ac:dyDescent="0.35">
      <c r="B904"/>
      <c r="C904"/>
      <c r="D904"/>
      <c r="E904"/>
      <c r="F904"/>
      <c r="G904"/>
      <c r="H904"/>
      <c r="I904"/>
      <c r="J904"/>
      <c r="K904"/>
      <c r="L904"/>
      <c r="M904"/>
      <c r="N904"/>
      <c r="O904" s="203"/>
    </row>
    <row r="905" spans="2:15" ht="14.5" hidden="1" x14ac:dyDescent="0.35">
      <c r="B905"/>
      <c r="C905"/>
      <c r="D905"/>
      <c r="E905"/>
      <c r="F905"/>
      <c r="G905"/>
      <c r="H905"/>
      <c r="I905"/>
      <c r="J905"/>
      <c r="K905"/>
      <c r="L905"/>
      <c r="M905"/>
      <c r="N905"/>
      <c r="O905" s="203"/>
    </row>
    <row r="906" spans="2:15" ht="14.5" hidden="1" x14ac:dyDescent="0.35">
      <c r="B906"/>
      <c r="C906"/>
      <c r="D906"/>
      <c r="E906"/>
      <c r="F906"/>
      <c r="G906"/>
      <c r="H906"/>
      <c r="I906"/>
      <c r="J906"/>
      <c r="K906"/>
      <c r="L906"/>
      <c r="M906"/>
      <c r="N906"/>
      <c r="O906" s="203"/>
    </row>
    <row r="907" spans="2:15" ht="14.5" hidden="1" x14ac:dyDescent="0.35">
      <c r="B907"/>
      <c r="C907"/>
      <c r="D907"/>
      <c r="E907"/>
      <c r="F907"/>
      <c r="G907"/>
      <c r="H907"/>
      <c r="I907"/>
      <c r="J907"/>
      <c r="K907"/>
      <c r="L907"/>
      <c r="M907"/>
      <c r="N907"/>
      <c r="O907" s="203"/>
    </row>
    <row r="908" spans="2:15" ht="14.5" hidden="1" x14ac:dyDescent="0.35">
      <c r="B908"/>
      <c r="C908"/>
      <c r="D908"/>
      <c r="E908"/>
      <c r="F908"/>
      <c r="G908"/>
      <c r="H908"/>
      <c r="I908"/>
      <c r="J908"/>
      <c r="K908"/>
      <c r="L908"/>
      <c r="M908"/>
      <c r="N908"/>
      <c r="O908" s="203"/>
    </row>
    <row r="909" spans="2:15" ht="14.5" hidden="1" x14ac:dyDescent="0.35">
      <c r="B909"/>
      <c r="C909"/>
      <c r="D909"/>
      <c r="E909"/>
      <c r="F909"/>
      <c r="G909"/>
      <c r="H909"/>
      <c r="I909"/>
      <c r="J909"/>
      <c r="K909"/>
      <c r="L909"/>
      <c r="M909"/>
      <c r="N909"/>
      <c r="O909" s="203"/>
    </row>
    <row r="910" spans="2:15" ht="14.5" hidden="1" x14ac:dyDescent="0.35">
      <c r="B910"/>
      <c r="C910"/>
      <c r="D910"/>
      <c r="E910"/>
      <c r="F910"/>
      <c r="G910"/>
      <c r="H910"/>
      <c r="I910"/>
      <c r="J910"/>
      <c r="K910"/>
      <c r="L910"/>
      <c r="M910"/>
      <c r="N910"/>
      <c r="O910" s="203"/>
    </row>
    <row r="911" spans="2:15" ht="14.5" hidden="1" x14ac:dyDescent="0.35">
      <c r="B911"/>
      <c r="C911"/>
      <c r="D911"/>
      <c r="E911"/>
      <c r="F911"/>
      <c r="G911"/>
      <c r="H911"/>
      <c r="I911"/>
      <c r="J911"/>
      <c r="K911"/>
      <c r="L911"/>
      <c r="M911"/>
      <c r="N911"/>
      <c r="O911" s="203"/>
    </row>
    <row r="912" spans="2:15" ht="14.5" hidden="1" x14ac:dyDescent="0.35">
      <c r="B912"/>
      <c r="C912"/>
      <c r="D912"/>
      <c r="E912"/>
      <c r="F912"/>
      <c r="G912"/>
      <c r="H912"/>
      <c r="I912"/>
      <c r="J912"/>
      <c r="K912"/>
      <c r="L912"/>
      <c r="M912"/>
      <c r="N912"/>
      <c r="O912" s="203"/>
    </row>
    <row r="913" spans="2:15" ht="14.5" hidden="1" x14ac:dyDescent="0.35">
      <c r="B913"/>
      <c r="C913"/>
      <c r="D913"/>
      <c r="E913"/>
      <c r="F913"/>
      <c r="G913"/>
      <c r="H913"/>
      <c r="I913"/>
      <c r="J913"/>
      <c r="K913"/>
      <c r="L913"/>
      <c r="M913"/>
      <c r="N913"/>
      <c r="O913" s="203"/>
    </row>
    <row r="914" spans="2:15" ht="14.5" hidden="1" x14ac:dyDescent="0.35">
      <c r="B914"/>
      <c r="C914"/>
      <c r="D914"/>
      <c r="E914"/>
      <c r="F914"/>
      <c r="G914"/>
      <c r="H914"/>
      <c r="I914"/>
      <c r="J914"/>
      <c r="K914"/>
      <c r="L914"/>
      <c r="M914"/>
      <c r="N914"/>
      <c r="O914" s="203"/>
    </row>
    <row r="915" spans="2:15" ht="14.5" hidden="1" x14ac:dyDescent="0.35">
      <c r="B915"/>
      <c r="C915"/>
      <c r="D915"/>
      <c r="E915"/>
      <c r="F915"/>
      <c r="G915"/>
      <c r="H915"/>
      <c r="I915"/>
      <c r="J915"/>
      <c r="K915"/>
      <c r="L915"/>
      <c r="M915"/>
      <c r="N915"/>
      <c r="O915" s="203"/>
    </row>
    <row r="916" spans="2:15" ht="14.5" hidden="1" x14ac:dyDescent="0.35">
      <c r="B916"/>
      <c r="C916"/>
      <c r="D916"/>
      <c r="E916"/>
      <c r="F916"/>
      <c r="G916"/>
      <c r="H916"/>
      <c r="I916"/>
      <c r="J916"/>
      <c r="K916"/>
      <c r="L916"/>
      <c r="M916"/>
      <c r="N916"/>
      <c r="O916" s="203"/>
    </row>
    <row r="917" spans="2:15" ht="14.5" hidden="1" x14ac:dyDescent="0.35">
      <c r="B917"/>
      <c r="C917"/>
      <c r="D917"/>
      <c r="E917"/>
      <c r="F917"/>
      <c r="G917"/>
      <c r="H917"/>
      <c r="I917"/>
      <c r="J917"/>
      <c r="K917"/>
      <c r="L917"/>
      <c r="M917"/>
      <c r="N917"/>
      <c r="O917" s="203"/>
    </row>
    <row r="918" spans="2:15" ht="14.5" hidden="1" x14ac:dyDescent="0.35">
      <c r="B918"/>
      <c r="C918"/>
      <c r="D918"/>
      <c r="E918"/>
      <c r="F918"/>
      <c r="G918"/>
      <c r="H918"/>
      <c r="I918"/>
      <c r="J918"/>
      <c r="K918"/>
      <c r="L918"/>
      <c r="M918"/>
      <c r="N918"/>
      <c r="O918" s="203"/>
    </row>
    <row r="919" spans="2:15" ht="14.5" hidden="1" x14ac:dyDescent="0.35">
      <c r="B919"/>
      <c r="C919"/>
      <c r="D919"/>
      <c r="E919"/>
      <c r="F919"/>
      <c r="G919"/>
      <c r="H919"/>
      <c r="I919"/>
      <c r="J919"/>
      <c r="K919"/>
      <c r="L919"/>
      <c r="M919"/>
      <c r="N919"/>
      <c r="O919" s="203"/>
    </row>
    <row r="920" spans="2:15" ht="14.5" hidden="1" x14ac:dyDescent="0.35">
      <c r="B920"/>
      <c r="C920"/>
      <c r="D920"/>
      <c r="E920"/>
      <c r="F920"/>
      <c r="G920"/>
      <c r="H920"/>
      <c r="I920"/>
      <c r="J920"/>
      <c r="K920"/>
      <c r="L920"/>
      <c r="M920"/>
      <c r="N920"/>
      <c r="O920" s="203"/>
    </row>
    <row r="921" spans="2:15" ht="14.5" hidden="1" x14ac:dyDescent="0.35">
      <c r="B921"/>
      <c r="C921"/>
      <c r="D921"/>
      <c r="E921"/>
      <c r="F921"/>
      <c r="G921"/>
      <c r="H921"/>
      <c r="I921"/>
      <c r="J921"/>
      <c r="K921"/>
      <c r="L921"/>
      <c r="M921"/>
      <c r="N921"/>
      <c r="O921" s="203"/>
    </row>
    <row r="922" spans="2:15" ht="14.5" hidden="1" x14ac:dyDescent="0.35">
      <c r="B922"/>
      <c r="C922"/>
      <c r="D922"/>
      <c r="E922"/>
      <c r="F922"/>
      <c r="G922"/>
      <c r="H922"/>
      <c r="I922"/>
      <c r="J922"/>
      <c r="K922"/>
      <c r="L922"/>
      <c r="M922"/>
      <c r="N922"/>
      <c r="O922" s="203"/>
    </row>
    <row r="923" spans="2:15" ht="14.5" hidden="1" x14ac:dyDescent="0.35">
      <c r="B923"/>
      <c r="C923"/>
      <c r="D923"/>
      <c r="E923"/>
      <c r="F923"/>
      <c r="G923"/>
      <c r="H923"/>
      <c r="I923"/>
      <c r="J923"/>
      <c r="K923"/>
      <c r="L923"/>
      <c r="M923"/>
      <c r="N923"/>
      <c r="O923" s="203"/>
    </row>
    <row r="924" spans="2:15" ht="14.5" hidden="1" x14ac:dyDescent="0.35">
      <c r="B924"/>
      <c r="C924"/>
      <c r="D924"/>
      <c r="E924"/>
      <c r="F924"/>
      <c r="G924"/>
      <c r="H924"/>
      <c r="I924"/>
      <c r="J924"/>
      <c r="K924"/>
      <c r="L924"/>
      <c r="M924"/>
      <c r="N924"/>
      <c r="O924" s="203"/>
    </row>
    <row r="925" spans="2:15" ht="14.5" hidden="1" x14ac:dyDescent="0.35">
      <c r="B925"/>
      <c r="C925"/>
      <c r="D925"/>
      <c r="E925"/>
      <c r="F925"/>
      <c r="G925"/>
      <c r="H925"/>
      <c r="I925"/>
      <c r="J925"/>
      <c r="K925"/>
      <c r="L925"/>
      <c r="M925"/>
      <c r="N925"/>
      <c r="O925" s="203"/>
    </row>
    <row r="926" spans="2:15" ht="14.5" hidden="1" x14ac:dyDescent="0.35">
      <c r="B926"/>
      <c r="C926"/>
      <c r="D926"/>
      <c r="E926"/>
      <c r="F926"/>
      <c r="G926"/>
      <c r="H926"/>
      <c r="I926"/>
      <c r="J926"/>
      <c r="K926"/>
      <c r="L926"/>
      <c r="M926"/>
      <c r="N926"/>
      <c r="O926" s="203"/>
    </row>
    <row r="927" spans="2:15" ht="14.5" hidden="1" x14ac:dyDescent="0.35">
      <c r="B927"/>
      <c r="C927"/>
      <c r="D927"/>
      <c r="E927"/>
      <c r="F927"/>
      <c r="G927"/>
      <c r="H927"/>
      <c r="I927"/>
      <c r="J927"/>
      <c r="K927"/>
      <c r="L927"/>
      <c r="M927"/>
      <c r="N927"/>
      <c r="O927" s="203"/>
    </row>
    <row r="928" spans="2:15" ht="14.5" hidden="1" x14ac:dyDescent="0.35">
      <c r="B928"/>
      <c r="C928"/>
      <c r="D928"/>
      <c r="E928"/>
      <c r="F928"/>
      <c r="G928"/>
      <c r="H928"/>
      <c r="I928"/>
      <c r="J928"/>
      <c r="K928"/>
      <c r="L928"/>
      <c r="M928"/>
      <c r="N928"/>
      <c r="O928" s="203"/>
    </row>
    <row r="929" spans="2:15" ht="14.5" hidden="1" x14ac:dyDescent="0.35">
      <c r="B929"/>
      <c r="C929"/>
      <c r="D929"/>
      <c r="E929"/>
      <c r="F929"/>
      <c r="G929"/>
      <c r="H929"/>
      <c r="I929"/>
      <c r="J929"/>
      <c r="K929"/>
      <c r="L929"/>
      <c r="M929"/>
      <c r="N929"/>
      <c r="O929" s="203"/>
    </row>
    <row r="930" spans="2:15" ht="14.5" hidden="1" x14ac:dyDescent="0.35">
      <c r="B930"/>
      <c r="C930"/>
      <c r="D930"/>
      <c r="E930"/>
      <c r="F930"/>
      <c r="G930"/>
      <c r="H930"/>
      <c r="I930"/>
      <c r="J930"/>
      <c r="K930"/>
      <c r="L930"/>
      <c r="M930"/>
      <c r="N930"/>
      <c r="O930" s="203"/>
    </row>
    <row r="931" spans="2:15" ht="14.5" hidden="1" x14ac:dyDescent="0.35">
      <c r="B931"/>
      <c r="C931"/>
      <c r="D931"/>
      <c r="E931"/>
      <c r="F931"/>
      <c r="G931"/>
      <c r="H931"/>
      <c r="I931"/>
      <c r="J931"/>
      <c r="K931"/>
      <c r="L931"/>
      <c r="M931"/>
      <c r="N931"/>
      <c r="O931" s="203"/>
    </row>
    <row r="932" spans="2:15" ht="14.5" hidden="1" x14ac:dyDescent="0.35">
      <c r="B932"/>
      <c r="C932"/>
      <c r="D932"/>
      <c r="E932"/>
      <c r="F932"/>
      <c r="G932"/>
      <c r="H932"/>
      <c r="I932"/>
      <c r="J932"/>
      <c r="K932"/>
      <c r="L932"/>
      <c r="M932"/>
      <c r="N932"/>
      <c r="O932" s="203"/>
    </row>
    <row r="933" spans="2:15" ht="14.5" hidden="1" x14ac:dyDescent="0.35">
      <c r="B933"/>
      <c r="C933"/>
      <c r="D933"/>
      <c r="E933"/>
      <c r="F933"/>
      <c r="G933"/>
      <c r="H933"/>
      <c r="I933"/>
      <c r="J933"/>
      <c r="K933"/>
      <c r="L933"/>
      <c r="M933"/>
      <c r="N933"/>
      <c r="O933" s="203"/>
    </row>
    <row r="934" spans="2:15" ht="14.5" hidden="1" x14ac:dyDescent="0.35">
      <c r="B934"/>
      <c r="C934"/>
      <c r="D934"/>
      <c r="E934"/>
      <c r="F934"/>
      <c r="G934"/>
      <c r="H934"/>
      <c r="I934"/>
      <c r="J934"/>
      <c r="K934"/>
      <c r="L934"/>
      <c r="M934"/>
      <c r="N934"/>
      <c r="O934" s="203"/>
    </row>
    <row r="935" spans="2:15" ht="14.5" hidden="1" x14ac:dyDescent="0.35">
      <c r="B935"/>
      <c r="C935"/>
      <c r="D935"/>
      <c r="E935"/>
      <c r="F935"/>
      <c r="G935"/>
      <c r="H935"/>
      <c r="I935"/>
      <c r="J935"/>
      <c r="K935"/>
      <c r="L935"/>
      <c r="M935"/>
      <c r="N935"/>
      <c r="O935" s="203"/>
    </row>
    <row r="936" spans="2:15" ht="14.5" hidden="1" x14ac:dyDescent="0.35">
      <c r="B936"/>
      <c r="C936"/>
      <c r="D936"/>
      <c r="E936"/>
      <c r="F936"/>
      <c r="G936"/>
      <c r="H936"/>
      <c r="I936"/>
      <c r="J936"/>
      <c r="K936"/>
      <c r="L936"/>
      <c r="M936"/>
      <c r="N936"/>
      <c r="O936" s="203"/>
    </row>
    <row r="937" spans="2:15" ht="14.5" hidden="1" x14ac:dyDescent="0.35">
      <c r="B937"/>
      <c r="C937"/>
      <c r="D937"/>
      <c r="E937"/>
      <c r="F937"/>
      <c r="G937"/>
      <c r="H937"/>
      <c r="I937"/>
      <c r="J937"/>
      <c r="K937"/>
      <c r="L937"/>
      <c r="M937"/>
      <c r="N937"/>
      <c r="O937" s="203"/>
    </row>
    <row r="938" spans="2:15" ht="14.5" hidden="1" x14ac:dyDescent="0.35">
      <c r="B938"/>
      <c r="C938"/>
      <c r="D938"/>
      <c r="E938"/>
      <c r="F938"/>
      <c r="G938"/>
      <c r="H938"/>
      <c r="I938"/>
      <c r="J938"/>
      <c r="K938"/>
      <c r="L938"/>
      <c r="M938"/>
      <c r="N938"/>
      <c r="O938" s="203"/>
    </row>
    <row r="939" spans="2:15" ht="14.5" hidden="1" x14ac:dyDescent="0.35">
      <c r="B939"/>
      <c r="C939"/>
      <c r="D939"/>
      <c r="E939"/>
      <c r="F939"/>
      <c r="G939"/>
      <c r="H939"/>
      <c r="I939"/>
      <c r="J939"/>
      <c r="K939"/>
      <c r="L939"/>
      <c r="M939"/>
      <c r="N939"/>
      <c r="O939" s="203"/>
    </row>
    <row r="940" spans="2:15" ht="14.5" hidden="1" x14ac:dyDescent="0.35">
      <c r="B940"/>
      <c r="C940"/>
      <c r="D940"/>
      <c r="E940"/>
      <c r="F940"/>
      <c r="G940"/>
      <c r="H940"/>
      <c r="I940"/>
      <c r="J940"/>
      <c r="K940"/>
      <c r="L940"/>
      <c r="M940"/>
      <c r="N940"/>
      <c r="O940" s="203"/>
    </row>
    <row r="941" spans="2:15" ht="14.5" hidden="1" x14ac:dyDescent="0.35">
      <c r="B941"/>
      <c r="C941"/>
      <c r="D941"/>
      <c r="E941"/>
      <c r="F941"/>
      <c r="G941"/>
      <c r="H941"/>
      <c r="I941"/>
      <c r="J941"/>
      <c r="K941"/>
      <c r="L941"/>
      <c r="M941"/>
      <c r="N941"/>
      <c r="O941" s="203"/>
    </row>
    <row r="942" spans="2:15" ht="14.5" hidden="1" x14ac:dyDescent="0.35">
      <c r="B942"/>
      <c r="C942"/>
      <c r="D942"/>
      <c r="E942"/>
      <c r="F942"/>
      <c r="G942"/>
      <c r="H942"/>
      <c r="I942"/>
      <c r="J942"/>
      <c r="K942"/>
      <c r="L942"/>
      <c r="M942"/>
      <c r="N942"/>
      <c r="O942" s="203"/>
    </row>
    <row r="943" spans="2:15" ht="14.5" hidden="1" x14ac:dyDescent="0.35">
      <c r="B943"/>
      <c r="C943"/>
      <c r="D943"/>
      <c r="E943"/>
      <c r="F943"/>
      <c r="G943"/>
      <c r="H943"/>
      <c r="I943"/>
      <c r="J943"/>
      <c r="K943"/>
      <c r="L943"/>
      <c r="M943"/>
      <c r="N943"/>
      <c r="O943" s="203"/>
    </row>
    <row r="944" spans="2:15" ht="14.5" hidden="1" x14ac:dyDescent="0.35">
      <c r="B944"/>
      <c r="C944"/>
      <c r="D944"/>
      <c r="E944"/>
      <c r="F944"/>
      <c r="G944"/>
      <c r="H944"/>
      <c r="I944"/>
      <c r="J944"/>
      <c r="K944"/>
      <c r="L944"/>
      <c r="M944"/>
      <c r="N944"/>
      <c r="O944" s="203"/>
    </row>
    <row r="945" spans="2:15" ht="14.5" hidden="1" x14ac:dyDescent="0.35">
      <c r="B945"/>
      <c r="C945"/>
      <c r="D945"/>
      <c r="E945"/>
      <c r="F945"/>
      <c r="G945"/>
      <c r="H945"/>
      <c r="I945"/>
      <c r="J945"/>
      <c r="K945"/>
      <c r="L945"/>
      <c r="M945"/>
      <c r="N945"/>
      <c r="O945" s="203"/>
    </row>
    <row r="946" spans="2:15" ht="14.5" hidden="1" x14ac:dyDescent="0.35">
      <c r="B946"/>
      <c r="C946"/>
      <c r="D946"/>
      <c r="E946"/>
      <c r="F946"/>
      <c r="G946"/>
      <c r="H946"/>
      <c r="I946"/>
      <c r="J946"/>
      <c r="K946"/>
      <c r="L946"/>
      <c r="M946"/>
      <c r="N946"/>
      <c r="O946" s="203"/>
    </row>
    <row r="947" spans="2:15" ht="14.5" hidden="1" x14ac:dyDescent="0.35">
      <c r="B947"/>
      <c r="C947"/>
      <c r="D947"/>
      <c r="E947"/>
      <c r="F947"/>
      <c r="G947"/>
      <c r="H947"/>
      <c r="I947"/>
      <c r="J947"/>
      <c r="K947"/>
      <c r="L947"/>
      <c r="M947"/>
      <c r="N947"/>
      <c r="O947" s="203"/>
    </row>
    <row r="948" spans="2:15" ht="14.5" hidden="1" x14ac:dyDescent="0.35">
      <c r="B948"/>
      <c r="C948"/>
      <c r="D948"/>
      <c r="E948"/>
      <c r="F948"/>
      <c r="G948"/>
      <c r="H948"/>
      <c r="I948"/>
      <c r="J948"/>
      <c r="K948"/>
      <c r="L948"/>
      <c r="M948"/>
      <c r="N948"/>
      <c r="O948" s="203"/>
    </row>
    <row r="949" spans="2:15" ht="14.5" hidden="1" x14ac:dyDescent="0.35">
      <c r="B949"/>
      <c r="C949"/>
      <c r="D949"/>
      <c r="E949"/>
      <c r="F949"/>
      <c r="G949"/>
      <c r="H949"/>
      <c r="I949"/>
      <c r="J949"/>
      <c r="K949"/>
      <c r="L949"/>
      <c r="M949"/>
      <c r="N949"/>
      <c r="O949" s="203"/>
    </row>
    <row r="950" spans="2:15" ht="14.5" hidden="1" x14ac:dyDescent="0.35">
      <c r="B950"/>
      <c r="C950"/>
      <c r="D950"/>
      <c r="E950"/>
      <c r="F950"/>
      <c r="G950"/>
      <c r="H950"/>
      <c r="I950"/>
      <c r="J950"/>
      <c r="K950"/>
      <c r="L950"/>
      <c r="M950"/>
      <c r="N950"/>
      <c r="O950" s="203"/>
    </row>
    <row r="951" spans="2:15" ht="14.5" hidden="1" x14ac:dyDescent="0.35">
      <c r="B951"/>
      <c r="C951"/>
      <c r="D951"/>
      <c r="E951"/>
      <c r="F951"/>
      <c r="G951"/>
      <c r="H951"/>
      <c r="I951"/>
      <c r="J951"/>
      <c r="K951"/>
      <c r="L951"/>
      <c r="M951"/>
      <c r="N951"/>
      <c r="O951" s="203"/>
    </row>
    <row r="952" spans="2:15" ht="14.5" hidden="1" x14ac:dyDescent="0.35">
      <c r="B952"/>
      <c r="C952"/>
      <c r="D952"/>
      <c r="E952"/>
      <c r="F952"/>
      <c r="G952"/>
      <c r="H952"/>
      <c r="I952"/>
      <c r="J952"/>
      <c r="K952"/>
      <c r="L952"/>
      <c r="M952"/>
      <c r="N952"/>
      <c r="O952" s="203"/>
    </row>
    <row r="953" spans="2:15" ht="14.5" hidden="1" x14ac:dyDescent="0.35">
      <c r="B953"/>
      <c r="C953"/>
      <c r="D953"/>
      <c r="E953"/>
      <c r="F953"/>
      <c r="G953"/>
      <c r="H953"/>
      <c r="I953"/>
      <c r="J953"/>
      <c r="K953"/>
      <c r="L953"/>
      <c r="M953"/>
      <c r="N953"/>
      <c r="O953" s="203"/>
    </row>
    <row r="954" spans="2:15" ht="14.5" hidden="1" x14ac:dyDescent="0.35">
      <c r="B954"/>
      <c r="C954"/>
      <c r="D954"/>
      <c r="E954"/>
      <c r="F954"/>
      <c r="G954"/>
      <c r="H954"/>
      <c r="I954"/>
      <c r="J954"/>
      <c r="K954"/>
      <c r="L954"/>
      <c r="M954"/>
      <c r="N954"/>
      <c r="O954" s="203"/>
    </row>
    <row r="955" spans="2:15" ht="14.5" hidden="1" x14ac:dyDescent="0.35">
      <c r="B955"/>
      <c r="C955"/>
      <c r="D955"/>
      <c r="E955"/>
      <c r="F955"/>
      <c r="G955"/>
      <c r="H955"/>
      <c r="I955"/>
      <c r="J955"/>
      <c r="K955"/>
      <c r="L955"/>
      <c r="M955"/>
      <c r="N955"/>
      <c r="O955" s="203"/>
    </row>
    <row r="956" spans="2:15" ht="14.5" hidden="1" x14ac:dyDescent="0.35">
      <c r="B956"/>
      <c r="C956"/>
      <c r="D956"/>
      <c r="E956"/>
      <c r="F956"/>
      <c r="G956"/>
      <c r="H956"/>
      <c r="I956"/>
      <c r="J956"/>
      <c r="K956"/>
      <c r="L956"/>
      <c r="M956"/>
      <c r="N956"/>
      <c r="O956" s="203"/>
    </row>
    <row r="957" spans="2:15" ht="14.5" hidden="1" x14ac:dyDescent="0.35">
      <c r="B957"/>
      <c r="C957"/>
      <c r="D957"/>
      <c r="E957"/>
      <c r="F957"/>
      <c r="G957"/>
      <c r="H957"/>
      <c r="I957"/>
      <c r="J957"/>
      <c r="K957"/>
      <c r="L957"/>
      <c r="M957"/>
      <c r="N957"/>
      <c r="O957" s="203"/>
    </row>
    <row r="958" spans="2:15" ht="14.5" hidden="1" x14ac:dyDescent="0.35">
      <c r="B958"/>
      <c r="C958"/>
      <c r="D958"/>
      <c r="E958"/>
      <c r="F958"/>
      <c r="G958"/>
      <c r="H958"/>
      <c r="I958"/>
      <c r="J958"/>
      <c r="K958"/>
      <c r="L958"/>
      <c r="M958"/>
      <c r="N958"/>
      <c r="O958" s="203"/>
    </row>
    <row r="959" spans="2:15" ht="14.5" hidden="1" x14ac:dyDescent="0.35">
      <c r="B959"/>
      <c r="C959"/>
      <c r="D959"/>
      <c r="E959"/>
      <c r="F959"/>
      <c r="G959"/>
      <c r="H959"/>
      <c r="I959"/>
      <c r="J959"/>
      <c r="K959"/>
      <c r="L959"/>
      <c r="M959"/>
      <c r="N959"/>
      <c r="O959" s="203"/>
    </row>
    <row r="960" spans="2:15" ht="14.5" hidden="1" x14ac:dyDescent="0.35">
      <c r="B960"/>
      <c r="C960"/>
      <c r="D960"/>
      <c r="E960"/>
      <c r="F960"/>
      <c r="G960"/>
      <c r="H960"/>
      <c r="I960"/>
      <c r="J960"/>
      <c r="K960"/>
      <c r="L960"/>
      <c r="M960"/>
      <c r="N960"/>
      <c r="O960" s="203"/>
    </row>
    <row r="961" spans="2:15" ht="14.5" hidden="1" x14ac:dyDescent="0.35">
      <c r="B961"/>
      <c r="C961"/>
      <c r="D961"/>
      <c r="E961"/>
      <c r="F961"/>
      <c r="G961"/>
      <c r="H961"/>
      <c r="I961"/>
      <c r="J961"/>
      <c r="K961"/>
      <c r="L961"/>
      <c r="M961"/>
      <c r="N961"/>
      <c r="O961" s="203"/>
    </row>
    <row r="962" spans="2:15" ht="14.5" hidden="1" x14ac:dyDescent="0.35">
      <c r="B962"/>
      <c r="C962"/>
      <c r="D962"/>
      <c r="E962"/>
      <c r="F962"/>
      <c r="G962"/>
      <c r="H962"/>
      <c r="I962"/>
      <c r="J962"/>
      <c r="K962"/>
      <c r="L962"/>
      <c r="M962"/>
      <c r="N962"/>
      <c r="O962" s="203"/>
    </row>
    <row r="963" spans="2:15" ht="14.5" hidden="1" x14ac:dyDescent="0.35">
      <c r="B963"/>
      <c r="C963"/>
      <c r="D963"/>
      <c r="E963"/>
      <c r="F963"/>
      <c r="G963"/>
      <c r="H963"/>
      <c r="I963"/>
      <c r="J963"/>
      <c r="K963"/>
      <c r="L963"/>
      <c r="M963"/>
      <c r="N963"/>
      <c r="O963" s="203"/>
    </row>
    <row r="964" spans="2:15" ht="14.5" hidden="1" x14ac:dyDescent="0.35">
      <c r="B964"/>
      <c r="C964"/>
      <c r="D964"/>
      <c r="E964"/>
      <c r="F964"/>
      <c r="G964"/>
      <c r="H964"/>
      <c r="I964"/>
      <c r="J964"/>
      <c r="K964"/>
      <c r="L964"/>
      <c r="M964"/>
      <c r="N964"/>
      <c r="O964" s="203"/>
    </row>
    <row r="965" spans="2:15" ht="14.5" hidden="1" x14ac:dyDescent="0.35">
      <c r="B965"/>
      <c r="C965"/>
      <c r="D965"/>
      <c r="E965"/>
      <c r="F965"/>
      <c r="G965"/>
      <c r="H965"/>
      <c r="I965"/>
      <c r="J965"/>
      <c r="K965"/>
      <c r="L965"/>
      <c r="M965"/>
      <c r="N965"/>
      <c r="O965" s="203"/>
    </row>
    <row r="966" spans="2:15" ht="14.5" hidden="1" x14ac:dyDescent="0.35">
      <c r="B966"/>
      <c r="C966"/>
      <c r="D966"/>
      <c r="E966"/>
      <c r="F966"/>
      <c r="G966"/>
      <c r="H966"/>
      <c r="I966"/>
      <c r="J966"/>
      <c r="K966"/>
      <c r="L966"/>
      <c r="M966"/>
      <c r="N966"/>
      <c r="O966" s="203"/>
    </row>
    <row r="967" spans="2:15" ht="14.5" hidden="1" x14ac:dyDescent="0.35">
      <c r="B967"/>
      <c r="C967"/>
      <c r="D967"/>
      <c r="E967"/>
      <c r="F967"/>
      <c r="G967"/>
      <c r="H967"/>
      <c r="I967"/>
      <c r="J967"/>
      <c r="K967"/>
      <c r="L967"/>
      <c r="M967"/>
      <c r="N967"/>
      <c r="O967" s="203"/>
    </row>
    <row r="968" spans="2:15" ht="14.5" hidden="1" x14ac:dyDescent="0.35">
      <c r="B968"/>
      <c r="C968"/>
      <c r="D968"/>
      <c r="E968"/>
      <c r="F968"/>
      <c r="G968"/>
      <c r="H968"/>
      <c r="I968"/>
      <c r="J968"/>
      <c r="K968"/>
      <c r="L968"/>
      <c r="M968"/>
      <c r="N968"/>
      <c r="O968" s="203"/>
    </row>
    <row r="969" spans="2:15" ht="14.5" hidden="1" x14ac:dyDescent="0.35">
      <c r="B969"/>
      <c r="C969"/>
      <c r="D969"/>
      <c r="E969"/>
      <c r="F969"/>
      <c r="G969"/>
      <c r="H969"/>
      <c r="I969"/>
      <c r="J969"/>
      <c r="K969"/>
      <c r="L969"/>
      <c r="M969"/>
      <c r="N969"/>
      <c r="O969" s="203"/>
    </row>
    <row r="970" spans="2:15" ht="14.5" hidden="1" x14ac:dyDescent="0.35">
      <c r="B970"/>
      <c r="C970"/>
      <c r="D970"/>
      <c r="E970"/>
      <c r="F970"/>
      <c r="G970"/>
      <c r="H970"/>
      <c r="I970"/>
      <c r="J970"/>
      <c r="K970"/>
      <c r="L970"/>
      <c r="M970"/>
      <c r="N970"/>
      <c r="O970" s="203"/>
    </row>
    <row r="971" spans="2:15" ht="14.5" hidden="1" x14ac:dyDescent="0.35">
      <c r="B971"/>
      <c r="C971"/>
      <c r="D971"/>
      <c r="E971"/>
      <c r="F971"/>
      <c r="G971"/>
      <c r="H971"/>
      <c r="I971"/>
      <c r="J971"/>
      <c r="K971"/>
      <c r="L971"/>
      <c r="M971"/>
      <c r="N971"/>
      <c r="O971" s="203"/>
    </row>
    <row r="972" spans="2:15" ht="14.5" hidden="1" x14ac:dyDescent="0.35">
      <c r="B972"/>
      <c r="C972"/>
      <c r="D972"/>
      <c r="E972"/>
      <c r="F972"/>
      <c r="G972"/>
      <c r="H972"/>
      <c r="I972"/>
      <c r="J972"/>
      <c r="K972"/>
      <c r="L972"/>
      <c r="M972"/>
      <c r="N972"/>
      <c r="O972" s="203"/>
    </row>
    <row r="973" spans="2:15" ht="14.5" hidden="1" x14ac:dyDescent="0.35">
      <c r="B973"/>
      <c r="C973"/>
      <c r="D973"/>
      <c r="E973"/>
      <c r="F973"/>
      <c r="G973"/>
      <c r="H973"/>
      <c r="I973"/>
      <c r="J973"/>
      <c r="K973"/>
      <c r="L973"/>
      <c r="M973"/>
      <c r="N973"/>
      <c r="O973" s="203"/>
    </row>
    <row r="974" spans="2:15" ht="14.5" hidden="1" x14ac:dyDescent="0.35">
      <c r="B974"/>
      <c r="C974"/>
      <c r="D974"/>
      <c r="E974"/>
      <c r="F974"/>
      <c r="G974"/>
      <c r="H974"/>
      <c r="I974"/>
      <c r="J974"/>
      <c r="K974"/>
      <c r="L974"/>
      <c r="M974"/>
      <c r="N974"/>
      <c r="O974" s="203"/>
    </row>
    <row r="975" spans="2:15" ht="14.5" hidden="1" x14ac:dyDescent="0.35">
      <c r="B975"/>
      <c r="C975"/>
      <c r="D975"/>
      <c r="E975"/>
      <c r="F975"/>
      <c r="G975"/>
      <c r="H975"/>
      <c r="I975"/>
      <c r="J975"/>
      <c r="K975"/>
      <c r="L975"/>
      <c r="M975"/>
      <c r="N975"/>
      <c r="O975" s="203"/>
    </row>
    <row r="976" spans="2:15" ht="14.5" hidden="1" x14ac:dyDescent="0.35">
      <c r="B976"/>
      <c r="C976"/>
      <c r="D976"/>
      <c r="E976"/>
      <c r="F976"/>
      <c r="G976"/>
      <c r="H976"/>
      <c r="I976"/>
      <c r="J976"/>
      <c r="K976"/>
      <c r="L976"/>
      <c r="M976"/>
      <c r="N976"/>
      <c r="O976" s="203"/>
    </row>
    <row r="977" spans="2:15" ht="14.5" hidden="1" x14ac:dyDescent="0.35">
      <c r="B977"/>
      <c r="C977"/>
      <c r="D977"/>
      <c r="E977"/>
      <c r="F977"/>
      <c r="G977"/>
      <c r="H977"/>
      <c r="I977"/>
      <c r="J977"/>
      <c r="K977"/>
      <c r="L977"/>
      <c r="M977"/>
      <c r="N977"/>
      <c r="O977" s="203"/>
    </row>
    <row r="978" spans="2:15" ht="14.5" hidden="1" x14ac:dyDescent="0.35">
      <c r="B978"/>
      <c r="C978"/>
      <c r="D978"/>
      <c r="E978"/>
      <c r="F978"/>
      <c r="G978"/>
      <c r="H978"/>
      <c r="I978"/>
      <c r="J978"/>
      <c r="K978"/>
      <c r="L978"/>
      <c r="M978"/>
      <c r="N978"/>
      <c r="O978" s="203"/>
    </row>
    <row r="979" spans="2:15" ht="14.5" hidden="1" x14ac:dyDescent="0.35">
      <c r="B979"/>
      <c r="C979"/>
      <c r="D979"/>
      <c r="E979"/>
      <c r="F979"/>
      <c r="G979"/>
      <c r="H979"/>
      <c r="I979"/>
      <c r="J979"/>
      <c r="K979"/>
      <c r="L979"/>
      <c r="M979"/>
      <c r="N979"/>
      <c r="O979" s="203"/>
    </row>
    <row r="980" spans="2:15" ht="14.5" hidden="1" x14ac:dyDescent="0.35">
      <c r="B980"/>
      <c r="C980"/>
      <c r="D980"/>
      <c r="E980"/>
      <c r="F980"/>
      <c r="G980"/>
      <c r="H980"/>
      <c r="I980"/>
      <c r="J980"/>
      <c r="K980"/>
      <c r="L980"/>
      <c r="M980"/>
      <c r="N980"/>
      <c r="O980" s="203"/>
    </row>
    <row r="981" spans="2:15" ht="14.5" hidden="1" x14ac:dyDescent="0.35">
      <c r="B981"/>
      <c r="C981"/>
      <c r="D981"/>
      <c r="E981"/>
      <c r="F981"/>
      <c r="G981"/>
      <c r="H981"/>
      <c r="I981"/>
      <c r="J981"/>
      <c r="K981"/>
      <c r="L981"/>
      <c r="M981"/>
      <c r="N981"/>
      <c r="O981" s="203"/>
    </row>
    <row r="982" spans="2:15" ht="14.5" hidden="1" x14ac:dyDescent="0.35">
      <c r="B982"/>
      <c r="C982"/>
      <c r="D982"/>
      <c r="E982"/>
      <c r="F982"/>
      <c r="G982"/>
      <c r="H982"/>
      <c r="I982"/>
      <c r="J982"/>
      <c r="K982"/>
      <c r="L982"/>
      <c r="M982"/>
      <c r="N982"/>
      <c r="O982" s="203"/>
    </row>
    <row r="983" spans="2:15" ht="14.5" hidden="1" x14ac:dyDescent="0.35">
      <c r="B983"/>
      <c r="C983"/>
      <c r="D983"/>
      <c r="E983"/>
      <c r="F983"/>
      <c r="G983"/>
      <c r="H983"/>
      <c r="I983"/>
      <c r="J983"/>
      <c r="K983"/>
      <c r="L983"/>
      <c r="M983"/>
      <c r="N983"/>
      <c r="O983" s="203"/>
    </row>
    <row r="984" spans="2:15" ht="14.5" hidden="1" x14ac:dyDescent="0.35">
      <c r="B984"/>
      <c r="C984"/>
      <c r="D984"/>
      <c r="E984"/>
      <c r="F984"/>
      <c r="G984"/>
      <c r="H984"/>
      <c r="I984"/>
      <c r="J984"/>
      <c r="K984"/>
      <c r="L984"/>
      <c r="M984"/>
      <c r="N984"/>
      <c r="O984" s="203"/>
    </row>
    <row r="985" spans="2:15" ht="14.5" hidden="1" x14ac:dyDescent="0.35">
      <c r="B985"/>
      <c r="C985"/>
      <c r="D985"/>
      <c r="E985"/>
      <c r="F985"/>
      <c r="G985"/>
      <c r="H985"/>
      <c r="I985"/>
      <c r="J985"/>
      <c r="K985"/>
      <c r="L985"/>
      <c r="M985"/>
      <c r="N985"/>
      <c r="O985" s="203"/>
    </row>
    <row r="986" spans="2:15" ht="14.5" hidden="1" x14ac:dyDescent="0.35">
      <c r="B986"/>
      <c r="C986"/>
      <c r="D986"/>
      <c r="E986"/>
      <c r="F986"/>
      <c r="G986"/>
      <c r="H986"/>
      <c r="I986"/>
      <c r="J986"/>
      <c r="K986"/>
      <c r="L986"/>
      <c r="M986"/>
      <c r="N986"/>
      <c r="O986" s="203"/>
    </row>
    <row r="987" spans="2:15" ht="14.5" hidden="1" x14ac:dyDescent="0.35">
      <c r="B987"/>
      <c r="C987"/>
      <c r="D987"/>
      <c r="E987"/>
      <c r="F987"/>
      <c r="G987"/>
      <c r="H987"/>
      <c r="I987"/>
      <c r="J987"/>
      <c r="K987"/>
      <c r="L987"/>
      <c r="M987"/>
      <c r="N987"/>
      <c r="O987" s="203"/>
    </row>
    <row r="988" spans="2:15" ht="14.5" hidden="1" x14ac:dyDescent="0.35">
      <c r="B988"/>
      <c r="C988"/>
      <c r="D988"/>
      <c r="E988"/>
      <c r="F988"/>
      <c r="G988"/>
      <c r="H988"/>
      <c r="I988"/>
      <c r="J988"/>
      <c r="K988"/>
      <c r="L988"/>
      <c r="M988"/>
      <c r="N988"/>
      <c r="O988" s="203"/>
    </row>
    <row r="989" spans="2:15" ht="14.5" hidden="1" x14ac:dyDescent="0.35">
      <c r="B989"/>
      <c r="C989"/>
      <c r="D989"/>
      <c r="E989"/>
      <c r="F989"/>
      <c r="G989"/>
      <c r="H989"/>
      <c r="I989"/>
      <c r="J989"/>
      <c r="K989"/>
      <c r="L989"/>
      <c r="M989"/>
      <c r="N989"/>
      <c r="O989" s="203"/>
    </row>
    <row r="990" spans="2:15" ht="14.5" hidden="1" x14ac:dyDescent="0.35">
      <c r="B990"/>
      <c r="C990"/>
      <c r="D990"/>
      <c r="E990"/>
      <c r="F990"/>
      <c r="G990"/>
      <c r="H990"/>
      <c r="I990"/>
      <c r="J990"/>
      <c r="K990"/>
      <c r="L990"/>
      <c r="M990"/>
      <c r="N990"/>
      <c r="O990" s="203"/>
    </row>
    <row r="991" spans="2:15" ht="14.5" hidden="1" x14ac:dyDescent="0.35">
      <c r="B991"/>
      <c r="C991"/>
      <c r="D991"/>
      <c r="E991"/>
      <c r="F991"/>
      <c r="G991"/>
      <c r="H991"/>
      <c r="I991"/>
      <c r="J991"/>
      <c r="K991"/>
      <c r="L991"/>
      <c r="M991"/>
      <c r="N991"/>
      <c r="O991" s="203"/>
    </row>
    <row r="992" spans="2:15" ht="14.5" hidden="1" x14ac:dyDescent="0.35">
      <c r="B992"/>
      <c r="C992"/>
      <c r="D992"/>
      <c r="E992"/>
      <c r="F992"/>
      <c r="G992"/>
      <c r="H992"/>
      <c r="I992"/>
      <c r="J992"/>
      <c r="K992"/>
      <c r="L992"/>
      <c r="M992"/>
      <c r="N992"/>
      <c r="O992" s="203"/>
    </row>
    <row r="993" spans="2:15" ht="14.5" hidden="1" x14ac:dyDescent="0.35">
      <c r="B993"/>
      <c r="C993"/>
      <c r="D993"/>
      <c r="E993"/>
      <c r="F993"/>
      <c r="G993"/>
      <c r="H993"/>
      <c r="I993"/>
      <c r="J993"/>
      <c r="K993"/>
      <c r="L993"/>
      <c r="M993"/>
      <c r="N993"/>
      <c r="O993" s="203"/>
    </row>
    <row r="994" spans="2:15" ht="14.5" hidden="1" x14ac:dyDescent="0.35">
      <c r="B994"/>
      <c r="C994"/>
      <c r="D994"/>
      <c r="E994"/>
      <c r="F994"/>
      <c r="G994"/>
      <c r="H994"/>
      <c r="I994"/>
      <c r="J994"/>
      <c r="K994"/>
      <c r="L994"/>
      <c r="M994"/>
      <c r="N994"/>
      <c r="O994" s="203"/>
    </row>
    <row r="995" spans="2:15" ht="14.5" hidden="1" x14ac:dyDescent="0.35">
      <c r="B995"/>
      <c r="C995"/>
      <c r="D995"/>
      <c r="E995"/>
      <c r="F995"/>
      <c r="G995"/>
      <c r="H995"/>
      <c r="I995"/>
      <c r="J995"/>
      <c r="K995"/>
      <c r="L995"/>
      <c r="M995"/>
      <c r="N995"/>
      <c r="O995" s="203"/>
    </row>
    <row r="996" spans="2:15" ht="14.5" hidden="1" x14ac:dyDescent="0.35">
      <c r="B996"/>
      <c r="C996"/>
      <c r="D996"/>
      <c r="E996"/>
      <c r="F996"/>
      <c r="G996"/>
      <c r="H996"/>
      <c r="I996"/>
      <c r="J996"/>
      <c r="K996"/>
      <c r="L996"/>
      <c r="M996"/>
      <c r="N996"/>
      <c r="O996" s="203"/>
    </row>
    <row r="997" spans="2:15" ht="14.5" hidden="1" x14ac:dyDescent="0.35">
      <c r="B997"/>
      <c r="C997"/>
      <c r="D997"/>
      <c r="E997"/>
      <c r="F997"/>
      <c r="G997"/>
      <c r="H997"/>
      <c r="I997"/>
      <c r="J997"/>
      <c r="K997"/>
      <c r="L997"/>
      <c r="M997"/>
      <c r="N997"/>
      <c r="O997" s="203"/>
    </row>
    <row r="998" spans="2:15" ht="14.5" hidden="1" x14ac:dyDescent="0.35">
      <c r="B998"/>
      <c r="C998"/>
      <c r="D998"/>
      <c r="E998"/>
      <c r="F998"/>
      <c r="G998"/>
      <c r="H998"/>
      <c r="I998"/>
      <c r="J998"/>
      <c r="K998"/>
      <c r="L998"/>
      <c r="M998"/>
      <c r="N998"/>
      <c r="O998" s="203"/>
    </row>
    <row r="999" spans="2:15" ht="14.5" hidden="1" x14ac:dyDescent="0.35">
      <c r="B999"/>
      <c r="C999"/>
      <c r="D999"/>
      <c r="E999"/>
      <c r="F999"/>
      <c r="G999"/>
      <c r="H999"/>
      <c r="I999"/>
      <c r="J999"/>
      <c r="K999"/>
      <c r="L999"/>
      <c r="M999"/>
      <c r="N999"/>
      <c r="O999" s="203"/>
    </row>
    <row r="1000" spans="2:15" ht="14.5" hidden="1" x14ac:dyDescent="0.35">
      <c r="B1000"/>
      <c r="C1000"/>
      <c r="D1000"/>
      <c r="E1000"/>
      <c r="F1000"/>
      <c r="G1000"/>
      <c r="H1000"/>
      <c r="I1000"/>
      <c r="J1000"/>
      <c r="K1000"/>
      <c r="L1000"/>
      <c r="M1000"/>
      <c r="N1000"/>
      <c r="O1000" s="203"/>
    </row>
    <row r="1001" spans="2:15" ht="14.5" hidden="1" x14ac:dyDescent="0.35">
      <c r="B1001"/>
      <c r="C1001"/>
      <c r="D1001"/>
      <c r="E1001"/>
      <c r="F1001"/>
      <c r="G1001"/>
      <c r="H1001"/>
      <c r="I1001"/>
      <c r="J1001"/>
      <c r="K1001"/>
      <c r="L1001"/>
      <c r="M1001"/>
      <c r="N1001"/>
      <c r="O1001" s="203"/>
    </row>
    <row r="1002" spans="2:15" ht="14.5" hidden="1" x14ac:dyDescent="0.35">
      <c r="B1002"/>
      <c r="C1002"/>
      <c r="D1002"/>
      <c r="E1002"/>
      <c r="F1002"/>
      <c r="G1002"/>
      <c r="H1002"/>
      <c r="I1002"/>
      <c r="J1002"/>
      <c r="K1002"/>
      <c r="L1002"/>
      <c r="M1002"/>
      <c r="N1002"/>
      <c r="O1002" s="203"/>
    </row>
    <row r="1003" spans="2:15" ht="14.5" hidden="1" x14ac:dyDescent="0.35">
      <c r="B1003"/>
      <c r="C1003"/>
      <c r="D1003"/>
      <c r="E1003"/>
      <c r="F1003"/>
      <c r="G1003"/>
      <c r="H1003"/>
      <c r="I1003"/>
      <c r="J1003"/>
      <c r="K1003"/>
      <c r="L1003"/>
      <c r="M1003"/>
      <c r="N1003"/>
      <c r="O1003" s="203"/>
    </row>
    <row r="1004" spans="2:15" ht="14.5" hidden="1" x14ac:dyDescent="0.35">
      <c r="B1004"/>
      <c r="C1004"/>
      <c r="D1004"/>
      <c r="E1004"/>
      <c r="F1004"/>
      <c r="G1004"/>
      <c r="H1004"/>
      <c r="I1004"/>
      <c r="J1004"/>
      <c r="K1004"/>
      <c r="L1004"/>
      <c r="M1004"/>
      <c r="N1004"/>
      <c r="O1004" s="203"/>
    </row>
    <row r="1005" spans="2:15" ht="14.5" hidden="1" x14ac:dyDescent="0.35">
      <c r="B1005"/>
      <c r="C1005"/>
      <c r="D1005"/>
      <c r="E1005"/>
      <c r="F1005"/>
      <c r="G1005"/>
      <c r="H1005"/>
      <c r="I1005"/>
      <c r="J1005"/>
      <c r="K1005"/>
      <c r="L1005"/>
      <c r="M1005"/>
      <c r="N1005"/>
      <c r="O1005" s="203"/>
    </row>
    <row r="1006" spans="2:15" ht="14.5" hidden="1" x14ac:dyDescent="0.35">
      <c r="B1006"/>
      <c r="C1006"/>
      <c r="D1006"/>
      <c r="E1006"/>
      <c r="F1006"/>
      <c r="G1006"/>
      <c r="H1006"/>
      <c r="I1006"/>
      <c r="J1006"/>
      <c r="K1006"/>
      <c r="L1006"/>
      <c r="M1006"/>
      <c r="N1006"/>
      <c r="O1006" s="203"/>
    </row>
    <row r="1007" spans="2:15" ht="14.5" hidden="1" x14ac:dyDescent="0.35">
      <c r="B1007"/>
      <c r="C1007"/>
      <c r="D1007"/>
      <c r="E1007"/>
      <c r="F1007"/>
      <c r="G1007"/>
      <c r="H1007"/>
      <c r="I1007"/>
      <c r="J1007"/>
      <c r="K1007"/>
      <c r="L1007"/>
      <c r="M1007"/>
      <c r="N1007"/>
      <c r="O1007" s="203"/>
    </row>
    <row r="1008" spans="2:15" ht="14.5" hidden="1" x14ac:dyDescent="0.35">
      <c r="B1008"/>
      <c r="C1008"/>
      <c r="D1008"/>
      <c r="E1008"/>
      <c r="F1008"/>
      <c r="G1008"/>
      <c r="H1008"/>
      <c r="I1008"/>
      <c r="J1008"/>
      <c r="K1008"/>
      <c r="L1008"/>
      <c r="M1008"/>
      <c r="N1008"/>
      <c r="O1008" s="203"/>
    </row>
    <row r="1009" spans="2:15" ht="14.5" hidden="1" x14ac:dyDescent="0.35">
      <c r="B1009"/>
      <c r="C1009"/>
      <c r="D1009"/>
      <c r="E1009"/>
      <c r="F1009"/>
      <c r="G1009"/>
      <c r="H1009"/>
      <c r="I1009"/>
      <c r="J1009"/>
      <c r="K1009"/>
      <c r="L1009"/>
      <c r="M1009"/>
      <c r="N1009"/>
      <c r="O1009" s="203"/>
    </row>
    <row r="1010" spans="2:15" ht="14.5" hidden="1" x14ac:dyDescent="0.35">
      <c r="B1010"/>
      <c r="C1010"/>
      <c r="D1010"/>
      <c r="E1010"/>
      <c r="F1010"/>
      <c r="G1010"/>
      <c r="H1010"/>
      <c r="I1010"/>
      <c r="J1010"/>
      <c r="K1010"/>
      <c r="L1010"/>
      <c r="M1010"/>
      <c r="N1010"/>
      <c r="O1010" s="203"/>
    </row>
    <row r="1011" spans="2:15" ht="14.5" hidden="1" x14ac:dyDescent="0.35">
      <c r="B1011"/>
      <c r="C1011"/>
      <c r="D1011"/>
      <c r="E1011"/>
      <c r="F1011"/>
      <c r="G1011"/>
      <c r="H1011"/>
      <c r="I1011"/>
      <c r="J1011"/>
      <c r="K1011"/>
      <c r="L1011"/>
      <c r="M1011"/>
      <c r="N1011"/>
      <c r="O1011" s="203"/>
    </row>
    <row r="1012" spans="2:15" ht="14.5" hidden="1" x14ac:dyDescent="0.35">
      <c r="B1012"/>
      <c r="C1012"/>
      <c r="D1012"/>
      <c r="E1012"/>
      <c r="F1012"/>
      <c r="G1012"/>
      <c r="H1012"/>
      <c r="I1012"/>
      <c r="J1012"/>
      <c r="K1012"/>
      <c r="L1012"/>
      <c r="M1012"/>
      <c r="N1012"/>
      <c r="O1012" s="203"/>
    </row>
    <row r="1013" spans="2:15" ht="14.5" hidden="1" x14ac:dyDescent="0.35">
      <c r="B1013"/>
      <c r="C1013"/>
      <c r="D1013"/>
      <c r="E1013"/>
      <c r="F1013"/>
      <c r="G1013"/>
      <c r="H1013"/>
      <c r="I1013"/>
      <c r="J1013"/>
      <c r="K1013"/>
      <c r="L1013"/>
      <c r="M1013"/>
      <c r="N1013"/>
      <c r="O1013" s="203"/>
    </row>
    <row r="1014" spans="2:15" ht="14.5" hidden="1" x14ac:dyDescent="0.35">
      <c r="B1014"/>
      <c r="C1014"/>
      <c r="D1014"/>
      <c r="E1014"/>
      <c r="F1014"/>
      <c r="G1014"/>
      <c r="H1014"/>
      <c r="I1014"/>
      <c r="J1014"/>
      <c r="K1014"/>
      <c r="L1014"/>
      <c r="M1014"/>
      <c r="N1014"/>
      <c r="O1014" s="203"/>
    </row>
    <row r="1015" spans="2:15" ht="14.5" hidden="1" x14ac:dyDescent="0.35">
      <c r="B1015"/>
      <c r="C1015"/>
      <c r="D1015"/>
      <c r="E1015"/>
      <c r="F1015"/>
      <c r="G1015"/>
      <c r="H1015"/>
      <c r="I1015"/>
      <c r="J1015"/>
      <c r="K1015"/>
      <c r="L1015"/>
      <c r="M1015"/>
      <c r="N1015"/>
      <c r="O1015" s="203"/>
    </row>
    <row r="1016" spans="2:15" ht="14.5" hidden="1" x14ac:dyDescent="0.35">
      <c r="B1016"/>
      <c r="C1016"/>
      <c r="D1016"/>
      <c r="E1016"/>
      <c r="F1016"/>
      <c r="G1016"/>
      <c r="H1016"/>
      <c r="I1016"/>
      <c r="J1016"/>
      <c r="K1016"/>
      <c r="L1016"/>
      <c r="M1016"/>
      <c r="N1016"/>
      <c r="O1016" s="203"/>
    </row>
    <row r="1017" spans="2:15" ht="14.5" hidden="1" x14ac:dyDescent="0.35">
      <c r="B1017"/>
      <c r="C1017"/>
      <c r="D1017"/>
      <c r="E1017"/>
      <c r="F1017"/>
      <c r="G1017"/>
      <c r="H1017"/>
      <c r="I1017"/>
      <c r="J1017"/>
      <c r="K1017"/>
      <c r="L1017"/>
      <c r="M1017"/>
      <c r="N1017"/>
      <c r="O1017" s="203"/>
    </row>
    <row r="1018" spans="2:15" ht="14.5" hidden="1" x14ac:dyDescent="0.35">
      <c r="B1018"/>
      <c r="C1018"/>
      <c r="D1018"/>
      <c r="E1018"/>
      <c r="F1018"/>
      <c r="G1018"/>
      <c r="H1018"/>
      <c r="I1018"/>
      <c r="J1018"/>
      <c r="K1018"/>
      <c r="L1018"/>
      <c r="M1018"/>
      <c r="N1018"/>
      <c r="O1018" s="203"/>
    </row>
    <row r="1019" spans="2:15" ht="14.5" hidden="1" x14ac:dyDescent="0.35">
      <c r="B1019"/>
      <c r="C1019"/>
      <c r="D1019"/>
      <c r="E1019"/>
      <c r="F1019"/>
      <c r="G1019"/>
      <c r="H1019"/>
      <c r="I1019"/>
      <c r="J1019"/>
      <c r="K1019"/>
      <c r="L1019"/>
      <c r="M1019"/>
      <c r="N1019"/>
      <c r="O1019" s="203"/>
    </row>
    <row r="1020" spans="2:15" ht="14.5" hidden="1" x14ac:dyDescent="0.35">
      <c r="B1020"/>
      <c r="C1020"/>
      <c r="D1020"/>
      <c r="E1020"/>
      <c r="F1020"/>
      <c r="G1020"/>
      <c r="H1020"/>
      <c r="I1020"/>
      <c r="J1020"/>
      <c r="K1020"/>
      <c r="L1020"/>
      <c r="M1020"/>
      <c r="N1020"/>
      <c r="O1020" s="203"/>
    </row>
    <row r="1021" spans="2:15" ht="14.5" hidden="1" x14ac:dyDescent="0.35">
      <c r="B1021"/>
      <c r="C1021"/>
      <c r="D1021"/>
      <c r="E1021"/>
      <c r="F1021"/>
      <c r="G1021"/>
      <c r="H1021"/>
      <c r="I1021"/>
      <c r="J1021"/>
      <c r="K1021"/>
      <c r="L1021"/>
      <c r="M1021"/>
      <c r="N1021"/>
      <c r="O1021" s="203"/>
    </row>
    <row r="1022" spans="2:15" ht="14.5" hidden="1" x14ac:dyDescent="0.35">
      <c r="B1022"/>
      <c r="C1022"/>
      <c r="D1022"/>
      <c r="E1022"/>
      <c r="F1022"/>
      <c r="G1022"/>
      <c r="H1022"/>
      <c r="I1022"/>
      <c r="J1022"/>
      <c r="K1022"/>
      <c r="L1022"/>
      <c r="M1022"/>
      <c r="N1022"/>
      <c r="O1022" s="203"/>
    </row>
    <row r="1023" spans="2:15" ht="14.5" hidden="1" x14ac:dyDescent="0.35">
      <c r="B1023"/>
      <c r="C1023"/>
      <c r="D1023"/>
      <c r="E1023"/>
      <c r="F1023"/>
      <c r="G1023"/>
      <c r="H1023"/>
      <c r="I1023"/>
      <c r="J1023"/>
      <c r="K1023"/>
      <c r="L1023"/>
      <c r="M1023"/>
      <c r="N1023"/>
      <c r="O1023" s="203"/>
    </row>
    <row r="1024" spans="2:15" ht="14.5" hidden="1" x14ac:dyDescent="0.35">
      <c r="B1024"/>
      <c r="C1024"/>
      <c r="D1024"/>
      <c r="E1024"/>
      <c r="F1024"/>
      <c r="G1024"/>
      <c r="H1024"/>
      <c r="I1024"/>
      <c r="J1024"/>
      <c r="K1024"/>
      <c r="L1024"/>
      <c r="M1024"/>
      <c r="N1024"/>
      <c r="O1024" s="203"/>
    </row>
    <row r="1025" spans="2:15" ht="14.5" hidden="1" x14ac:dyDescent="0.35">
      <c r="B1025"/>
      <c r="C1025"/>
      <c r="D1025"/>
      <c r="E1025"/>
      <c r="F1025"/>
      <c r="G1025"/>
      <c r="H1025"/>
      <c r="I1025"/>
      <c r="J1025"/>
      <c r="K1025"/>
      <c r="L1025"/>
      <c r="M1025"/>
      <c r="N1025"/>
      <c r="O1025" s="203"/>
    </row>
    <row r="1026" spans="2:15" ht="14.5" hidden="1" x14ac:dyDescent="0.35">
      <c r="B1026"/>
      <c r="C1026"/>
      <c r="D1026"/>
      <c r="E1026"/>
      <c r="F1026"/>
      <c r="G1026"/>
      <c r="H1026"/>
      <c r="I1026"/>
      <c r="J1026"/>
      <c r="K1026"/>
      <c r="L1026"/>
      <c r="M1026"/>
      <c r="N1026"/>
      <c r="O1026" s="203"/>
    </row>
    <row r="1027" spans="2:15" ht="14.5" hidden="1" x14ac:dyDescent="0.35">
      <c r="B1027"/>
      <c r="C1027"/>
      <c r="D1027"/>
      <c r="E1027"/>
      <c r="F1027"/>
      <c r="G1027"/>
      <c r="H1027"/>
      <c r="I1027"/>
      <c r="J1027"/>
      <c r="K1027"/>
      <c r="L1027"/>
      <c r="M1027"/>
      <c r="N1027"/>
      <c r="O1027" s="203"/>
    </row>
    <row r="1028" spans="2:15" ht="14.5" hidden="1" x14ac:dyDescent="0.35">
      <c r="B1028"/>
      <c r="C1028"/>
      <c r="D1028"/>
      <c r="E1028"/>
      <c r="F1028"/>
      <c r="G1028"/>
      <c r="H1028"/>
      <c r="I1028"/>
      <c r="J1028"/>
      <c r="K1028"/>
      <c r="L1028"/>
      <c r="M1028"/>
      <c r="N1028"/>
      <c r="O1028" s="203"/>
    </row>
    <row r="1029" spans="2:15" ht="14.5" hidden="1" x14ac:dyDescent="0.35">
      <c r="B1029"/>
      <c r="C1029"/>
      <c r="D1029"/>
      <c r="E1029"/>
      <c r="F1029"/>
      <c r="G1029"/>
      <c r="H1029"/>
      <c r="I1029"/>
      <c r="J1029"/>
      <c r="K1029"/>
      <c r="L1029"/>
      <c r="M1029"/>
      <c r="N1029"/>
      <c r="O1029" s="203"/>
    </row>
    <row r="1030" spans="2:15" ht="14.5" hidden="1" x14ac:dyDescent="0.35">
      <c r="B1030"/>
      <c r="C1030"/>
      <c r="D1030"/>
      <c r="E1030"/>
      <c r="F1030"/>
      <c r="G1030"/>
      <c r="H1030"/>
      <c r="I1030"/>
      <c r="J1030"/>
      <c r="K1030"/>
      <c r="L1030"/>
      <c r="M1030"/>
      <c r="N1030"/>
      <c r="O1030" s="203"/>
    </row>
    <row r="1031" spans="2:15" ht="14.5" hidden="1" x14ac:dyDescent="0.35">
      <c r="B1031"/>
      <c r="C1031"/>
      <c r="D1031"/>
      <c r="E1031"/>
      <c r="F1031"/>
      <c r="G1031"/>
      <c r="H1031"/>
      <c r="I1031"/>
      <c r="J1031"/>
      <c r="K1031"/>
      <c r="L1031"/>
      <c r="M1031"/>
      <c r="N1031"/>
      <c r="O1031" s="203"/>
    </row>
    <row r="1032" spans="2:15" ht="14.5" hidden="1" x14ac:dyDescent="0.35">
      <c r="B1032"/>
      <c r="C1032"/>
      <c r="D1032"/>
      <c r="E1032"/>
      <c r="F1032"/>
      <c r="G1032"/>
      <c r="H1032"/>
      <c r="I1032"/>
      <c r="J1032"/>
      <c r="K1032"/>
      <c r="L1032"/>
      <c r="M1032"/>
      <c r="N1032"/>
      <c r="O1032" s="203"/>
    </row>
    <row r="1033" spans="2:15" ht="14.5" hidden="1" x14ac:dyDescent="0.35">
      <c r="B1033"/>
      <c r="C1033"/>
      <c r="D1033"/>
      <c r="E1033"/>
      <c r="F1033"/>
      <c r="G1033"/>
      <c r="H1033"/>
      <c r="I1033"/>
      <c r="J1033"/>
      <c r="K1033"/>
      <c r="L1033"/>
      <c r="M1033"/>
      <c r="N1033"/>
      <c r="O1033" s="203"/>
    </row>
    <row r="1034" spans="2:15" ht="14.5" hidden="1" x14ac:dyDescent="0.35">
      <c r="B1034"/>
      <c r="C1034"/>
      <c r="D1034"/>
      <c r="E1034"/>
      <c r="F1034"/>
      <c r="G1034"/>
      <c r="H1034"/>
      <c r="I1034"/>
      <c r="J1034"/>
      <c r="K1034"/>
      <c r="L1034"/>
      <c r="M1034"/>
      <c r="N1034"/>
      <c r="O1034" s="203"/>
    </row>
    <row r="1035" spans="2:15" ht="14.5" hidden="1" x14ac:dyDescent="0.35">
      <c r="B1035"/>
      <c r="C1035"/>
      <c r="D1035"/>
      <c r="E1035"/>
      <c r="F1035"/>
      <c r="G1035"/>
      <c r="H1035"/>
      <c r="I1035"/>
      <c r="J1035"/>
      <c r="K1035"/>
      <c r="L1035"/>
      <c r="M1035"/>
      <c r="N1035"/>
      <c r="O1035" s="203"/>
    </row>
    <row r="1036" spans="2:15" ht="14.5" hidden="1" x14ac:dyDescent="0.35">
      <c r="B1036"/>
      <c r="C1036"/>
      <c r="D1036"/>
      <c r="E1036"/>
      <c r="F1036"/>
      <c r="G1036"/>
      <c r="H1036"/>
      <c r="I1036"/>
      <c r="J1036"/>
      <c r="K1036"/>
      <c r="L1036"/>
      <c r="M1036"/>
      <c r="N1036"/>
      <c r="O1036" s="203"/>
    </row>
    <row r="1037" spans="2:15" ht="14.5" hidden="1" x14ac:dyDescent="0.35">
      <c r="B1037"/>
      <c r="C1037"/>
      <c r="D1037"/>
      <c r="E1037"/>
      <c r="F1037"/>
      <c r="G1037"/>
      <c r="H1037"/>
      <c r="I1037"/>
      <c r="J1037"/>
      <c r="K1037"/>
      <c r="L1037"/>
      <c r="M1037"/>
      <c r="N1037"/>
      <c r="O1037" s="203"/>
    </row>
    <row r="1038" spans="2:15" ht="14.5" hidden="1" x14ac:dyDescent="0.35">
      <c r="B1038"/>
      <c r="C1038"/>
      <c r="D1038"/>
      <c r="E1038"/>
      <c r="F1038"/>
      <c r="G1038"/>
      <c r="H1038"/>
      <c r="I1038"/>
      <c r="J1038"/>
      <c r="K1038"/>
      <c r="L1038"/>
      <c r="M1038"/>
      <c r="N1038"/>
      <c r="O1038" s="203"/>
    </row>
    <row r="1039" spans="2:15" ht="14.5" hidden="1" x14ac:dyDescent="0.35">
      <c r="B1039"/>
      <c r="C1039"/>
      <c r="D1039"/>
      <c r="E1039"/>
      <c r="F1039"/>
      <c r="G1039"/>
      <c r="H1039"/>
      <c r="I1039"/>
      <c r="J1039"/>
      <c r="K1039"/>
      <c r="L1039"/>
      <c r="M1039"/>
      <c r="N1039"/>
      <c r="O1039" s="203"/>
    </row>
    <row r="1040" spans="2:15" ht="14.5" hidden="1" x14ac:dyDescent="0.35">
      <c r="B1040"/>
      <c r="C1040"/>
      <c r="D1040"/>
      <c r="E1040"/>
      <c r="F1040"/>
      <c r="G1040"/>
      <c r="H1040"/>
      <c r="I1040"/>
      <c r="J1040"/>
      <c r="K1040"/>
      <c r="L1040"/>
      <c r="M1040"/>
      <c r="N1040"/>
      <c r="O1040" s="203"/>
    </row>
    <row r="1041" spans="2:15" ht="14.5" hidden="1" x14ac:dyDescent="0.35">
      <c r="B1041"/>
      <c r="C1041"/>
      <c r="D1041"/>
      <c r="E1041"/>
      <c r="F1041"/>
      <c r="G1041"/>
      <c r="H1041"/>
      <c r="I1041"/>
      <c r="J1041"/>
      <c r="K1041"/>
      <c r="L1041"/>
      <c r="M1041"/>
      <c r="N1041"/>
      <c r="O1041" s="203"/>
    </row>
    <row r="1042" spans="2:15" ht="14.5" hidden="1" x14ac:dyDescent="0.35">
      <c r="B1042"/>
      <c r="C1042"/>
      <c r="D1042"/>
      <c r="E1042"/>
      <c r="F1042"/>
      <c r="G1042"/>
      <c r="H1042"/>
      <c r="I1042"/>
      <c r="J1042"/>
      <c r="K1042"/>
      <c r="L1042"/>
      <c r="M1042"/>
      <c r="N1042"/>
      <c r="O1042" s="203"/>
    </row>
    <row r="1043" spans="2:15" ht="14.5" hidden="1" x14ac:dyDescent="0.35">
      <c r="B1043"/>
      <c r="C1043"/>
      <c r="D1043"/>
      <c r="E1043"/>
      <c r="F1043"/>
      <c r="G1043"/>
      <c r="H1043"/>
      <c r="I1043"/>
      <c r="J1043"/>
      <c r="K1043"/>
      <c r="L1043"/>
      <c r="M1043"/>
      <c r="N1043"/>
      <c r="O1043" s="203"/>
    </row>
    <row r="1044" spans="2:15" ht="15" hidden="1" customHeight="1" x14ac:dyDescent="0.35">
      <c r="B1044"/>
      <c r="C1044"/>
      <c r="D1044"/>
      <c r="E1044"/>
      <c r="F1044"/>
      <c r="G1044"/>
      <c r="H1044"/>
      <c r="I1044"/>
      <c r="J1044"/>
      <c r="K1044"/>
      <c r="L1044"/>
      <c r="M1044"/>
      <c r="N1044"/>
      <c r="O1044" s="203"/>
    </row>
    <row r="1045" spans="2:15" ht="15" hidden="1" customHeight="1" x14ac:dyDescent="0.35">
      <c r="B1045"/>
      <c r="C1045"/>
      <c r="D1045"/>
      <c r="E1045"/>
      <c r="F1045"/>
      <c r="G1045"/>
      <c r="H1045"/>
      <c r="I1045"/>
      <c r="J1045"/>
      <c r="K1045"/>
      <c r="L1045"/>
      <c r="M1045"/>
      <c r="N1045"/>
      <c r="O1045" s="203"/>
    </row>
    <row r="1046" spans="2:15" ht="15" hidden="1" customHeight="1" x14ac:dyDescent="0.35">
      <c r="B1046"/>
      <c r="C1046"/>
      <c r="D1046"/>
      <c r="E1046"/>
      <c r="F1046"/>
      <c r="G1046"/>
      <c r="H1046"/>
      <c r="I1046"/>
      <c r="J1046"/>
      <c r="K1046"/>
      <c r="L1046"/>
      <c r="M1046"/>
      <c r="N1046"/>
      <c r="O1046" s="203"/>
    </row>
    <row r="1047" spans="2:15" ht="15" hidden="1" customHeight="1" x14ac:dyDescent="0.35">
      <c r="B1047"/>
      <c r="C1047"/>
      <c r="D1047"/>
      <c r="E1047"/>
      <c r="F1047"/>
      <c r="G1047"/>
      <c r="H1047"/>
      <c r="I1047"/>
      <c r="J1047"/>
      <c r="K1047"/>
      <c r="L1047"/>
      <c r="M1047"/>
      <c r="N1047"/>
      <c r="O1047" s="203"/>
    </row>
    <row r="1048" spans="2:15" ht="15" hidden="1" customHeight="1" x14ac:dyDescent="0.35">
      <c r="B1048"/>
      <c r="C1048"/>
      <c r="D1048"/>
      <c r="E1048"/>
      <c r="F1048"/>
      <c r="G1048"/>
      <c r="H1048"/>
      <c r="I1048"/>
      <c r="J1048"/>
      <c r="K1048"/>
      <c r="L1048"/>
      <c r="M1048"/>
      <c r="N1048"/>
      <c r="O1048" s="203"/>
    </row>
    <row r="1049" spans="2:15" ht="15" hidden="1" customHeight="1" x14ac:dyDescent="0.35">
      <c r="B1049"/>
      <c r="C1049"/>
      <c r="D1049"/>
      <c r="E1049"/>
      <c r="F1049"/>
      <c r="G1049"/>
      <c r="H1049"/>
      <c r="I1049"/>
      <c r="J1049"/>
      <c r="K1049"/>
      <c r="L1049"/>
      <c r="M1049"/>
      <c r="N1049"/>
      <c r="O1049" s="203"/>
    </row>
    <row r="1050" spans="2:15" ht="15" hidden="1" customHeight="1" x14ac:dyDescent="0.35">
      <c r="B1050"/>
      <c r="C1050"/>
      <c r="D1050"/>
      <c r="E1050"/>
      <c r="F1050"/>
      <c r="G1050"/>
      <c r="H1050"/>
      <c r="I1050"/>
      <c r="J1050"/>
      <c r="K1050"/>
      <c r="L1050"/>
      <c r="M1050"/>
      <c r="N1050"/>
      <c r="O1050" s="203"/>
    </row>
    <row r="1051" spans="2:15" ht="15" hidden="1" customHeight="1" x14ac:dyDescent="0.35">
      <c r="B1051"/>
      <c r="C1051"/>
      <c r="D1051"/>
      <c r="E1051"/>
      <c r="F1051"/>
      <c r="G1051"/>
      <c r="H1051"/>
      <c r="I1051"/>
      <c r="J1051"/>
      <c r="K1051"/>
      <c r="L1051"/>
      <c r="M1051"/>
      <c r="N1051"/>
      <c r="O1051" s="203"/>
    </row>
    <row r="1052" spans="2:15" ht="15" hidden="1" customHeight="1" x14ac:dyDescent="0.35">
      <c r="B1052"/>
      <c r="C1052"/>
      <c r="D1052"/>
      <c r="E1052"/>
      <c r="F1052"/>
      <c r="G1052"/>
      <c r="H1052"/>
      <c r="I1052"/>
      <c r="J1052"/>
      <c r="K1052"/>
      <c r="L1052"/>
      <c r="M1052"/>
      <c r="N1052"/>
      <c r="O1052" s="203"/>
    </row>
    <row r="1053" spans="2:15" ht="15" hidden="1" customHeight="1" x14ac:dyDescent="0.35">
      <c r="B1053"/>
      <c r="C1053"/>
      <c r="D1053"/>
      <c r="E1053"/>
      <c r="F1053"/>
      <c r="G1053"/>
      <c r="H1053"/>
      <c r="I1053"/>
      <c r="J1053"/>
      <c r="K1053"/>
      <c r="L1053"/>
      <c r="M1053"/>
      <c r="N1053"/>
      <c r="O1053" s="203"/>
    </row>
    <row r="1054" spans="2:15" ht="15" hidden="1" customHeight="1" x14ac:dyDescent="0.35">
      <c r="B1054"/>
      <c r="C1054"/>
      <c r="D1054"/>
      <c r="E1054"/>
      <c r="F1054"/>
      <c r="G1054"/>
      <c r="H1054"/>
      <c r="I1054"/>
      <c r="J1054"/>
      <c r="K1054"/>
      <c r="L1054"/>
      <c r="M1054"/>
      <c r="N1054"/>
      <c r="O1054" s="203"/>
    </row>
    <row r="1055" spans="2:15" ht="15" hidden="1" customHeight="1" x14ac:dyDescent="0.35">
      <c r="B1055"/>
      <c r="C1055"/>
      <c r="D1055"/>
      <c r="E1055"/>
      <c r="F1055"/>
      <c r="G1055"/>
      <c r="H1055"/>
      <c r="I1055"/>
      <c r="J1055"/>
      <c r="K1055"/>
      <c r="L1055"/>
      <c r="M1055"/>
      <c r="N1055"/>
      <c r="O1055" s="203"/>
    </row>
    <row r="1056" spans="2:15" ht="15" hidden="1" customHeight="1" x14ac:dyDescent="0.35">
      <c r="B1056"/>
      <c r="C1056"/>
      <c r="D1056"/>
      <c r="E1056"/>
      <c r="F1056"/>
      <c r="G1056"/>
      <c r="H1056"/>
      <c r="I1056"/>
      <c r="J1056"/>
      <c r="K1056"/>
      <c r="L1056"/>
      <c r="M1056"/>
      <c r="N1056"/>
      <c r="O1056" s="203"/>
    </row>
    <row r="1057" spans="2:15" ht="15" hidden="1" customHeight="1" x14ac:dyDescent="0.35">
      <c r="B1057"/>
      <c r="C1057"/>
      <c r="D1057"/>
      <c r="E1057"/>
      <c r="F1057"/>
      <c r="G1057"/>
      <c r="H1057"/>
      <c r="I1057"/>
      <c r="J1057"/>
      <c r="K1057"/>
      <c r="L1057"/>
      <c r="M1057"/>
      <c r="N1057"/>
      <c r="O1057" s="203"/>
    </row>
    <row r="1058" spans="2:15" ht="15" hidden="1" customHeight="1" x14ac:dyDescent="0.35">
      <c r="B1058"/>
      <c r="C1058"/>
      <c r="D1058"/>
      <c r="E1058"/>
      <c r="F1058"/>
      <c r="G1058"/>
      <c r="H1058"/>
      <c r="I1058"/>
      <c r="J1058"/>
      <c r="K1058"/>
      <c r="L1058"/>
      <c r="M1058"/>
      <c r="N1058"/>
      <c r="O1058" s="203"/>
    </row>
    <row r="1059" spans="2:15" ht="15" hidden="1" customHeight="1" x14ac:dyDescent="0.35">
      <c r="B1059"/>
      <c r="C1059"/>
      <c r="D1059"/>
      <c r="E1059"/>
      <c r="F1059"/>
      <c r="G1059"/>
      <c r="H1059"/>
      <c r="I1059"/>
      <c r="J1059"/>
      <c r="K1059"/>
      <c r="L1059"/>
      <c r="M1059"/>
      <c r="N1059"/>
      <c r="O1059" s="203"/>
    </row>
    <row r="1060" spans="2:15" ht="15" hidden="1" customHeight="1" x14ac:dyDescent="0.35">
      <c r="B1060"/>
      <c r="C1060"/>
      <c r="D1060"/>
      <c r="E1060"/>
      <c r="F1060"/>
      <c r="G1060"/>
      <c r="H1060"/>
      <c r="I1060"/>
      <c r="J1060"/>
      <c r="K1060"/>
      <c r="L1060"/>
      <c r="M1060"/>
      <c r="N1060"/>
      <c r="O1060" s="203"/>
    </row>
    <row r="1061" spans="2:15" ht="15" hidden="1" customHeight="1" x14ac:dyDescent="0.35">
      <c r="B1061"/>
      <c r="C1061"/>
      <c r="D1061"/>
      <c r="E1061"/>
      <c r="F1061"/>
      <c r="G1061"/>
      <c r="H1061"/>
      <c r="I1061"/>
      <c r="J1061"/>
      <c r="K1061"/>
      <c r="L1061"/>
      <c r="M1061"/>
      <c r="N1061"/>
      <c r="O1061" s="203"/>
    </row>
    <row r="1062" spans="2:15" ht="15" hidden="1" customHeight="1" x14ac:dyDescent="0.35">
      <c r="B1062"/>
      <c r="C1062"/>
      <c r="D1062"/>
      <c r="E1062"/>
      <c r="F1062"/>
      <c r="G1062"/>
      <c r="H1062"/>
      <c r="I1062"/>
      <c r="J1062"/>
      <c r="K1062"/>
      <c r="L1062"/>
      <c r="M1062"/>
      <c r="N1062"/>
      <c r="O1062" s="203"/>
    </row>
    <row r="1063" spans="2:15" ht="15" hidden="1" customHeight="1" x14ac:dyDescent="0.35">
      <c r="B1063"/>
      <c r="C1063"/>
      <c r="D1063"/>
      <c r="E1063"/>
      <c r="F1063"/>
      <c r="G1063"/>
      <c r="H1063"/>
      <c r="I1063"/>
      <c r="J1063"/>
      <c r="K1063"/>
      <c r="L1063"/>
      <c r="M1063"/>
      <c r="N1063"/>
      <c r="O1063" s="203"/>
    </row>
    <row r="1064" spans="2:15" ht="15" hidden="1" customHeight="1" x14ac:dyDescent="0.35">
      <c r="B1064"/>
      <c r="C1064"/>
      <c r="D1064"/>
      <c r="E1064"/>
      <c r="F1064"/>
      <c r="G1064"/>
      <c r="H1064"/>
      <c r="I1064"/>
      <c r="J1064"/>
      <c r="K1064"/>
      <c r="L1064"/>
      <c r="M1064"/>
      <c r="N1064"/>
      <c r="O1064" s="203"/>
    </row>
    <row r="1065" spans="2:15" ht="15" hidden="1" customHeight="1" x14ac:dyDescent="0.35">
      <c r="B1065"/>
      <c r="C1065"/>
      <c r="D1065"/>
      <c r="E1065"/>
      <c r="F1065"/>
      <c r="G1065"/>
      <c r="H1065"/>
      <c r="I1065"/>
      <c r="J1065"/>
      <c r="K1065"/>
      <c r="L1065"/>
      <c r="M1065"/>
      <c r="N1065"/>
      <c r="O1065" s="203"/>
    </row>
    <row r="1066" spans="2:15" ht="15" hidden="1" customHeight="1" x14ac:dyDescent="0.35">
      <c r="B1066"/>
      <c r="C1066"/>
      <c r="D1066"/>
      <c r="E1066"/>
      <c r="F1066"/>
      <c r="G1066"/>
      <c r="H1066"/>
      <c r="I1066"/>
      <c r="J1066"/>
      <c r="K1066"/>
      <c r="L1066"/>
      <c r="M1066"/>
      <c r="N1066"/>
      <c r="O1066" s="203"/>
    </row>
    <row r="1067" spans="2:15" ht="15" hidden="1" customHeight="1" x14ac:dyDescent="0.35">
      <c r="B1067"/>
      <c r="C1067"/>
      <c r="D1067"/>
      <c r="E1067"/>
      <c r="F1067"/>
      <c r="G1067"/>
      <c r="H1067"/>
      <c r="I1067"/>
      <c r="J1067"/>
      <c r="K1067"/>
      <c r="L1067"/>
      <c r="M1067"/>
      <c r="N1067"/>
      <c r="O1067" s="203"/>
    </row>
    <row r="1068" spans="2:15" ht="15" hidden="1" customHeight="1" x14ac:dyDescent="0.35">
      <c r="B1068"/>
      <c r="C1068"/>
      <c r="D1068"/>
      <c r="E1068"/>
      <c r="F1068"/>
      <c r="G1068"/>
      <c r="H1068"/>
      <c r="I1068"/>
      <c r="J1068"/>
      <c r="K1068"/>
      <c r="L1068"/>
      <c r="M1068"/>
      <c r="N1068"/>
      <c r="O1068" s="203"/>
    </row>
    <row r="1069" spans="2:15" ht="15" hidden="1" customHeight="1" x14ac:dyDescent="0.35">
      <c r="B1069"/>
      <c r="C1069"/>
      <c r="D1069"/>
      <c r="E1069"/>
      <c r="F1069"/>
      <c r="G1069"/>
      <c r="H1069"/>
      <c r="I1069"/>
      <c r="J1069"/>
      <c r="K1069"/>
      <c r="L1069"/>
      <c r="M1069"/>
      <c r="N1069"/>
      <c r="O1069" s="203"/>
    </row>
    <row r="1070" spans="2:15" ht="15" hidden="1" customHeight="1" x14ac:dyDescent="0.35">
      <c r="B1070"/>
      <c r="C1070"/>
      <c r="D1070"/>
      <c r="E1070"/>
      <c r="F1070"/>
      <c r="G1070"/>
      <c r="H1070"/>
      <c r="I1070"/>
      <c r="J1070"/>
      <c r="K1070"/>
      <c r="L1070"/>
      <c r="M1070"/>
      <c r="N1070"/>
      <c r="O1070" s="203"/>
    </row>
    <row r="1071" spans="2:15" ht="15" hidden="1" customHeight="1" x14ac:dyDescent="0.35">
      <c r="B1071"/>
      <c r="C1071"/>
      <c r="D1071"/>
      <c r="E1071"/>
      <c r="F1071"/>
      <c r="G1071"/>
      <c r="H1071"/>
      <c r="I1071"/>
      <c r="J1071"/>
      <c r="K1071"/>
      <c r="L1071"/>
      <c r="M1071"/>
      <c r="N1071"/>
      <c r="O1071" s="203"/>
    </row>
  </sheetData>
  <sheetProtection algorithmName="SHA-512" hashValue="MUj6lg4Si4a2aZLYP7hVMqp6sx92/tNhXkyMFkLA7YjPzfFRnRh0tqRIIuJN2zHj6s3t41RLJ2eY8+v43l+7yg==" saltValue="ku1TFE0VbFwVEtrwRBAZ2w==" spinCount="100000" sheet="1" objects="1" scenarios="1" selectLockedCells="1"/>
  <dataConsolidate/>
  <mergeCells count="682">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97:C197"/>
    <mergeCell ref="D197:H197"/>
    <mergeCell ref="B198:C198"/>
    <mergeCell ref="B199:C199"/>
    <mergeCell ref="B200:C200"/>
    <mergeCell ref="B201:C201"/>
    <mergeCell ref="B202:C202"/>
    <mergeCell ref="B203:C203"/>
    <mergeCell ref="B204:C204"/>
    <mergeCell ref="B205:C205"/>
    <mergeCell ref="B206:C206"/>
    <mergeCell ref="D198:H198"/>
    <mergeCell ref="D199:H199"/>
    <mergeCell ref="D200:H200"/>
    <mergeCell ref="D201:H201"/>
    <mergeCell ref="D202:H202"/>
    <mergeCell ref="D203:H203"/>
    <mergeCell ref="D204:H204"/>
    <mergeCell ref="D205:H205"/>
    <mergeCell ref="D206:H206"/>
    <mergeCell ref="B207:C207"/>
    <mergeCell ref="D207:H207"/>
    <mergeCell ref="B208:C208"/>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D325:H325"/>
    <mergeCell ref="B312:C312"/>
    <mergeCell ref="D312:H312"/>
    <mergeCell ref="B313:C313"/>
    <mergeCell ref="D313:H313"/>
    <mergeCell ref="B314:C314"/>
    <mergeCell ref="D314:H314"/>
    <mergeCell ref="B315:C315"/>
    <mergeCell ref="D315:H315"/>
    <mergeCell ref="B316:C316"/>
    <mergeCell ref="D316:H31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disablePrompts="1"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disablePrompts="1"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zoomScaleNormal="100" zoomScaleSheetLayoutView="100" workbookViewId="0">
      <selection activeCell="F32" sqref="F32"/>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54296875" style="88" customWidth="1"/>
    <col min="12" max="19" width="0" style="18" hidden="1" customWidth="1"/>
    <col min="20" max="16384" width="11.453125" style="18" hidden="1"/>
  </cols>
  <sheetData>
    <row r="1" spans="1:15" customFormat="1" ht="15.75" customHeight="1" thickTop="1" thickBot="1" x14ac:dyDescent="0.4">
      <c r="A1" s="891" t="s">
        <v>57</v>
      </c>
      <c r="B1" s="892"/>
      <c r="C1" s="892"/>
      <c r="D1" s="892"/>
      <c r="E1" s="892"/>
      <c r="F1" s="743"/>
      <c r="G1" s="744"/>
      <c r="H1" s="745"/>
      <c r="I1" s="744"/>
      <c r="J1" s="19"/>
      <c r="K1" s="379"/>
      <c r="L1" s="201"/>
      <c r="M1" s="202"/>
      <c r="N1" s="202"/>
      <c r="O1" s="202"/>
    </row>
    <row r="2" spans="1:15" customFormat="1" ht="15.75" customHeight="1" thickTop="1" thickBot="1" x14ac:dyDescent="0.4">
      <c r="A2" s="893"/>
      <c r="B2" s="894"/>
      <c r="C2" s="894"/>
      <c r="D2" s="894"/>
      <c r="E2" s="894"/>
      <c r="F2" s="743" t="s">
        <v>0</v>
      </c>
      <c r="G2" s="744"/>
      <c r="H2" s="745" t="str">
        <f>IF(VoletGeneral!H10&lt;&gt;"",VoletGeneral!H10,"")</f>
        <v/>
      </c>
      <c r="I2" s="744"/>
      <c r="J2" s="293"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4"/>
      <c r="L2" s="203"/>
      <c r="M2" s="202"/>
      <c r="N2" s="202"/>
      <c r="O2" s="202"/>
    </row>
    <row r="3" spans="1:15" customFormat="1" ht="15.75" customHeight="1" thickTop="1" thickBot="1" x14ac:dyDescent="0.4">
      <c r="A3" s="895"/>
      <c r="B3" s="896"/>
      <c r="C3" s="896"/>
      <c r="D3" s="896"/>
      <c r="E3" s="896"/>
      <c r="F3" s="743" t="s">
        <v>230</v>
      </c>
      <c r="G3" s="744"/>
      <c r="H3" s="743" t="s">
        <v>110</v>
      </c>
      <c r="I3" s="744"/>
      <c r="J3" s="295"/>
      <c r="K3" s="296"/>
      <c r="L3" s="203"/>
      <c r="M3" s="202"/>
      <c r="N3" s="202"/>
      <c r="O3" s="202"/>
    </row>
    <row r="4" spans="1:15" customFormat="1" ht="15.75" customHeight="1" thickTop="1" thickBot="1" x14ac:dyDescent="0.4">
      <c r="A4" s="15"/>
      <c r="B4" s="12"/>
      <c r="C4" s="13">
        <v>20408</v>
      </c>
      <c r="D4" s="6" t="str">
        <f>C4&amp;"-0"</f>
        <v>20408-0</v>
      </c>
      <c r="E4" s="6"/>
      <c r="F4" s="14"/>
      <c r="G4" s="14"/>
      <c r="H4" s="14"/>
      <c r="I4" s="14"/>
      <c r="J4" s="295"/>
      <c r="K4" s="296"/>
      <c r="L4" s="204"/>
      <c r="M4" s="134"/>
      <c r="N4" s="134"/>
      <c r="O4" s="134"/>
    </row>
    <row r="5" spans="1:15" s="52" customFormat="1" ht="15" customHeight="1" thickTop="1" thickBot="1" x14ac:dyDescent="0.4">
      <c r="A5" s="50"/>
      <c r="B5" s="589" t="s">
        <v>85</v>
      </c>
      <c r="C5" s="590"/>
      <c r="D5" s="590"/>
      <c r="E5" s="590"/>
      <c r="F5" s="590"/>
      <c r="G5" s="590"/>
      <c r="H5" s="590"/>
      <c r="I5" s="591"/>
      <c r="J5" s="295"/>
      <c r="K5" s="296"/>
      <c r="L5" s="138"/>
      <c r="M5" s="205"/>
      <c r="N5" s="205"/>
      <c r="O5" s="205"/>
    </row>
    <row r="6" spans="1:15" s="52" customFormat="1" ht="7.5" customHeight="1" thickTop="1" thickBot="1" x14ac:dyDescent="0.4">
      <c r="A6" s="53"/>
      <c r="B6" s="54"/>
      <c r="C6" s="55"/>
      <c r="D6" s="56"/>
      <c r="E6" s="34"/>
      <c r="F6" s="34"/>
      <c r="G6" s="34"/>
      <c r="H6" s="57"/>
      <c r="I6" s="57"/>
      <c r="J6" s="295"/>
      <c r="K6" s="296"/>
      <c r="L6" s="131" t="str">
        <f>" "</f>
        <v xml:space="preserve"> </v>
      </c>
      <c r="M6" s="205"/>
      <c r="N6" s="205"/>
      <c r="O6" s="205"/>
    </row>
    <row r="7" spans="1:15" s="52" customFormat="1" ht="15" customHeight="1" thickTop="1" thickBot="1" x14ac:dyDescent="0.4">
      <c r="A7" s="58"/>
      <c r="B7" s="58"/>
      <c r="C7" s="65" t="s">
        <v>36</v>
      </c>
      <c r="D7" s="856" t="str">
        <f>IF(VoletGeneral!D34="","",VoletGeneral!D34)</f>
        <v/>
      </c>
      <c r="E7" s="856"/>
      <c r="F7" s="856"/>
      <c r="G7" s="856"/>
      <c r="H7" s="856"/>
      <c r="I7" s="856"/>
      <c r="J7" s="295"/>
      <c r="K7" s="296"/>
      <c r="L7" s="206" t="s">
        <v>129</v>
      </c>
      <c r="M7" s="215" t="b">
        <f>(SUMIF(Table_type_coord[Type étab coord],D9,Table_type_coord[Eligible]))&gt;0</f>
        <v>0</v>
      </c>
      <c r="N7" s="138" t="s">
        <v>130</v>
      </c>
      <c r="O7" s="205"/>
    </row>
    <row r="8" spans="1:15" s="52" customFormat="1" ht="15" customHeight="1" thickTop="1" thickBot="1" x14ac:dyDescent="0.35">
      <c r="A8" s="58"/>
      <c r="B8" s="58"/>
      <c r="C8" s="59" t="s">
        <v>38</v>
      </c>
      <c r="D8" s="856" t="str">
        <f>IF(VoletGeneral!D35="","",VoletGeneral!D35)</f>
        <v/>
      </c>
      <c r="E8" s="856"/>
      <c r="F8" s="856"/>
      <c r="G8" s="856"/>
      <c r="H8" s="856"/>
      <c r="I8" s="856"/>
      <c r="J8" s="66"/>
      <c r="K8" s="340"/>
      <c r="L8" s="206" t="s">
        <v>132</v>
      </c>
      <c r="M8" s="215" t="b">
        <f>(SUMIF(Table_type_coord[Type étab coord],D9,Table_type_coord[frais env]))&gt;0</f>
        <v>0</v>
      </c>
      <c r="N8" s="138" t="s">
        <v>130</v>
      </c>
      <c r="O8" s="205"/>
    </row>
    <row r="9" spans="1:15" s="52" customFormat="1" ht="15" customHeight="1" thickTop="1" thickBot="1" x14ac:dyDescent="0.35">
      <c r="A9" s="58"/>
      <c r="B9" s="58"/>
      <c r="C9" s="59" t="s">
        <v>29</v>
      </c>
      <c r="D9" s="856" t="str">
        <f>IF(VoletGeneral!D36="","",VoletGeneral!D36)</f>
        <v/>
      </c>
      <c r="E9" s="856"/>
      <c r="F9" s="856"/>
      <c r="G9" s="856"/>
      <c r="H9" s="856"/>
      <c r="I9" s="856"/>
      <c r="J9" s="66"/>
      <c r="K9" s="340"/>
      <c r="L9" s="141"/>
      <c r="M9" s="205"/>
      <c r="N9" s="205"/>
      <c r="O9" s="205"/>
    </row>
    <row r="10" spans="1:15" s="52" customFormat="1" ht="15" customHeight="1" thickTop="1" thickBot="1" x14ac:dyDescent="0.35">
      <c r="A10" s="64"/>
      <c r="B10" s="64"/>
      <c r="C10" s="65" t="s">
        <v>39</v>
      </c>
      <c r="D10" s="857" t="str">
        <f>IF(VoletGeneral!D37="","",VoletGeneral!D37)</f>
        <v/>
      </c>
      <c r="E10" s="857"/>
      <c r="F10" s="857"/>
      <c r="G10" s="857"/>
      <c r="H10" s="857"/>
      <c r="I10" s="857"/>
      <c r="J10" s="66"/>
      <c r="K10" s="340"/>
      <c r="L10" s="141"/>
      <c r="M10" s="159" t="s">
        <v>278</v>
      </c>
      <c r="N10" s="161" t="b">
        <f>AND(M7)</f>
        <v>0</v>
      </c>
      <c r="O10" s="160" t="s">
        <v>186</v>
      </c>
    </row>
    <row r="11" spans="1:15" s="52" customFormat="1" ht="21" customHeight="1" thickTop="1" thickBot="1" x14ac:dyDescent="0.35">
      <c r="A11" s="235"/>
      <c r="B11" s="337"/>
      <c r="C11" s="338"/>
      <c r="D11" s="867" t="str">
        <f>IF(D9="","Veuillez sélectionner le Type de partenaire dans le Volet général", " ")</f>
        <v>Veuillez sélectionner le Type de partenaire dans le Volet général</v>
      </c>
      <c r="E11" s="868"/>
      <c r="F11" s="868"/>
      <c r="G11" s="868"/>
      <c r="H11" s="868"/>
      <c r="I11" s="869"/>
      <c r="J11" s="339"/>
      <c r="K11" s="340"/>
      <c r="L11" s="141"/>
      <c r="M11" s="205"/>
      <c r="N11" s="205"/>
      <c r="O11" s="205"/>
    </row>
    <row r="12" spans="1:15" s="52" customFormat="1" ht="67.5" customHeight="1" thickTop="1" thickBot="1" x14ac:dyDescent="0.35">
      <c r="A12" s="225"/>
      <c r="B12" s="39"/>
      <c r="D12" s="884" t="s">
        <v>437</v>
      </c>
      <c r="E12" s="884"/>
      <c r="F12" s="884"/>
      <c r="G12" s="884"/>
      <c r="H12" s="884"/>
      <c r="I12" s="884"/>
      <c r="J12" s="302"/>
      <c r="K12" s="71"/>
      <c r="L12" s="141"/>
      <c r="M12" s="205"/>
      <c r="N12" s="205"/>
      <c r="O12" s="205"/>
    </row>
    <row r="13" spans="1:15" s="52" customFormat="1" ht="15" customHeight="1" thickTop="1" thickBot="1" x14ac:dyDescent="0.35">
      <c r="A13" s="50"/>
      <c r="B13" s="589" t="s">
        <v>86</v>
      </c>
      <c r="C13" s="590"/>
      <c r="D13" s="590"/>
      <c r="E13" s="590"/>
      <c r="F13" s="590"/>
      <c r="G13" s="590"/>
      <c r="H13" s="590"/>
      <c r="I13" s="591"/>
      <c r="J13" s="66"/>
      <c r="K13" s="71"/>
      <c r="L13" s="141"/>
      <c r="M13" s="205"/>
      <c r="N13" s="205"/>
      <c r="O13" s="205"/>
    </row>
    <row r="14" spans="1:15" s="52" customFormat="1" ht="7.5" customHeight="1" thickTop="1" thickBot="1" x14ac:dyDescent="0.35">
      <c r="A14" s="53"/>
      <c r="B14" s="54"/>
      <c r="C14" s="67"/>
      <c r="D14" s="57"/>
      <c r="E14" s="57"/>
      <c r="F14" s="57"/>
      <c r="G14" s="57"/>
      <c r="H14" s="57"/>
      <c r="I14" s="57"/>
      <c r="J14" s="62"/>
      <c r="K14" s="340"/>
      <c r="L14" s="141"/>
      <c r="M14" s="141"/>
      <c r="N14" s="205"/>
      <c r="O14" s="205"/>
    </row>
    <row r="15" spans="1:15" s="52" customFormat="1" ht="15" customHeight="1" thickTop="1" thickBot="1" x14ac:dyDescent="0.35">
      <c r="A15" s="58"/>
      <c r="B15" s="58"/>
      <c r="C15" s="59" t="s">
        <v>33</v>
      </c>
      <c r="D15" s="856" t="str">
        <f>IF(VoletGeneral!D41="","",VoletGeneral!D41)</f>
        <v/>
      </c>
      <c r="E15" s="856"/>
      <c r="F15" s="856"/>
      <c r="G15" s="856"/>
      <c r="H15" s="856"/>
      <c r="I15" s="856"/>
      <c r="J15" s="66"/>
      <c r="K15" s="340"/>
      <c r="L15" s="138"/>
      <c r="M15" s="205"/>
      <c r="N15" s="205"/>
      <c r="O15" s="205"/>
    </row>
    <row r="16" spans="1:15" s="52" customFormat="1" ht="15" customHeight="1" thickTop="1" thickBot="1" x14ac:dyDescent="0.35">
      <c r="A16" s="58"/>
      <c r="B16" s="58"/>
      <c r="C16" s="59" t="s">
        <v>1</v>
      </c>
      <c r="D16" s="877" t="str">
        <f>IF(VoletGeneral!D42="","",VoletGeneral!D42)</f>
        <v/>
      </c>
      <c r="E16" s="878"/>
      <c r="F16" s="878"/>
      <c r="G16" s="878"/>
      <c r="H16" s="878"/>
      <c r="I16" s="879"/>
      <c r="J16" s="66"/>
      <c r="K16" s="340"/>
      <c r="L16" s="141"/>
      <c r="M16" s="205"/>
      <c r="N16" s="205"/>
      <c r="O16" s="205"/>
    </row>
    <row r="17" spans="1:15" s="52" customFormat="1" ht="15" customHeight="1" thickTop="1" thickBot="1" x14ac:dyDescent="0.35">
      <c r="A17" s="58"/>
      <c r="B17" s="58"/>
      <c r="C17" s="59" t="s">
        <v>2</v>
      </c>
      <c r="D17" s="877" t="str">
        <f>IF(VoletGeneral!D43="","",VoletGeneral!D43)</f>
        <v/>
      </c>
      <c r="E17" s="878"/>
      <c r="F17" s="878"/>
      <c r="G17" s="878"/>
      <c r="H17" s="878"/>
      <c r="I17" s="879"/>
      <c r="J17" s="66"/>
      <c r="K17" s="340"/>
      <c r="L17" s="141"/>
      <c r="M17" s="205"/>
      <c r="N17" s="205"/>
      <c r="O17" s="205"/>
    </row>
    <row r="18" spans="1:15" s="52" customFormat="1" ht="15" customHeight="1" thickTop="1" thickBot="1" x14ac:dyDescent="0.35">
      <c r="A18" s="58"/>
      <c r="B18" s="58"/>
      <c r="C18" s="59" t="s">
        <v>28</v>
      </c>
      <c r="D18" s="877" t="str">
        <f>IF(VoletGeneral!D44="","",VoletGeneral!D44)</f>
        <v/>
      </c>
      <c r="E18" s="878"/>
      <c r="F18" s="878"/>
      <c r="G18" s="878"/>
      <c r="H18" s="878"/>
      <c r="I18" s="879"/>
      <c r="J18" s="66"/>
      <c r="K18" s="340"/>
      <c r="L18" s="141"/>
      <c r="M18" s="205"/>
      <c r="N18" s="205"/>
      <c r="O18" s="205"/>
    </row>
    <row r="19" spans="1:15" s="52" customFormat="1" ht="15" customHeight="1" thickTop="1" thickBot="1" x14ac:dyDescent="0.35">
      <c r="A19" s="58"/>
      <c r="B19" s="58"/>
      <c r="C19" s="59" t="s">
        <v>4</v>
      </c>
      <c r="D19" s="877" t="str">
        <f>IF(VoletGeneral!D45="","",VoletGeneral!D45)</f>
        <v/>
      </c>
      <c r="E19" s="878"/>
      <c r="F19" s="878"/>
      <c r="G19" s="878"/>
      <c r="H19" s="878"/>
      <c r="I19" s="879"/>
      <c r="J19" s="66"/>
      <c r="K19" s="340"/>
      <c r="L19" s="131"/>
      <c r="M19" s="205"/>
      <c r="N19" s="205"/>
      <c r="O19" s="205"/>
    </row>
    <row r="20" spans="1:15" s="52" customFormat="1" ht="15" customHeight="1" thickTop="1" thickBot="1" x14ac:dyDescent="0.35">
      <c r="A20" s="58"/>
      <c r="B20" s="58"/>
      <c r="C20" s="59" t="s">
        <v>3</v>
      </c>
      <c r="D20" s="856" t="str">
        <f>IF(VoletGeneral!D46="","",VoletGeneral!D46)</f>
        <v/>
      </c>
      <c r="E20" s="856"/>
      <c r="F20" s="856"/>
      <c r="G20" s="856"/>
      <c r="H20" s="856"/>
      <c r="I20" s="856"/>
      <c r="J20" s="66"/>
      <c r="K20" s="340"/>
      <c r="L20" s="131"/>
      <c r="M20" s="205"/>
      <c r="N20" s="205"/>
      <c r="O20" s="205"/>
    </row>
    <row r="21" spans="1:15" s="52" customFormat="1" ht="17.25" hidden="1" customHeight="1" thickTop="1" thickBot="1" x14ac:dyDescent="0.35">
      <c r="A21" s="58"/>
      <c r="B21" s="64"/>
      <c r="C21" s="42"/>
      <c r="D21" s="46"/>
      <c r="E21" s="46"/>
      <c r="F21" s="47"/>
      <c r="G21" s="47"/>
      <c r="H21" s="47"/>
      <c r="I21" s="47"/>
      <c r="J21" s="66"/>
      <c r="K21" s="71"/>
      <c r="L21" s="131"/>
      <c r="M21" s="205"/>
      <c r="N21" s="205"/>
      <c r="O21" s="205"/>
    </row>
    <row r="22" spans="1:15" s="52" customFormat="1" ht="17.25" hidden="1" customHeight="1" thickTop="1" thickBot="1" x14ac:dyDescent="0.35">
      <c r="A22" s="58"/>
      <c r="B22" s="64"/>
      <c r="C22" s="42"/>
      <c r="D22" s="42"/>
      <c r="E22" s="42"/>
      <c r="F22" s="42"/>
      <c r="G22" s="42"/>
      <c r="H22" s="42"/>
      <c r="I22" s="42"/>
      <c r="J22" s="66"/>
      <c r="K22" s="71"/>
      <c r="L22" s="131"/>
      <c r="M22" s="205"/>
      <c r="N22" s="205"/>
      <c r="O22" s="205"/>
    </row>
    <row r="23" spans="1:15" s="61" customFormat="1" ht="17.25" hidden="1" customHeight="1" thickTop="1" thickBot="1" x14ac:dyDescent="0.4">
      <c r="A23" s="58"/>
      <c r="B23" s="64"/>
      <c r="C23" s="42"/>
      <c r="D23" s="116"/>
      <c r="E23" s="116"/>
      <c r="F23" s="117"/>
      <c r="G23" s="117"/>
      <c r="H23" s="117"/>
      <c r="I23" s="117"/>
      <c r="J23" s="66"/>
      <c r="K23" s="71"/>
      <c r="L23" s="131"/>
      <c r="M23" s="205"/>
      <c r="N23" s="205"/>
      <c r="O23" s="205"/>
    </row>
    <row r="24" spans="1:15" s="61" customFormat="1" ht="17.25" hidden="1" customHeight="1" thickTop="1" thickBot="1" x14ac:dyDescent="0.4">
      <c r="A24" s="58"/>
      <c r="B24" s="64"/>
      <c r="C24" s="42"/>
      <c r="D24" s="116"/>
      <c r="E24" s="116"/>
      <c r="F24" s="117"/>
      <c r="G24" s="117"/>
      <c r="H24" s="117"/>
      <c r="I24" s="117"/>
      <c r="J24" s="66"/>
      <c r="K24" s="71"/>
      <c r="L24" s="131"/>
      <c r="M24" s="205"/>
      <c r="N24" s="205"/>
      <c r="O24" s="205"/>
    </row>
    <row r="25" spans="1:15" s="85" customFormat="1" ht="17.25" hidden="1" customHeight="1" thickTop="1" thickBot="1" x14ac:dyDescent="0.35">
      <c r="A25" s="58"/>
      <c r="B25" s="64"/>
      <c r="C25" s="42"/>
      <c r="D25" s="116"/>
      <c r="E25" s="116"/>
      <c r="F25" s="117"/>
      <c r="G25" s="117"/>
      <c r="H25" s="117"/>
      <c r="I25" s="117"/>
      <c r="J25" s="66"/>
      <c r="K25" s="71"/>
      <c r="L25" s="131"/>
      <c r="M25" s="205"/>
      <c r="N25" s="205"/>
      <c r="O25" s="205"/>
    </row>
    <row r="26" spans="1:15" s="85" customFormat="1" ht="17.25" hidden="1" customHeight="1" thickTop="1" thickBot="1" x14ac:dyDescent="0.35">
      <c r="A26" s="58"/>
      <c r="B26" s="64"/>
      <c r="C26" s="42"/>
      <c r="D26" s="116"/>
      <c r="E26" s="116"/>
      <c r="F26" s="117"/>
      <c r="G26" s="117"/>
      <c r="H26" s="117"/>
      <c r="I26" s="117"/>
      <c r="J26" s="66"/>
      <c r="K26" s="71"/>
      <c r="L26" s="131"/>
      <c r="M26" s="205"/>
      <c r="N26" s="205"/>
      <c r="O26" s="205"/>
    </row>
    <row r="27" spans="1:15" s="85" customFormat="1" ht="17.25" hidden="1" customHeight="1" thickTop="1" thickBot="1" x14ac:dyDescent="0.35">
      <c r="A27" s="58"/>
      <c r="B27" s="64"/>
      <c r="C27" s="42"/>
      <c r="D27" s="116"/>
      <c r="E27" s="116"/>
      <c r="F27" s="117"/>
      <c r="G27" s="117"/>
      <c r="H27" s="117"/>
      <c r="I27" s="117"/>
      <c r="J27" s="66"/>
      <c r="K27" s="71"/>
      <c r="L27" s="131"/>
      <c r="M27" s="205"/>
      <c r="N27" s="205"/>
      <c r="O27" s="205"/>
    </row>
    <row r="28" spans="1:15" s="85" customFormat="1" ht="15.75" customHeight="1" thickTop="1" thickBot="1" x14ac:dyDescent="0.35">
      <c r="A28" s="58"/>
      <c r="B28" s="64"/>
      <c r="C28" s="42"/>
      <c r="D28" s="46"/>
      <c r="E28" s="46"/>
      <c r="F28" s="47"/>
      <c r="G28" s="47"/>
      <c r="H28" s="47"/>
      <c r="I28" s="47"/>
      <c r="J28" s="66"/>
      <c r="K28" s="71"/>
      <c r="L28" s="141"/>
      <c r="M28" s="205"/>
      <c r="N28" s="205"/>
      <c r="O28" s="205"/>
    </row>
    <row r="29" spans="1:15" s="52" customFormat="1" ht="15" customHeight="1" thickTop="1" thickBot="1" x14ac:dyDescent="0.35">
      <c r="A29" s="50"/>
      <c r="B29" s="903" t="s">
        <v>41</v>
      </c>
      <c r="C29" s="904"/>
      <c r="D29" s="904"/>
      <c r="E29" s="904"/>
      <c r="F29" s="904"/>
      <c r="G29" s="904"/>
      <c r="H29" s="904"/>
      <c r="I29" s="905"/>
      <c r="J29" s="66"/>
      <c r="K29" s="85"/>
    </row>
    <row r="30" spans="1:15" s="108" customFormat="1" ht="30" customHeight="1" thickTop="1" thickBot="1" x14ac:dyDescent="0.4">
      <c r="A30" s="107"/>
      <c r="B30" s="906" t="s">
        <v>34</v>
      </c>
      <c r="C30" s="907"/>
      <c r="D30" s="907"/>
      <c r="E30" s="907"/>
      <c r="F30" s="907"/>
      <c r="G30" s="907"/>
      <c r="H30" s="907"/>
      <c r="I30" s="908"/>
      <c r="J30" s="107"/>
      <c r="K30" s="378"/>
    </row>
    <row r="31" spans="1:15" s="208" customFormat="1" ht="24" customHeight="1" thickTop="1" thickBot="1" x14ac:dyDescent="0.4">
      <c r="A31" s="69"/>
      <c r="B31" s="900" t="s">
        <v>262</v>
      </c>
      <c r="C31" s="901"/>
      <c r="D31" s="902"/>
      <c r="E31" s="421" t="s">
        <v>407</v>
      </c>
      <c r="F31" s="421" t="s">
        <v>72</v>
      </c>
      <c r="G31" s="421" t="s">
        <v>5</v>
      </c>
      <c r="H31" s="421" t="s">
        <v>6</v>
      </c>
      <c r="I31" s="422" t="s">
        <v>7</v>
      </c>
      <c r="J31" s="66"/>
      <c r="K31" s="380"/>
    </row>
    <row r="32" spans="1:15" s="52" customFormat="1" ht="24" customHeight="1" thickTop="1" thickBot="1" x14ac:dyDescent="0.35">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85"/>
    </row>
    <row r="33" spans="1:12" s="52" customFormat="1" ht="24" customHeight="1" thickTop="1" thickBot="1" x14ac:dyDescent="0.35">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85"/>
    </row>
    <row r="34" spans="1:12" s="52" customFormat="1" ht="24" customHeight="1" thickTop="1" thickBot="1" x14ac:dyDescent="0.35">
      <c r="A34" s="384"/>
      <c r="B34" s="873" t="s">
        <v>266</v>
      </c>
      <c r="C34" s="874"/>
      <c r="D34" s="875"/>
      <c r="E34" s="448" t="str">
        <f t="shared" si="0"/>
        <v xml:space="preserve"> </v>
      </c>
      <c r="F34" s="405"/>
      <c r="G34" s="449"/>
      <c r="H34" s="404"/>
      <c r="I34" s="386" t="str">
        <f t="shared" si="1"/>
        <v xml:space="preserve"> </v>
      </c>
      <c r="J34" s="385"/>
      <c r="K34" s="85"/>
    </row>
    <row r="35" spans="1:12" s="52" customFormat="1" ht="24" customHeight="1" thickTop="1" thickBot="1" x14ac:dyDescent="0.35">
      <c r="A35" s="384"/>
      <c r="B35" s="873" t="s">
        <v>412</v>
      </c>
      <c r="C35" s="874"/>
      <c r="D35" s="875"/>
      <c r="E35" s="448" t="str">
        <f t="shared" si="0"/>
        <v xml:space="preserve"> </v>
      </c>
      <c r="F35" s="405"/>
      <c r="G35" s="449"/>
      <c r="H35" s="404"/>
      <c r="I35" s="386" t="str">
        <f t="shared" si="1"/>
        <v xml:space="preserve"> </v>
      </c>
      <c r="J35" s="385"/>
      <c r="K35" s="85"/>
    </row>
    <row r="36" spans="1:12" s="52" customFormat="1" ht="24" customHeight="1" thickTop="1" thickBot="1" x14ac:dyDescent="0.35">
      <c r="A36" s="384"/>
      <c r="B36" s="897" t="s">
        <v>409</v>
      </c>
      <c r="C36" s="898"/>
      <c r="D36" s="899"/>
      <c r="E36" s="453" t="str">
        <f t="shared" si="0"/>
        <v xml:space="preserve"> </v>
      </c>
      <c r="F36" s="405"/>
      <c r="G36" s="449"/>
      <c r="H36" s="404"/>
      <c r="I36" s="456" t="str">
        <f t="shared" si="1"/>
        <v xml:space="preserve"> </v>
      </c>
      <c r="J36" s="385"/>
      <c r="K36" s="85"/>
    </row>
    <row r="37" spans="1:12" s="52" customFormat="1" ht="24" customHeight="1" thickTop="1" thickBot="1" x14ac:dyDescent="0.35">
      <c r="A37" s="69"/>
      <c r="B37" s="858" t="s">
        <v>297</v>
      </c>
      <c r="C37" s="859"/>
      <c r="D37" s="859"/>
      <c r="E37" s="859"/>
      <c r="F37" s="859"/>
      <c r="G37" s="449"/>
      <c r="H37" s="404"/>
      <c r="I37" s="457" t="str">
        <f>IF(OR(ISNUMBER(G37),ISNUMBER(H37)),ROUND(IF(ISNUMBER(G37),G37,0)-IF(ISNUMBER(H37),H37,0),2),"")</f>
        <v/>
      </c>
      <c r="J37" s="66"/>
      <c r="K37" s="85"/>
      <c r="L37" s="450"/>
    </row>
    <row r="38" spans="1:12" s="52" customFormat="1" ht="24" customHeight="1" thickTop="1" thickBot="1" x14ac:dyDescent="0.35">
      <c r="A38" s="69"/>
      <c r="B38" s="858" t="s">
        <v>298</v>
      </c>
      <c r="C38" s="859"/>
      <c r="D38" s="859"/>
      <c r="E38" s="859"/>
      <c r="F38" s="859"/>
      <c r="G38" s="449"/>
      <c r="H38" s="404"/>
      <c r="I38" s="457" t="str">
        <f>IF(OR(ISNUMBER(G38),ISNUMBER(H38)),ROUND(IF(ISNUMBER(G38),G38,0)-IF(ISNUMBER(H38),H38,0),2),"")</f>
        <v/>
      </c>
      <c r="J38" s="66"/>
      <c r="K38" s="85"/>
      <c r="L38" s="450"/>
    </row>
    <row r="39" spans="1:12" s="52" customFormat="1" ht="24" customHeight="1" thickTop="1" thickBot="1" x14ac:dyDescent="0.35">
      <c r="A39" s="69"/>
      <c r="B39" s="860" t="s">
        <v>196</v>
      </c>
      <c r="C39" s="861"/>
      <c r="D39" s="861"/>
      <c r="E39" s="861"/>
      <c r="F39" s="861"/>
      <c r="G39" s="449"/>
      <c r="H39" s="404"/>
      <c r="I39" s="459" t="str">
        <f>IF(OR(ISNUMBER(G39),ISNUMBER(H39)),ROUND(IF(ISNUMBER(G39),G39,0)-IF(ISNUMBER(H39),H39,0),2),"")</f>
        <v/>
      </c>
      <c r="J39" s="66"/>
      <c r="K39" s="85"/>
      <c r="L39" s="450"/>
    </row>
    <row r="40" spans="1:12" s="52" customFormat="1" ht="24" customHeight="1" thickTop="1" thickBot="1" x14ac:dyDescent="0.35">
      <c r="A40" s="384"/>
      <c r="B40" s="900" t="s">
        <v>263</v>
      </c>
      <c r="C40" s="901"/>
      <c r="D40" s="902"/>
      <c r="E40" s="421" t="s">
        <v>407</v>
      </c>
      <c r="F40" s="421" t="s">
        <v>72</v>
      </c>
      <c r="G40" s="421" t="s">
        <v>5</v>
      </c>
      <c r="H40" s="421" t="s">
        <v>6</v>
      </c>
      <c r="I40" s="422" t="s">
        <v>7</v>
      </c>
      <c r="J40" s="385"/>
      <c r="K40" s="85"/>
    </row>
    <row r="41" spans="1:12" s="52" customFormat="1" ht="27.65" customHeight="1" thickTop="1" thickBot="1" x14ac:dyDescent="0.35">
      <c r="A41" s="384"/>
      <c r="B41" s="880" t="s">
        <v>413</v>
      </c>
      <c r="C41" s="881"/>
      <c r="D41" s="451" t="s">
        <v>414</v>
      </c>
      <c r="E41" s="448" t="str">
        <f>IF(AND(ISNUMBER(F41),ISNUMBER(G41)),G41/F41," ")</f>
        <v xml:space="preserve"> </v>
      </c>
      <c r="F41" s="405"/>
      <c r="G41" s="449"/>
      <c r="H41" s="420"/>
      <c r="I41" s="406" t="str">
        <f t="shared" ref="I41:I46" si="2">IF(OR(ISNUMBER(G41),ISNUMBER(H41)),ROUND(IF(ISNUMBER(G41),G41,0)-IF(ISNUMBER(H41),H41,0),2)," ")</f>
        <v xml:space="preserve"> </v>
      </c>
      <c r="J41" s="385"/>
      <c r="K41" s="85"/>
      <c r="L41" s="450"/>
    </row>
    <row r="42" spans="1:12" s="52" customFormat="1" ht="27.65" customHeight="1" thickTop="1" thickBot="1" x14ac:dyDescent="0.35">
      <c r="A42" s="384"/>
      <c r="B42" s="882"/>
      <c r="C42" s="883"/>
      <c r="D42" s="451" t="s">
        <v>410</v>
      </c>
      <c r="E42" s="448" t="str">
        <f t="shared" ref="E42:E46" si="3">IF(AND(ISNUMBER(F42),ISNUMBER(G42)),G42/F42," ")</f>
        <v xml:space="preserve"> </v>
      </c>
      <c r="F42" s="405"/>
      <c r="G42" s="449"/>
      <c r="H42" s="420"/>
      <c r="I42" s="406" t="str">
        <f t="shared" si="2"/>
        <v xml:space="preserve"> </v>
      </c>
      <c r="J42" s="385"/>
      <c r="K42" s="85"/>
      <c r="L42" s="450"/>
    </row>
    <row r="43" spans="1:12" s="52" customFormat="1" ht="24" customHeight="1" thickTop="1" thickBot="1" x14ac:dyDescent="0.35">
      <c r="A43" s="384"/>
      <c r="B43" s="873" t="s">
        <v>411</v>
      </c>
      <c r="C43" s="874"/>
      <c r="D43" s="875"/>
      <c r="E43" s="448" t="str">
        <f t="shared" si="3"/>
        <v xml:space="preserve"> </v>
      </c>
      <c r="F43" s="405"/>
      <c r="G43" s="449"/>
      <c r="H43" s="420"/>
      <c r="I43" s="406" t="str">
        <f t="shared" si="2"/>
        <v xml:space="preserve"> </v>
      </c>
      <c r="J43" s="385"/>
      <c r="K43" s="85"/>
      <c r="L43" s="450"/>
    </row>
    <row r="44" spans="1:12" s="52" customFormat="1" ht="24" customHeight="1" thickTop="1" thickBot="1" x14ac:dyDescent="0.35">
      <c r="A44" s="384"/>
      <c r="B44" s="873" t="s">
        <v>266</v>
      </c>
      <c r="C44" s="874"/>
      <c r="D44" s="875"/>
      <c r="E44" s="448" t="str">
        <f t="shared" si="3"/>
        <v xml:space="preserve"> </v>
      </c>
      <c r="F44" s="405"/>
      <c r="G44" s="449"/>
      <c r="H44" s="420"/>
      <c r="I44" s="406" t="str">
        <f t="shared" si="2"/>
        <v xml:space="preserve"> </v>
      </c>
      <c r="J44" s="385"/>
      <c r="K44" s="85"/>
      <c r="L44" s="450"/>
    </row>
    <row r="45" spans="1:12" s="52" customFormat="1" ht="24" customHeight="1" thickTop="1" thickBot="1" x14ac:dyDescent="0.35">
      <c r="A45" s="384"/>
      <c r="B45" s="873" t="s">
        <v>412</v>
      </c>
      <c r="C45" s="874"/>
      <c r="D45" s="875"/>
      <c r="E45" s="448" t="str">
        <f t="shared" si="3"/>
        <v xml:space="preserve"> </v>
      </c>
      <c r="F45" s="405"/>
      <c r="G45" s="449"/>
      <c r="H45" s="420"/>
      <c r="I45" s="406" t="str">
        <f t="shared" si="2"/>
        <v xml:space="preserve"> </v>
      </c>
      <c r="J45" s="385"/>
      <c r="K45" s="85"/>
      <c r="L45" s="450"/>
    </row>
    <row r="46" spans="1:12" s="52" customFormat="1" ht="24" customHeight="1" thickTop="1" thickBot="1" x14ac:dyDescent="0.35">
      <c r="A46" s="384"/>
      <c r="B46" s="897" t="s">
        <v>409</v>
      </c>
      <c r="C46" s="898"/>
      <c r="D46" s="899"/>
      <c r="E46" s="453" t="str">
        <f t="shared" si="3"/>
        <v xml:space="preserve"> </v>
      </c>
      <c r="F46" s="454"/>
      <c r="G46" s="449"/>
      <c r="H46" s="460"/>
      <c r="I46" s="461" t="str">
        <f t="shared" si="2"/>
        <v xml:space="preserve"> </v>
      </c>
      <c r="J46" s="385"/>
      <c r="K46" s="85"/>
      <c r="L46" s="450"/>
    </row>
    <row r="47" spans="1:12" s="52" customFormat="1" ht="24" customHeight="1" thickTop="1" thickBot="1" x14ac:dyDescent="0.35">
      <c r="A47" s="69"/>
      <c r="B47" s="862" t="s">
        <v>42</v>
      </c>
      <c r="C47" s="863"/>
      <c r="D47" s="863"/>
      <c r="E47" s="864"/>
      <c r="F47" s="462">
        <f>SUM(F32:F46)</f>
        <v>0</v>
      </c>
      <c r="G47" s="463">
        <f>SUM(G32:G46)</f>
        <v>0</v>
      </c>
      <c r="H47" s="463">
        <f t="shared" ref="H47" si="4">SUM(H32:H46)</f>
        <v>0</v>
      </c>
      <c r="I47" s="464">
        <f>SUM(I32:I46)</f>
        <v>0</v>
      </c>
      <c r="J47" s="66"/>
      <c r="K47" s="85"/>
    </row>
    <row r="48" spans="1:12" s="52" customFormat="1" ht="7.9" customHeight="1" thickTop="1" thickBot="1" x14ac:dyDescent="0.35">
      <c r="A48" s="324"/>
      <c r="B48" s="396"/>
      <c r="C48" s="396"/>
      <c r="D48" s="396"/>
      <c r="E48" s="396"/>
      <c r="F48" s="397"/>
      <c r="G48" s="398"/>
      <c r="H48" s="398"/>
      <c r="I48" s="398"/>
      <c r="J48" s="66"/>
      <c r="K48" s="85"/>
    </row>
    <row r="49" spans="1:11" s="108" customFormat="1" ht="30" customHeight="1" thickTop="1" thickBot="1" x14ac:dyDescent="0.4">
      <c r="A49" s="69"/>
      <c r="B49" s="876" t="s">
        <v>269</v>
      </c>
      <c r="C49" s="876"/>
      <c r="D49" s="876"/>
      <c r="E49" s="876"/>
      <c r="F49" s="876"/>
      <c r="G49" s="876"/>
      <c r="H49" s="876"/>
      <c r="I49" s="876"/>
      <c r="J49" s="66"/>
      <c r="K49" s="378"/>
    </row>
    <row r="50" spans="1:11" s="52" customFormat="1" ht="24" customHeight="1" thickTop="1" thickBot="1" x14ac:dyDescent="0.35">
      <c r="A50" s="69"/>
      <c r="B50" s="870" t="s">
        <v>405</v>
      </c>
      <c r="C50" s="871"/>
      <c r="D50" s="871"/>
      <c r="E50" s="871"/>
      <c r="F50" s="872"/>
      <c r="G50" s="423" t="s">
        <v>5</v>
      </c>
      <c r="H50" s="421" t="s">
        <v>6</v>
      </c>
      <c r="I50" s="422" t="s">
        <v>7</v>
      </c>
      <c r="J50" s="66"/>
      <c r="K50" s="85"/>
    </row>
    <row r="51" spans="1:11" s="52"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85"/>
    </row>
    <row r="52" spans="1:11" s="52" customFormat="1" ht="7.9" customHeight="1" thickTop="1" thickBot="1" x14ac:dyDescent="0.35">
      <c r="A52" s="69"/>
      <c r="B52" s="400"/>
      <c r="C52" s="399"/>
      <c r="D52" s="394"/>
      <c r="E52" s="85"/>
      <c r="F52" s="85"/>
      <c r="G52" s="394"/>
      <c r="H52" s="395"/>
      <c r="I52" s="395"/>
      <c r="J52" s="66"/>
      <c r="K52" s="85"/>
    </row>
    <row r="53" spans="1:11" s="135" customFormat="1" ht="30" customHeight="1" thickTop="1" thickBot="1" x14ac:dyDescent="0.4">
      <c r="A53" s="69"/>
      <c r="B53" s="876" t="s">
        <v>43</v>
      </c>
      <c r="C53" s="876"/>
      <c r="D53" s="876"/>
      <c r="E53" s="876"/>
      <c r="F53" s="876"/>
      <c r="G53" s="876"/>
      <c r="H53" s="876"/>
      <c r="I53" s="876"/>
      <c r="J53" s="66"/>
      <c r="K53" s="447"/>
    </row>
    <row r="54" spans="1:11" s="52" customFormat="1" ht="24" customHeight="1" thickTop="1" thickBot="1" x14ac:dyDescent="0.35">
      <c r="A54" s="69"/>
      <c r="B54" s="909"/>
      <c r="C54" s="910"/>
      <c r="D54" s="409"/>
      <c r="E54" s="409"/>
      <c r="F54" s="403"/>
      <c r="G54" s="423" t="s">
        <v>5</v>
      </c>
      <c r="H54" s="421" t="s">
        <v>6</v>
      </c>
      <c r="I54" s="422" t="s">
        <v>7</v>
      </c>
      <c r="J54" s="66"/>
      <c r="K54" s="85"/>
    </row>
    <row r="55" spans="1:11" s="52" customFormat="1" ht="24" customHeight="1" thickTop="1" thickBot="1" x14ac:dyDescent="0.35">
      <c r="A55" s="69"/>
      <c r="B55" s="885" t="s">
        <v>160</v>
      </c>
      <c r="C55" s="886"/>
      <c r="D55" s="886"/>
      <c r="E55" s="886"/>
      <c r="F55" s="887"/>
      <c r="G55" s="410"/>
      <c r="H55" s="413"/>
      <c r="I55" s="32" t="str">
        <f>IF(OR(ISNUMBER(G55),ISNUMBER(H55)),ROUND(IF(ISNUMBER(G55),G55,0)-IF(ISNUMBER(H55),H55,0),2)," ")</f>
        <v xml:space="preserve"> </v>
      </c>
      <c r="J55" s="66"/>
      <c r="K55" s="85"/>
    </row>
    <row r="56" spans="1:11" s="52" customFormat="1" ht="24" customHeight="1" thickTop="1" thickBot="1" x14ac:dyDescent="0.35">
      <c r="A56" s="69"/>
      <c r="B56" s="885" t="s">
        <v>44</v>
      </c>
      <c r="C56" s="886"/>
      <c r="D56" s="886"/>
      <c r="E56" s="886"/>
      <c r="F56" s="887"/>
      <c r="G56" s="411"/>
      <c r="H56" s="414"/>
      <c r="I56" s="32" t="str">
        <f>IF(OR(ISNUMBER(G56),ISNUMBER(H56)),ROUND(IF(ISNUMBER(G56),G56,0)-IF(ISNUMBER(H56),H56,0),2)," ")</f>
        <v xml:space="preserve"> </v>
      </c>
      <c r="J56" s="66"/>
      <c r="K56" s="85"/>
    </row>
    <row r="57" spans="1:11" s="52"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85"/>
    </row>
    <row r="58" spans="1:11" s="52" customFormat="1" ht="24" customHeight="1" thickTop="1" thickBot="1" x14ac:dyDescent="0.35">
      <c r="A58" s="69"/>
      <c r="B58" s="865" t="s">
        <v>265</v>
      </c>
      <c r="C58" s="888"/>
      <c r="D58" s="888"/>
      <c r="E58" s="888"/>
      <c r="F58" s="866"/>
      <c r="G58" s="424">
        <f>SUM(G55:G57)</f>
        <v>0</v>
      </c>
      <c r="H58" s="424">
        <f>SUM(H55:H57)</f>
        <v>0</v>
      </c>
      <c r="I58" s="425">
        <f>SUM(I55:I57)</f>
        <v>0</v>
      </c>
      <c r="J58" s="66"/>
      <c r="K58" s="85"/>
    </row>
    <row r="59" spans="1:11" s="52" customFormat="1" ht="7.9" customHeight="1" thickTop="1" thickBot="1" x14ac:dyDescent="0.35">
      <c r="A59" s="324"/>
      <c r="B59" s="390"/>
      <c r="C59" s="390"/>
      <c r="D59" s="390"/>
      <c r="E59" s="390"/>
      <c r="F59" s="390"/>
      <c r="G59" s="395"/>
      <c r="H59" s="395"/>
      <c r="I59" s="395"/>
      <c r="J59" s="302"/>
      <c r="K59" s="85"/>
    </row>
    <row r="60" spans="1:11" s="135" customFormat="1" ht="30" customHeight="1" thickTop="1" thickBot="1" x14ac:dyDescent="0.4">
      <c r="A60" s="69"/>
      <c r="B60" s="917" t="s">
        <v>260</v>
      </c>
      <c r="C60" s="917"/>
      <c r="D60" s="917"/>
      <c r="E60" s="917"/>
      <c r="F60" s="917"/>
      <c r="G60" s="917"/>
      <c r="H60" s="917"/>
      <c r="I60" s="917"/>
      <c r="J60" s="66"/>
      <c r="K60" s="447"/>
    </row>
    <row r="61" spans="1:11" s="52" customFormat="1" ht="24" customHeight="1" thickTop="1" thickBot="1" x14ac:dyDescent="0.35">
      <c r="A61" s="69"/>
      <c r="B61" s="909"/>
      <c r="C61" s="910"/>
      <c r="D61" s="392"/>
      <c r="E61" s="392"/>
      <c r="F61" s="393"/>
      <c r="G61" s="423" t="s">
        <v>5</v>
      </c>
      <c r="H61" s="426" t="s">
        <v>6</v>
      </c>
      <c r="I61" s="422" t="s">
        <v>7</v>
      </c>
      <c r="J61" s="66"/>
      <c r="K61" s="85"/>
    </row>
    <row r="62" spans="1:11" s="52"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85"/>
    </row>
    <row r="63" spans="1:11" s="52" customFormat="1" ht="7.9" customHeight="1" thickTop="1" thickBot="1" x14ac:dyDescent="0.35">
      <c r="A63" s="69"/>
      <c r="B63" s="390"/>
      <c r="C63" s="390"/>
      <c r="D63" s="390"/>
      <c r="E63" s="390"/>
      <c r="F63" s="390"/>
      <c r="G63" s="395"/>
      <c r="H63" s="395"/>
      <c r="I63" s="395"/>
      <c r="J63" s="302"/>
      <c r="K63" s="85"/>
    </row>
    <row r="64" spans="1:11" s="135" customFormat="1" ht="29.5" customHeight="1" thickTop="1" thickBot="1" x14ac:dyDescent="0.4">
      <c r="A64" s="69"/>
      <c r="B64" s="917" t="s">
        <v>14</v>
      </c>
      <c r="C64" s="917"/>
      <c r="D64" s="917"/>
      <c r="E64" s="917"/>
      <c r="F64" s="917"/>
      <c r="G64" s="917"/>
      <c r="H64" s="917"/>
      <c r="I64" s="917"/>
      <c r="J64" s="66"/>
      <c r="K64" s="447"/>
    </row>
    <row r="65" spans="1:12" s="52" customFormat="1" ht="24" customHeight="1" thickTop="1" thickBot="1" x14ac:dyDescent="0.35">
      <c r="A65" s="69"/>
      <c r="B65" s="909"/>
      <c r="C65" s="910"/>
      <c r="D65" s="392"/>
      <c r="E65" s="392"/>
      <c r="F65" s="393"/>
      <c r="G65" s="423" t="s">
        <v>5</v>
      </c>
      <c r="H65" s="426" t="s">
        <v>6</v>
      </c>
      <c r="I65" s="422" t="s">
        <v>7</v>
      </c>
      <c r="J65" s="66"/>
      <c r="K65" s="85"/>
    </row>
    <row r="66" spans="1:12" s="162" customFormat="1" ht="24" customHeight="1" thickTop="1" thickBot="1" x14ac:dyDescent="0.35">
      <c r="A66" s="69"/>
      <c r="B66" s="865" t="s">
        <v>14</v>
      </c>
      <c r="C66" s="888"/>
      <c r="D66" s="888"/>
      <c r="E66" s="888"/>
      <c r="F66" s="866"/>
      <c r="G66" s="416"/>
      <c r="H66" s="402"/>
      <c r="I66" s="408" t="str">
        <f t="shared" ref="I66" si="5">IF(OR(ISNUMBER(G66),ISNUMBER(H66)),ROUND(IF(ISNUMBER(G66),G66,0)-IF(ISNUMBER(H66),H66,0),2)," ")</f>
        <v xml:space="preserve"> </v>
      </c>
      <c r="J66" s="66"/>
      <c r="K66" s="381"/>
    </row>
    <row r="67" spans="1:12" s="162" customFormat="1" ht="15" customHeight="1" thickTop="1" thickBot="1" x14ac:dyDescent="0.35">
      <c r="A67" s="389"/>
      <c r="B67" s="390"/>
      <c r="C67" s="390"/>
      <c r="D67" s="390"/>
      <c r="E67" s="390"/>
      <c r="F67" s="390"/>
      <c r="G67" s="383"/>
      <c r="H67" s="383"/>
      <c r="I67" s="383"/>
      <c r="J67" s="66"/>
      <c r="K67" s="381"/>
    </row>
    <row r="68" spans="1:12" s="162" customFormat="1" ht="15" customHeight="1" thickTop="1" thickBot="1" x14ac:dyDescent="0.35">
      <c r="A68" s="50"/>
      <c r="B68" s="589" t="s">
        <v>45</v>
      </c>
      <c r="C68" s="590"/>
      <c r="D68" s="590"/>
      <c r="E68" s="590"/>
      <c r="F68" s="590"/>
      <c r="G68" s="590"/>
      <c r="H68" s="590"/>
      <c r="I68" s="591"/>
      <c r="J68" s="66"/>
      <c r="K68" s="381"/>
    </row>
    <row r="69" spans="1:12" s="162" customFormat="1" ht="15" customHeight="1" thickTop="1" thickBot="1" x14ac:dyDescent="0.35">
      <c r="A69" s="53"/>
      <c r="B69" s="921"/>
      <c r="C69" s="922"/>
      <c r="D69" s="922"/>
      <c r="E69" s="922"/>
      <c r="F69" s="922"/>
      <c r="G69" s="922"/>
      <c r="H69" s="922"/>
      <c r="I69" s="923"/>
      <c r="J69" s="62"/>
      <c r="K69" s="381"/>
    </row>
    <row r="70" spans="1:12" s="162" customFormat="1" ht="24" customHeight="1" thickTop="1" thickBot="1" x14ac:dyDescent="0.35">
      <c r="A70" s="69"/>
      <c r="B70" s="924"/>
      <c r="C70" s="925"/>
      <c r="D70" s="925"/>
      <c r="E70" s="925"/>
      <c r="F70" s="926"/>
      <c r="G70" s="427" t="s">
        <v>46</v>
      </c>
      <c r="H70" s="426" t="s">
        <v>6</v>
      </c>
      <c r="I70" s="428" t="s">
        <v>7</v>
      </c>
      <c r="J70" s="66"/>
      <c r="K70" s="381"/>
    </row>
    <row r="71" spans="1:12" s="162" customFormat="1" ht="24" customHeight="1" thickTop="1" thickBot="1" x14ac:dyDescent="0.35">
      <c r="A71" s="69"/>
      <c r="B71" s="927" t="s">
        <v>164</v>
      </c>
      <c r="C71" s="928"/>
      <c r="D71" s="928"/>
      <c r="E71" s="928"/>
      <c r="F71" s="929"/>
      <c r="G71" s="35">
        <f>SUM(G47,G51,G58,G62,G66)</f>
        <v>0</v>
      </c>
      <c r="H71" s="35">
        <f>SUM(H47,H51,H58,H62,H66)</f>
        <v>0</v>
      </c>
      <c r="I71" s="37">
        <f>SUM(I47,I51,I58,I62,I66)</f>
        <v>0</v>
      </c>
      <c r="J71" s="66"/>
      <c r="K71" s="381"/>
    </row>
    <row r="72" spans="1:12" s="162" customFormat="1" ht="24" customHeight="1" thickTop="1" thickBot="1" x14ac:dyDescent="0.35">
      <c r="A72" s="69"/>
      <c r="B72" s="911" t="str">
        <f xml:space="preserve"> "Frais généraux (max : "&amp;Réglages!I16&amp;"% pour l’ensemble du projet)"</f>
        <v>Frais généraux (max : 20% pour l’ensemble du projet)</v>
      </c>
      <c r="C72" s="912"/>
      <c r="D72" s="913"/>
      <c r="E72" s="444"/>
      <c r="F72" s="43" t="s">
        <v>84</v>
      </c>
      <c r="G72" s="36">
        <f>H72</f>
        <v>0</v>
      </c>
      <c r="H72" s="36">
        <f>IF($M$7,(H71)*E72/100,0)</f>
        <v>0</v>
      </c>
      <c r="I72" s="430"/>
      <c r="J72" s="66"/>
      <c r="K72" s="381"/>
    </row>
    <row r="73" spans="1:12" s="162" customFormat="1" ht="24" customHeight="1" thickTop="1" thickBot="1" x14ac:dyDescent="0.35">
      <c r="A73" s="69"/>
      <c r="B73" s="918" t="s">
        <v>53</v>
      </c>
      <c r="C73" s="919"/>
      <c r="D73" s="920"/>
      <c r="E73" s="445"/>
      <c r="F73" s="446" t="s">
        <v>84</v>
      </c>
      <c r="G73" s="35">
        <f>IF($M$8,(G47-G37)*E73/100,0)</f>
        <v>0</v>
      </c>
      <c r="H73" s="429"/>
      <c r="I73" s="33">
        <f>G73</f>
        <v>0</v>
      </c>
      <c r="J73" s="66"/>
      <c r="K73" s="381"/>
    </row>
    <row r="74" spans="1:12" s="162" customFormat="1" ht="24" customHeight="1" thickTop="1" thickBot="1" x14ac:dyDescent="0.35">
      <c r="A74" s="69"/>
      <c r="B74" s="816" t="s">
        <v>8</v>
      </c>
      <c r="C74" s="817"/>
      <c r="D74" s="817"/>
      <c r="E74" s="817"/>
      <c r="F74" s="818"/>
      <c r="G74" s="81">
        <f>G71+G72+G73</f>
        <v>0</v>
      </c>
      <c r="H74" s="81">
        <f>IF($M$7,H71+H72,0)</f>
        <v>0</v>
      </c>
      <c r="I74" s="82">
        <f>I71+I73</f>
        <v>0</v>
      </c>
      <c r="J74" s="66"/>
      <c r="K74" s="381"/>
    </row>
    <row r="75" spans="1:12" s="162" customFormat="1" ht="15" hidden="1" customHeight="1" thickTop="1" thickBot="1" x14ac:dyDescent="0.35">
      <c r="A75" s="235"/>
      <c r="B75" s="236"/>
      <c r="C75" s="237"/>
      <c r="D75" s="116"/>
      <c r="E75" s="116"/>
      <c r="F75" s="117"/>
      <c r="G75" s="117"/>
      <c r="H75" s="238"/>
      <c r="I75" s="117"/>
      <c r="J75" s="239"/>
      <c r="K75" s="381"/>
    </row>
    <row r="76" spans="1:12" s="162" customFormat="1" ht="21" hidden="1" customHeight="1" thickTop="1" thickBot="1" x14ac:dyDescent="0.35">
      <c r="A76" s="85"/>
      <c r="B76" s="930" t="s">
        <v>418</v>
      </c>
      <c r="C76" s="930"/>
      <c r="D76" s="930"/>
      <c r="E76" s="930"/>
      <c r="F76" s="930"/>
      <c r="G76" s="481"/>
      <c r="H76" s="242">
        <f>SUM(H32)</f>
        <v>0</v>
      </c>
      <c r="I76" s="234" t="s">
        <v>136</v>
      </c>
      <c r="J76" s="232"/>
      <c r="K76" s="381"/>
    </row>
    <row r="77" spans="1:12" s="162" customFormat="1" ht="21" hidden="1" customHeight="1" thickTop="1" thickBot="1" x14ac:dyDescent="0.35">
      <c r="A77" s="8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381"/>
    </row>
    <row r="78" spans="1:12" s="162" customFormat="1" ht="12" hidden="1" customHeight="1" thickTop="1" x14ac:dyDescent="0.3">
      <c r="A78" s="85"/>
      <c r="B78" s="805" t="s">
        <v>421</v>
      </c>
      <c r="C78" s="805"/>
      <c r="D78" s="805"/>
      <c r="E78" s="805"/>
      <c r="F78" s="805"/>
      <c r="G78" s="482"/>
      <c r="H78" s="476"/>
      <c r="I78" s="478" t="str">
        <f>I32</f>
        <v xml:space="preserve"> </v>
      </c>
      <c r="J78" s="233"/>
      <c r="K78" s="381"/>
    </row>
    <row r="79" spans="1:12" s="162" customFormat="1" ht="12" hidden="1" customHeight="1" x14ac:dyDescent="0.3">
      <c r="A79" s="85"/>
      <c r="B79" s="806" t="s">
        <v>420</v>
      </c>
      <c r="C79" s="806"/>
      <c r="D79" s="806"/>
      <c r="E79" s="806"/>
      <c r="F79" s="806"/>
      <c r="G79" s="483"/>
      <c r="H79" s="477"/>
      <c r="I79" s="479">
        <f>SUM(I41:I42)</f>
        <v>0</v>
      </c>
      <c r="J79" s="233"/>
      <c r="K79" s="381"/>
      <c r="L79" s="473" t="s">
        <v>417</v>
      </c>
    </row>
    <row r="80" spans="1:12" s="162" customFormat="1" ht="21" hidden="1" customHeight="1" thickBot="1" x14ac:dyDescent="0.35">
      <c r="A80" s="85"/>
      <c r="B80" s="933" t="s">
        <v>416</v>
      </c>
      <c r="C80" s="933"/>
      <c r="D80" s="933"/>
      <c r="E80" s="933"/>
      <c r="F80" s="933"/>
      <c r="G80" s="484"/>
      <c r="H80" s="474"/>
      <c r="I80" s="480">
        <f>SUM(I78:I79)</f>
        <v>0</v>
      </c>
      <c r="J80" s="232"/>
      <c r="K80" s="381"/>
      <c r="L80" s="475" t="str">
        <f>IF(H76+I80=SUM(G32,G41:G42),"ok","erreur")</f>
        <v>ok</v>
      </c>
    </row>
    <row r="81" spans="1:12" s="52" customFormat="1" ht="15" customHeight="1" thickTop="1" thickBot="1" x14ac:dyDescent="0.35">
      <c r="A81" s="225"/>
      <c r="B81" s="226"/>
      <c r="C81" s="39"/>
      <c r="D81" s="40"/>
      <c r="E81" s="40"/>
      <c r="F81" s="41"/>
      <c r="G81" s="241" t="str">
        <f>IF(H77&gt;Réglages!$I$19,"Attention : taux d’aide des personnels fonctionnaires dépassé","")</f>
        <v/>
      </c>
      <c r="H81" s="227"/>
      <c r="I81" s="41"/>
      <c r="J81" s="230"/>
      <c r="K81" s="85"/>
    </row>
    <row r="82" spans="1:12" s="52" customFormat="1" ht="5.5" customHeight="1" thickTop="1" thickBot="1" x14ac:dyDescent="0.35">
      <c r="A82" s="58"/>
      <c r="B82" s="44"/>
      <c r="C82" s="45"/>
      <c r="D82" s="46"/>
      <c r="E82" s="46"/>
      <c r="F82" s="47"/>
      <c r="G82" s="47"/>
      <c r="H82" s="48"/>
      <c r="I82" s="47"/>
      <c r="J82" s="66"/>
      <c r="K82" s="85"/>
    </row>
    <row r="83" spans="1:12" s="52" customFormat="1" ht="15" customHeight="1" thickTop="1" thickBot="1" x14ac:dyDescent="0.35">
      <c r="A83" s="50"/>
      <c r="B83" s="589" t="s">
        <v>95</v>
      </c>
      <c r="C83" s="590"/>
      <c r="D83" s="590"/>
      <c r="E83" s="590"/>
      <c r="F83" s="590"/>
      <c r="G83" s="590"/>
      <c r="H83" s="590"/>
      <c r="I83" s="591"/>
      <c r="J83" s="66"/>
      <c r="K83" s="85"/>
      <c r="L83" s="243" t="e">
        <f>OR(L85:L108)</f>
        <v>#VALUE!</v>
      </c>
    </row>
    <row r="84" spans="1:12" s="52" customFormat="1" ht="6.65" customHeight="1" thickTop="1" thickBot="1" x14ac:dyDescent="0.35">
      <c r="A84" s="53"/>
      <c r="B84" s="109"/>
      <c r="C84" s="216"/>
      <c r="D84" s="217"/>
      <c r="E84" s="217"/>
      <c r="F84" s="218"/>
      <c r="G84" s="218"/>
      <c r="H84" s="218"/>
      <c r="I84" s="218"/>
      <c r="J84" s="66"/>
      <c r="K84" s="85"/>
      <c r="L84" s="243"/>
    </row>
    <row r="85" spans="1:12" s="162" customFormat="1" ht="15" customHeight="1" thickTop="1" thickBot="1" x14ac:dyDescent="0.35">
      <c r="A85" s="72"/>
      <c r="B85" s="889" t="s">
        <v>47</v>
      </c>
      <c r="C85" s="890"/>
      <c r="D85" s="931" t="s">
        <v>48</v>
      </c>
      <c r="E85" s="932"/>
      <c r="F85" s="932"/>
      <c r="G85" s="890"/>
      <c r="H85" s="31" t="s">
        <v>49</v>
      </c>
      <c r="I85" s="83" t="s">
        <v>35</v>
      </c>
      <c r="J85" s="66"/>
      <c r="K85" s="381"/>
      <c r="L85" s="243"/>
    </row>
    <row r="86" spans="1:12" s="162" customFormat="1" ht="15" customHeight="1" thickTop="1" thickBot="1" x14ac:dyDescent="0.35">
      <c r="A86" s="75"/>
      <c r="B86" s="914" t="s">
        <v>149</v>
      </c>
      <c r="C86" s="915"/>
      <c r="D86" s="915"/>
      <c r="E86" s="915"/>
      <c r="F86" s="915"/>
      <c r="G86" s="915"/>
      <c r="H86" s="915"/>
      <c r="I86" s="916"/>
      <c r="J86" s="76"/>
      <c r="K86" s="381"/>
      <c r="L86" s="243"/>
    </row>
    <row r="87" spans="1:12" s="162" customFormat="1" ht="15" customHeight="1" thickTop="1" thickBot="1" x14ac:dyDescent="0.35">
      <c r="A87" s="69"/>
      <c r="B87" s="199">
        <v>1</v>
      </c>
      <c r="C87" s="193"/>
      <c r="D87" s="822"/>
      <c r="E87" s="823"/>
      <c r="F87" s="823"/>
      <c r="G87" s="824"/>
      <c r="H87" s="114"/>
      <c r="I87" s="115"/>
      <c r="J87" s="66"/>
      <c r="K87" s="381"/>
      <c r="L87" s="243"/>
    </row>
    <row r="88" spans="1:12" s="162" customFormat="1" ht="15" customHeight="1" thickTop="1" thickBot="1" x14ac:dyDescent="0.35">
      <c r="A88" s="69"/>
      <c r="B88" s="199">
        <v>2</v>
      </c>
      <c r="C88" s="193"/>
      <c r="D88" s="813"/>
      <c r="E88" s="814"/>
      <c r="F88" s="814"/>
      <c r="G88" s="815"/>
      <c r="H88" s="114"/>
      <c r="I88" s="115"/>
      <c r="J88" s="66"/>
      <c r="K88" s="381"/>
      <c r="L88" s="243"/>
    </row>
    <row r="89" spans="1:12" s="162" customFormat="1" ht="15" customHeight="1" thickTop="1" thickBot="1" x14ac:dyDescent="0.35">
      <c r="A89" s="69"/>
      <c r="B89" s="199">
        <v>3</v>
      </c>
      <c r="C89" s="193" t="s">
        <v>37</v>
      </c>
      <c r="D89" s="813" t="s">
        <v>37</v>
      </c>
      <c r="E89" s="814"/>
      <c r="F89" s="814"/>
      <c r="G89" s="815"/>
      <c r="H89" s="114"/>
      <c r="I89" s="115" t="s">
        <v>37</v>
      </c>
      <c r="J89" s="66"/>
      <c r="K89" s="381"/>
      <c r="L89" s="243"/>
    </row>
    <row r="90" spans="1:12" s="162" customFormat="1" ht="15" customHeight="1" thickTop="1" thickBot="1" x14ac:dyDescent="0.35">
      <c r="A90" s="69"/>
      <c r="B90" s="199">
        <v>4</v>
      </c>
      <c r="C90" s="193" t="s">
        <v>37</v>
      </c>
      <c r="D90" s="813" t="s">
        <v>37</v>
      </c>
      <c r="E90" s="814"/>
      <c r="F90" s="814"/>
      <c r="G90" s="815"/>
      <c r="H90" s="114" t="s">
        <v>37</v>
      </c>
      <c r="I90" s="115" t="s">
        <v>37</v>
      </c>
      <c r="J90" s="66"/>
      <c r="K90" s="381"/>
      <c r="L90" s="243"/>
    </row>
    <row r="91" spans="1:12" s="162" customFormat="1" ht="15" customHeight="1" thickTop="1" thickBot="1" x14ac:dyDescent="0.35">
      <c r="A91" s="69"/>
      <c r="B91" s="199">
        <v>5</v>
      </c>
      <c r="C91" s="193" t="s">
        <v>37</v>
      </c>
      <c r="D91" s="813" t="s">
        <v>37</v>
      </c>
      <c r="E91" s="814"/>
      <c r="F91" s="814"/>
      <c r="G91" s="815"/>
      <c r="H91" s="114" t="s">
        <v>37</v>
      </c>
      <c r="I91" s="115" t="s">
        <v>37</v>
      </c>
      <c r="J91" s="66"/>
      <c r="K91" s="381"/>
      <c r="L91" s="243"/>
    </row>
    <row r="92" spans="1:12" s="162" customFormat="1" ht="15" customHeight="1" thickTop="1" thickBot="1" x14ac:dyDescent="0.35">
      <c r="A92" s="69"/>
      <c r="B92" s="816" t="s">
        <v>151</v>
      </c>
      <c r="C92" s="817"/>
      <c r="D92" s="817"/>
      <c r="E92" s="817"/>
      <c r="F92" s="817"/>
      <c r="G92" s="818"/>
      <c r="H92" s="70">
        <f>SUM(H87:H91)</f>
        <v>0</v>
      </c>
      <c r="I92" s="84">
        <f>SUM(I87:I91)</f>
        <v>0</v>
      </c>
      <c r="J92" s="66"/>
      <c r="K92" s="381"/>
      <c r="L92" s="243"/>
    </row>
    <row r="93" spans="1:12" s="162" customFormat="1" ht="15" customHeight="1" thickTop="1" thickBot="1" x14ac:dyDescent="0.35">
      <c r="A93" s="75"/>
      <c r="B93" s="819" t="s">
        <v>150</v>
      </c>
      <c r="C93" s="820"/>
      <c r="D93" s="820"/>
      <c r="E93" s="820"/>
      <c r="F93" s="820"/>
      <c r="G93" s="820"/>
      <c r="H93" s="820"/>
      <c r="I93" s="821"/>
      <c r="J93" s="76"/>
      <c r="K93" s="381"/>
      <c r="L93" s="243"/>
    </row>
    <row r="94" spans="1:12" s="162" customFormat="1" ht="15" customHeight="1" thickTop="1" thickBot="1" x14ac:dyDescent="0.35">
      <c r="A94" s="69"/>
      <c r="B94" s="199">
        <v>1</v>
      </c>
      <c r="C94" s="193"/>
      <c r="D94" s="822"/>
      <c r="E94" s="823"/>
      <c r="F94" s="823"/>
      <c r="G94" s="824"/>
      <c r="H94" s="114"/>
      <c r="I94" s="115"/>
      <c r="J94" s="66"/>
      <c r="K94" s="381"/>
      <c r="L94" s="243"/>
    </row>
    <row r="95" spans="1:12" s="162" customFormat="1" ht="15" customHeight="1" thickTop="1" thickBot="1" x14ac:dyDescent="0.35">
      <c r="A95" s="69"/>
      <c r="B95" s="199">
        <v>2</v>
      </c>
      <c r="C95" s="193"/>
      <c r="D95" s="813"/>
      <c r="E95" s="814"/>
      <c r="F95" s="814"/>
      <c r="G95" s="815"/>
      <c r="H95" s="114"/>
      <c r="I95" s="115"/>
      <c r="J95" s="66"/>
      <c r="K95" s="381"/>
      <c r="L95" s="243"/>
    </row>
    <row r="96" spans="1:12" s="162" customFormat="1" ht="15" customHeight="1" thickTop="1" thickBot="1" x14ac:dyDescent="0.35">
      <c r="A96" s="69"/>
      <c r="B96" s="199">
        <v>3</v>
      </c>
      <c r="C96" s="193" t="s">
        <v>37</v>
      </c>
      <c r="D96" s="813" t="s">
        <v>37</v>
      </c>
      <c r="E96" s="814"/>
      <c r="F96" s="814"/>
      <c r="G96" s="815"/>
      <c r="H96" s="114"/>
      <c r="I96" s="115" t="s">
        <v>37</v>
      </c>
      <c r="J96" s="66"/>
      <c r="K96" s="381"/>
      <c r="L96" s="243"/>
    </row>
    <row r="97" spans="1:12" s="162" customFormat="1" ht="15" customHeight="1" thickTop="1" thickBot="1" x14ac:dyDescent="0.35">
      <c r="A97" s="69"/>
      <c r="B97" s="816" t="s">
        <v>152</v>
      </c>
      <c r="C97" s="817"/>
      <c r="D97" s="817"/>
      <c r="E97" s="817"/>
      <c r="F97" s="817"/>
      <c r="G97" s="818"/>
      <c r="H97" s="70">
        <f>SUM(H94:H96)</f>
        <v>0</v>
      </c>
      <c r="I97" s="84">
        <f>SUM(I94:I96)</f>
        <v>0</v>
      </c>
      <c r="J97" s="66"/>
      <c r="K97" s="381"/>
      <c r="L97" s="243"/>
    </row>
    <row r="98" spans="1:12" s="162" customFormat="1" ht="15" customHeight="1" thickTop="1" thickBot="1" x14ac:dyDescent="0.35">
      <c r="A98" s="69"/>
      <c r="B98" s="832" t="s">
        <v>177</v>
      </c>
      <c r="C98" s="833"/>
      <c r="D98" s="833"/>
      <c r="E98" s="833"/>
      <c r="F98" s="833"/>
      <c r="G98" s="834"/>
      <c r="H98" s="70">
        <f>H92+H97</f>
        <v>0</v>
      </c>
      <c r="I98" s="84">
        <f>I92+I97</f>
        <v>0</v>
      </c>
      <c r="J98" s="66"/>
      <c r="K98" s="381"/>
      <c r="L98" s="243"/>
    </row>
    <row r="99" spans="1:12" s="162" customFormat="1" ht="15" customHeight="1" thickTop="1" thickBot="1" x14ac:dyDescent="0.35">
      <c r="A99" s="58"/>
      <c r="B99" s="49"/>
      <c r="C99" s="47"/>
      <c r="D99" s="47"/>
      <c r="E99" s="47"/>
      <c r="F99" s="47"/>
      <c r="G99" s="47"/>
      <c r="H99" s="47"/>
      <c r="I99" s="47"/>
      <c r="J99" s="62"/>
      <c r="K99" s="381"/>
      <c r="L99" s="243"/>
    </row>
    <row r="100" spans="1:12" s="162" customFormat="1" ht="15" customHeight="1" thickTop="1" thickBot="1" x14ac:dyDescent="0.35">
      <c r="A100" s="50"/>
      <c r="B100" s="589" t="s">
        <v>50</v>
      </c>
      <c r="C100" s="590"/>
      <c r="D100" s="590"/>
      <c r="E100" s="590"/>
      <c r="F100" s="590"/>
      <c r="G100" s="590"/>
      <c r="H100" s="590"/>
      <c r="I100" s="591"/>
      <c r="J100" s="66"/>
      <c r="K100" s="381"/>
      <c r="L100" s="243"/>
    </row>
    <row r="101" spans="1:12" s="162" customFormat="1" ht="10.15" customHeight="1" thickTop="1" thickBot="1" x14ac:dyDescent="0.35">
      <c r="A101" s="53"/>
      <c r="B101" s="57"/>
      <c r="C101" s="57"/>
      <c r="D101" s="57"/>
      <c r="E101" s="57"/>
      <c r="F101" s="57"/>
      <c r="G101" s="57"/>
      <c r="H101" s="57"/>
      <c r="I101" s="57"/>
      <c r="J101" s="62"/>
      <c r="K101" s="381"/>
      <c r="L101" s="243"/>
    </row>
    <row r="102" spans="1:12" s="162" customFormat="1" ht="15" customHeight="1" thickTop="1" thickBot="1" x14ac:dyDescent="0.35">
      <c r="A102" s="74"/>
      <c r="B102" s="735"/>
      <c r="C102" s="736"/>
      <c r="D102" s="736"/>
      <c r="E102" s="736"/>
      <c r="F102" s="736"/>
      <c r="G102" s="736"/>
      <c r="H102" s="736"/>
      <c r="I102" s="737"/>
      <c r="J102" s="66"/>
      <c r="K102" s="381"/>
      <c r="L102" s="243"/>
    </row>
    <row r="103" spans="1:12" s="162" customFormat="1" ht="15" customHeight="1" thickTop="1" thickBot="1" x14ac:dyDescent="0.35">
      <c r="A103" s="74"/>
      <c r="B103" s="835"/>
      <c r="C103" s="836"/>
      <c r="D103" s="836"/>
      <c r="E103" s="836"/>
      <c r="F103" s="836"/>
      <c r="G103" s="836"/>
      <c r="H103" s="836"/>
      <c r="I103" s="837"/>
      <c r="J103" s="66"/>
      <c r="K103" s="381"/>
      <c r="L103" s="243"/>
    </row>
    <row r="104" spans="1:12" s="162" customFormat="1" ht="15" customHeight="1" thickTop="1" thickBot="1" x14ac:dyDescent="0.35">
      <c r="A104" s="74"/>
      <c r="B104" s="835"/>
      <c r="C104" s="836"/>
      <c r="D104" s="836"/>
      <c r="E104" s="836"/>
      <c r="F104" s="836"/>
      <c r="G104" s="836"/>
      <c r="H104" s="836"/>
      <c r="I104" s="837"/>
      <c r="J104" s="66"/>
      <c r="K104" s="381"/>
      <c r="L104" s="243"/>
    </row>
    <row r="105" spans="1:12" s="162" customFormat="1" ht="15" customHeight="1" thickTop="1" thickBot="1" x14ac:dyDescent="0.35">
      <c r="A105" s="74"/>
      <c r="B105" s="835"/>
      <c r="C105" s="836"/>
      <c r="D105" s="836"/>
      <c r="E105" s="836"/>
      <c r="F105" s="836"/>
      <c r="G105" s="836"/>
      <c r="H105" s="836"/>
      <c r="I105" s="837"/>
      <c r="J105" s="66"/>
      <c r="K105" s="381"/>
      <c r="L105" s="243"/>
    </row>
    <row r="106" spans="1:12" s="162" customFormat="1" ht="15" customHeight="1" thickTop="1" thickBot="1" x14ac:dyDescent="0.35">
      <c r="A106" s="74"/>
      <c r="B106" s="835"/>
      <c r="C106" s="836"/>
      <c r="D106" s="836"/>
      <c r="E106" s="836"/>
      <c r="F106" s="836"/>
      <c r="G106" s="836"/>
      <c r="H106" s="836"/>
      <c r="I106" s="837"/>
      <c r="J106" s="66"/>
      <c r="K106" s="381"/>
      <c r="L106" s="243"/>
    </row>
    <row r="107" spans="1:12" s="162" customFormat="1" ht="15" customHeight="1" thickTop="1" thickBot="1" x14ac:dyDescent="0.35">
      <c r="A107" s="74"/>
      <c r="B107" s="835"/>
      <c r="C107" s="836"/>
      <c r="D107" s="836"/>
      <c r="E107" s="836"/>
      <c r="F107" s="836"/>
      <c r="G107" s="836"/>
      <c r="H107" s="836"/>
      <c r="I107" s="837"/>
      <c r="J107" s="66"/>
      <c r="K107" s="381"/>
      <c r="L107" s="243"/>
    </row>
    <row r="108" spans="1:12" s="162" customFormat="1" ht="15" customHeight="1" thickTop="1" thickBot="1" x14ac:dyDescent="0.35">
      <c r="A108" s="74"/>
      <c r="B108" s="838"/>
      <c r="C108" s="839"/>
      <c r="D108" s="839"/>
      <c r="E108" s="839"/>
      <c r="F108" s="839"/>
      <c r="G108" s="839"/>
      <c r="H108" s="839"/>
      <c r="I108" s="840"/>
      <c r="J108" s="66"/>
      <c r="K108" s="381"/>
      <c r="L108" s="243"/>
    </row>
    <row r="109" spans="1:12" s="52" customFormat="1" ht="16.149999999999999" customHeight="1" thickTop="1" thickBot="1" x14ac:dyDescent="0.35">
      <c r="A109" s="77"/>
      <c r="B109" s="841" t="s">
        <v>51</v>
      </c>
      <c r="C109" s="842"/>
      <c r="D109" s="842"/>
      <c r="E109" s="842"/>
      <c r="F109" s="842"/>
      <c r="G109" s="842"/>
      <c r="H109" s="842"/>
      <c r="I109" s="843"/>
      <c r="J109" s="78"/>
      <c r="K109" s="85"/>
      <c r="L109" s="243"/>
    </row>
    <row r="110" spans="1:12" s="52" customFormat="1" ht="16.149999999999999" customHeight="1" thickTop="1" thickBot="1" x14ac:dyDescent="0.35">
      <c r="A110" s="77"/>
      <c r="B110" s="844"/>
      <c r="C110" s="845"/>
      <c r="D110" s="845"/>
      <c r="E110" s="845"/>
      <c r="F110" s="845"/>
      <c r="G110" s="845"/>
      <c r="H110" s="845"/>
      <c r="I110" s="846"/>
      <c r="J110" s="78"/>
      <c r="K110" s="85"/>
      <c r="L110" s="243"/>
    </row>
    <row r="111" spans="1:12" s="52" customFormat="1" ht="16.149999999999999" customHeight="1" thickTop="1" thickBot="1" x14ac:dyDescent="0.35">
      <c r="A111" s="79"/>
      <c r="B111" s="844"/>
      <c r="C111" s="845"/>
      <c r="D111" s="845"/>
      <c r="E111" s="845"/>
      <c r="F111" s="845"/>
      <c r="G111" s="845"/>
      <c r="H111" s="845"/>
      <c r="I111" s="846"/>
      <c r="J111" s="78"/>
      <c r="K111" s="85"/>
      <c r="L111" s="243"/>
    </row>
    <row r="112" spans="1:12" s="52" customFormat="1" ht="15" customHeight="1" thickTop="1" thickBot="1" x14ac:dyDescent="0.4">
      <c r="A112" s="17"/>
      <c r="B112" s="848" t="s">
        <v>238</v>
      </c>
      <c r="C112" s="848"/>
      <c r="D112" s="848"/>
      <c r="E112" s="848"/>
      <c r="F112" s="848"/>
      <c r="G112" s="848"/>
      <c r="H112" s="848"/>
      <c r="I112" s="848"/>
      <c r="J112" s="848"/>
      <c r="K112" s="85"/>
      <c r="L112" s="243"/>
    </row>
    <row r="113" spans="1:19" s="108" customFormat="1" ht="30" customHeight="1" thickTop="1" thickBot="1" x14ac:dyDescent="0.4">
      <c r="A113" s="17"/>
      <c r="B113" s="848"/>
      <c r="C113" s="848"/>
      <c r="D113" s="848"/>
      <c r="E113" s="848"/>
      <c r="F113" s="848"/>
      <c r="G113" s="848"/>
      <c r="H113" s="848"/>
      <c r="I113" s="848"/>
      <c r="J113" s="848"/>
      <c r="K113" s="368"/>
      <c r="L113" s="131"/>
      <c r="M113" s="207"/>
      <c r="N113" s="207"/>
      <c r="O113" s="207"/>
      <c r="P113" s="207"/>
      <c r="Q113" s="207"/>
      <c r="R113" s="208"/>
      <c r="S113" s="200"/>
    </row>
    <row r="114" spans="1:19" s="52" customFormat="1" ht="15" customHeight="1" thickTop="1" thickBot="1" x14ac:dyDescent="0.4">
      <c r="A114" s="17"/>
      <c r="B114" s="17"/>
      <c r="C114" s="17"/>
      <c r="D114" s="17"/>
      <c r="E114" s="17"/>
      <c r="F114" s="17"/>
      <c r="G114" s="17"/>
      <c r="H114" s="17"/>
      <c r="I114" s="17"/>
      <c r="J114" s="17"/>
      <c r="K114" s="71"/>
      <c r="L114" s="141"/>
      <c r="M114" s="205"/>
      <c r="N114" s="205"/>
      <c r="O114" s="205"/>
      <c r="P114" s="205"/>
      <c r="Q114" s="205"/>
    </row>
    <row r="115" spans="1:19" s="419" customFormat="1" ht="31.15" customHeight="1" thickTop="1" thickBot="1" x14ac:dyDescent="0.4">
      <c r="A115" s="373"/>
      <c r="B115" s="851" t="s">
        <v>267</v>
      </c>
      <c r="C115" s="851"/>
      <c r="D115" s="851"/>
      <c r="E115" s="851"/>
      <c r="F115" s="851"/>
      <c r="G115" s="851"/>
      <c r="H115" s="851"/>
      <c r="I115" s="851"/>
      <c r="J115" s="372"/>
      <c r="K115" s="417"/>
      <c r="L115" s="418"/>
      <c r="M115" s="418"/>
      <c r="N115" s="418"/>
      <c r="O115" s="418"/>
      <c r="P115" s="418"/>
      <c r="Q115" s="418"/>
    </row>
    <row r="116" spans="1:19" s="419" customFormat="1" ht="9.65" customHeight="1" thickTop="1" thickBot="1" x14ac:dyDescent="0.4">
      <c r="A116" s="373"/>
      <c r="B116" s="376"/>
      <c r="C116" s="377"/>
      <c r="D116" s="377"/>
      <c r="E116" s="377"/>
      <c r="F116" s="377"/>
      <c r="G116" s="377"/>
      <c r="H116" s="377"/>
      <c r="I116" s="377"/>
      <c r="J116" s="377"/>
      <c r="K116" s="417"/>
      <c r="L116" s="418"/>
      <c r="M116" s="418"/>
      <c r="N116" s="418"/>
      <c r="O116" s="418"/>
      <c r="P116" s="418"/>
      <c r="Q116" s="418"/>
    </row>
    <row r="117" spans="1:19" s="419" customFormat="1" ht="33.4" customHeight="1" thickTop="1" thickBot="1" x14ac:dyDescent="0.4">
      <c r="A117" s="373"/>
      <c r="B117" s="812" t="s">
        <v>268</v>
      </c>
      <c r="C117" s="812"/>
      <c r="D117" s="812"/>
      <c r="E117" s="812"/>
      <c r="F117" s="812"/>
      <c r="G117" s="812"/>
      <c r="H117" s="812"/>
      <c r="I117" s="812"/>
      <c r="J117" s="372"/>
      <c r="K117" s="417"/>
      <c r="L117" s="418"/>
      <c r="M117" s="418"/>
      <c r="N117" s="418"/>
      <c r="O117" s="418"/>
      <c r="P117" s="418"/>
      <c r="Q117" s="418"/>
    </row>
    <row r="118" spans="1:19" s="419" customFormat="1" ht="33.4" customHeight="1" thickTop="1" thickBot="1" x14ac:dyDescent="0.4">
      <c r="A118" s="373"/>
      <c r="B118" s="850" t="s">
        <v>264</v>
      </c>
      <c r="C118" s="850"/>
      <c r="D118" s="850"/>
      <c r="E118" s="850"/>
      <c r="F118" s="850"/>
      <c r="G118" s="850"/>
      <c r="H118" s="850"/>
      <c r="I118" s="850"/>
      <c r="J118" s="372"/>
      <c r="K118" s="417"/>
      <c r="L118" s="418"/>
      <c r="M118" s="418"/>
      <c r="N118" s="418"/>
      <c r="O118" s="418"/>
      <c r="P118" s="418"/>
      <c r="Q118" s="418"/>
    </row>
    <row r="119" spans="1:19" s="419" customFormat="1" ht="33.4" customHeight="1" thickTop="1" thickBot="1" x14ac:dyDescent="0.4">
      <c r="A119" s="373"/>
      <c r="B119" s="812" t="s">
        <v>251</v>
      </c>
      <c r="C119" s="812"/>
      <c r="D119" s="812"/>
      <c r="E119" s="812"/>
      <c r="F119" s="812"/>
      <c r="G119" s="812"/>
      <c r="H119" s="812"/>
      <c r="I119" s="812"/>
      <c r="J119" s="372"/>
      <c r="K119" s="417"/>
      <c r="L119" s="418"/>
      <c r="M119" s="418"/>
      <c r="N119" s="418"/>
      <c r="O119" s="418"/>
      <c r="P119" s="418"/>
      <c r="Q119" s="418"/>
    </row>
    <row r="120" spans="1:19" s="419" customFormat="1" ht="18.399999999999999" customHeight="1" thickTop="1" thickBot="1" x14ac:dyDescent="0.4">
      <c r="A120" s="373"/>
      <c r="B120" s="812" t="s">
        <v>252</v>
      </c>
      <c r="C120" s="812"/>
      <c r="D120" s="812"/>
      <c r="E120" s="812"/>
      <c r="F120" s="812"/>
      <c r="G120" s="812"/>
      <c r="H120" s="812"/>
      <c r="I120" s="812"/>
      <c r="J120" s="373"/>
      <c r="K120" s="417"/>
      <c r="L120" s="418"/>
      <c r="M120" s="418"/>
      <c r="N120" s="418"/>
      <c r="O120" s="418"/>
      <c r="P120" s="418"/>
      <c r="Q120" s="418"/>
    </row>
    <row r="121" spans="1:19" s="419" customFormat="1" ht="45" customHeight="1" thickTop="1" thickBot="1" x14ac:dyDescent="0.4">
      <c r="A121" s="373"/>
      <c r="B121" s="812" t="s">
        <v>236</v>
      </c>
      <c r="C121" s="812"/>
      <c r="D121" s="812"/>
      <c r="E121" s="812"/>
      <c r="F121" s="812"/>
      <c r="G121" s="812"/>
      <c r="H121" s="812"/>
      <c r="I121" s="812"/>
      <c r="J121" s="372"/>
      <c r="K121" s="417"/>
      <c r="L121" s="418"/>
      <c r="M121" s="418"/>
      <c r="N121" s="418"/>
      <c r="O121" s="418"/>
      <c r="P121" s="418"/>
      <c r="Q121" s="418"/>
    </row>
    <row r="122" spans="1:19" s="419" customFormat="1" ht="21" customHeight="1" thickTop="1" thickBot="1" x14ac:dyDescent="0.4">
      <c r="A122" s="373"/>
      <c r="B122" s="852" t="s">
        <v>237</v>
      </c>
      <c r="C122" s="852"/>
      <c r="D122" s="852"/>
      <c r="E122" s="852"/>
      <c r="F122" s="852"/>
      <c r="G122" s="852"/>
      <c r="H122" s="852"/>
      <c r="I122" s="852"/>
      <c r="J122" s="373"/>
      <c r="K122" s="417"/>
      <c r="L122" s="418"/>
      <c r="M122" s="418"/>
      <c r="N122" s="418"/>
      <c r="O122" s="418"/>
      <c r="P122" s="418"/>
      <c r="Q122" s="418"/>
    </row>
    <row r="123" spans="1:19" s="52" customFormat="1" ht="7.9" customHeight="1" thickTop="1" thickBot="1" x14ac:dyDescent="0.35">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35">
      <c r="A124" s="58"/>
      <c r="B124" s="110"/>
      <c r="C124" s="38"/>
      <c r="D124" s="673" t="s">
        <v>182</v>
      </c>
      <c r="E124" s="674"/>
      <c r="F124" s="674"/>
      <c r="G124" s="675"/>
      <c r="H124" s="38"/>
      <c r="I124" s="38"/>
      <c r="J124" s="58"/>
      <c r="K124" s="71"/>
      <c r="L124" s="131"/>
      <c r="M124" s="205"/>
      <c r="N124" s="205"/>
      <c r="O124" s="205"/>
      <c r="P124" s="205"/>
      <c r="Q124" s="205"/>
    </row>
    <row r="125" spans="1:19" s="52" customFormat="1" ht="15" customHeight="1" thickTop="1" thickBot="1" x14ac:dyDescent="0.35">
      <c r="A125" s="58"/>
      <c r="B125" s="110"/>
      <c r="C125" s="38"/>
      <c r="D125" s="613" t="s">
        <v>2</v>
      </c>
      <c r="E125" s="614"/>
      <c r="F125" s="621" t="s">
        <v>1</v>
      </c>
      <c r="G125" s="622"/>
      <c r="H125" s="38"/>
      <c r="I125" s="38"/>
      <c r="J125" s="58"/>
      <c r="K125" s="71"/>
      <c r="L125" s="131"/>
      <c r="M125" s="205"/>
      <c r="N125" s="205"/>
      <c r="O125" s="205"/>
      <c r="P125" s="205"/>
      <c r="Q125" s="205"/>
    </row>
    <row r="126" spans="1:19" s="52" customFormat="1" ht="15" customHeight="1" thickTop="1" thickBot="1" x14ac:dyDescent="0.35">
      <c r="A126" s="58"/>
      <c r="B126" s="110"/>
      <c r="C126" s="38"/>
      <c r="D126" s="627" t="str">
        <f>IF(D$17="","",D$17)</f>
        <v/>
      </c>
      <c r="E126" s="628"/>
      <c r="F126" s="629" t="str">
        <f>IF(D$16="","",D$16)</f>
        <v/>
      </c>
      <c r="G126" s="630"/>
      <c r="H126" s="38"/>
      <c r="I126" s="38"/>
      <c r="J126" s="111"/>
      <c r="K126" s="71"/>
      <c r="L126" s="131"/>
      <c r="M126" s="205"/>
      <c r="N126" s="205"/>
      <c r="O126" s="205"/>
      <c r="P126" s="205"/>
      <c r="Q126" s="205"/>
    </row>
    <row r="127" spans="1:19" s="52" customFormat="1" ht="15" customHeight="1" thickTop="1" thickBot="1" x14ac:dyDescent="0.35">
      <c r="A127" s="58"/>
      <c r="B127" s="110"/>
      <c r="C127" s="38"/>
      <c r="D127" s="608" t="s">
        <v>28</v>
      </c>
      <c r="E127" s="609"/>
      <c r="F127" s="609"/>
      <c r="G127" s="612"/>
      <c r="H127" s="38"/>
      <c r="I127" s="38"/>
      <c r="J127" s="111"/>
      <c r="K127" s="71"/>
      <c r="L127" s="131"/>
      <c r="M127" s="205"/>
      <c r="N127" s="205"/>
      <c r="O127" s="205"/>
      <c r="P127" s="205"/>
      <c r="Q127" s="205"/>
    </row>
    <row r="128" spans="1:19" s="52" customFormat="1" ht="15" customHeight="1" thickTop="1" thickBot="1" x14ac:dyDescent="0.35">
      <c r="A128" s="58"/>
      <c r="B128" s="110"/>
      <c r="C128" s="38"/>
      <c r="D128" s="623" t="str">
        <f>IF(D$18="","",D$18)</f>
        <v/>
      </c>
      <c r="E128" s="624"/>
      <c r="F128" s="624"/>
      <c r="G128" s="626"/>
      <c r="H128" s="38"/>
      <c r="I128" s="38"/>
      <c r="J128" s="111"/>
      <c r="K128" s="85"/>
      <c r="L128" s="131"/>
      <c r="M128" s="141"/>
      <c r="N128" s="141"/>
      <c r="O128" s="141"/>
      <c r="P128" s="141"/>
      <c r="Q128" s="141"/>
    </row>
    <row r="129" spans="1:17" s="52" customFormat="1" ht="20.25" customHeight="1" thickTop="1" thickBot="1" x14ac:dyDescent="0.35">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35">
      <c r="A130" s="58"/>
      <c r="B130" s="110"/>
      <c r="C130" s="38"/>
      <c r="D130" s="631" t="s">
        <v>234</v>
      </c>
      <c r="E130" s="632"/>
      <c r="F130" s="632"/>
      <c r="G130" s="633"/>
      <c r="H130" s="38"/>
      <c r="I130" s="38"/>
      <c r="J130" s="58"/>
      <c r="K130" s="85"/>
      <c r="L130" s="131"/>
      <c r="M130" s="141"/>
      <c r="N130" s="141"/>
      <c r="O130" s="141"/>
      <c r="P130" s="141"/>
      <c r="Q130" s="141"/>
    </row>
    <row r="131" spans="1:17" s="52" customFormat="1" ht="15" customHeight="1" thickTop="1" thickBot="1" x14ac:dyDescent="0.35">
      <c r="A131" s="58"/>
      <c r="B131" s="110"/>
      <c r="C131" s="38"/>
      <c r="D131" s="341"/>
      <c r="E131" s="342"/>
      <c r="F131" s="342"/>
      <c r="G131" s="343"/>
      <c r="H131" s="38"/>
      <c r="I131" s="38"/>
      <c r="J131" s="58"/>
      <c r="K131" s="85"/>
      <c r="L131" s="131"/>
      <c r="M131" s="141"/>
      <c r="N131" s="141"/>
      <c r="O131" s="141"/>
      <c r="P131" s="141"/>
      <c r="Q131" s="141"/>
    </row>
    <row r="132" spans="1:17" s="52" customFormat="1" ht="15" customHeight="1" thickTop="1" thickBot="1" x14ac:dyDescent="0.35">
      <c r="A132" s="58"/>
      <c r="B132" s="110"/>
      <c r="C132" s="38"/>
      <c r="D132" s="344"/>
      <c r="E132" s="345"/>
      <c r="F132" s="345"/>
      <c r="G132" s="346"/>
      <c r="H132" s="38"/>
      <c r="I132" s="38"/>
      <c r="J132" s="58"/>
      <c r="K132" s="85"/>
      <c r="L132" s="131"/>
      <c r="M132" s="141"/>
      <c r="N132" s="141"/>
      <c r="O132" s="141"/>
      <c r="P132" s="141"/>
      <c r="Q132" s="141"/>
    </row>
    <row r="133" spans="1:17" s="52" customFormat="1" ht="15" customHeight="1" thickTop="1" thickBot="1" x14ac:dyDescent="0.35">
      <c r="A133" s="58"/>
      <c r="B133" s="110"/>
      <c r="C133" s="38"/>
      <c r="D133" s="344"/>
      <c r="E133" s="345"/>
      <c r="F133" s="345"/>
      <c r="G133" s="346"/>
      <c r="H133" s="38"/>
      <c r="I133" s="38"/>
      <c r="J133" s="58"/>
      <c r="K133" s="85"/>
      <c r="L133" s="131"/>
      <c r="M133" s="141"/>
      <c r="N133" s="141"/>
      <c r="O133" s="141"/>
      <c r="P133" s="141"/>
      <c r="Q133" s="141"/>
    </row>
    <row r="134" spans="1:17" s="52" customFormat="1" ht="15" customHeight="1" thickTop="1" thickBot="1" x14ac:dyDescent="0.35">
      <c r="A134" s="58"/>
      <c r="B134" s="110"/>
      <c r="C134" s="38"/>
      <c r="D134" s="344"/>
      <c r="E134" s="345"/>
      <c r="F134" s="345"/>
      <c r="G134" s="346"/>
      <c r="H134" s="38"/>
      <c r="I134" s="38"/>
      <c r="J134" s="58"/>
      <c r="K134" s="85"/>
      <c r="L134" s="131"/>
      <c r="M134" s="141"/>
      <c r="N134" s="141"/>
      <c r="O134" s="141"/>
      <c r="P134" s="141"/>
      <c r="Q134" s="141"/>
    </row>
    <row r="135" spans="1:17" s="52" customFormat="1" ht="15" customHeight="1" thickTop="1" thickBot="1" x14ac:dyDescent="0.35">
      <c r="A135" s="58"/>
      <c r="B135" s="110"/>
      <c r="C135" s="38"/>
      <c r="D135" s="344"/>
      <c r="E135" s="345"/>
      <c r="F135" s="345"/>
      <c r="G135" s="346"/>
      <c r="H135" s="38"/>
      <c r="I135" s="38"/>
      <c r="J135" s="58"/>
      <c r="K135" s="85"/>
      <c r="L135" s="131"/>
      <c r="M135" s="141"/>
      <c r="N135" s="141"/>
      <c r="O135" s="141"/>
      <c r="P135" s="141"/>
      <c r="Q135" s="141"/>
    </row>
    <row r="136" spans="1:17" s="52" customFormat="1" ht="15" customHeight="1" thickTop="1" thickBot="1" x14ac:dyDescent="0.35">
      <c r="A136" s="64"/>
      <c r="B136" s="110"/>
      <c r="C136" s="38"/>
      <c r="D136" s="347"/>
      <c r="E136" s="348"/>
      <c r="F136" s="348"/>
      <c r="G136" s="349"/>
      <c r="H136" s="38"/>
      <c r="I136" s="38"/>
      <c r="J136" s="58"/>
      <c r="K136" s="85"/>
      <c r="L136" s="131"/>
      <c r="M136" s="141"/>
      <c r="N136" s="141"/>
      <c r="O136" s="141"/>
      <c r="P136" s="141"/>
      <c r="Q136" s="141"/>
    </row>
    <row r="137" spans="1:17" s="52" customFormat="1" ht="15" customHeight="1" thickTop="1" x14ac:dyDescent="0.3">
      <c r="A137" s="68"/>
      <c r="B137" s="471"/>
      <c r="C137" s="853" t="str">
        <f xml:space="preserve"> "Projet : "&amp;H2</f>
        <v xml:space="preserve">Projet : </v>
      </c>
      <c r="D137" s="854"/>
      <c r="E137" s="854"/>
      <c r="F137" s="854"/>
      <c r="G137" s="854"/>
      <c r="H137" s="854"/>
      <c r="I137" s="855"/>
      <c r="J137" s="68"/>
      <c r="K137" s="85"/>
      <c r="L137" s="131"/>
      <c r="M137" s="141"/>
      <c r="N137" s="141"/>
      <c r="O137" s="141"/>
      <c r="P137" s="141"/>
      <c r="Q137" s="141"/>
    </row>
    <row r="138" spans="1:17" s="52" customFormat="1" ht="15" customHeight="1" x14ac:dyDescent="0.3">
      <c r="A138" s="88"/>
      <c r="B138" s="88"/>
      <c r="C138" s="854" t="str">
        <f>H3&amp; " - Nom établissement : "&amp;D7</f>
        <v xml:space="preserve">Part1-Coord - Nom établissement : </v>
      </c>
      <c r="D138" s="854"/>
      <c r="E138" s="854"/>
      <c r="F138" s="854"/>
      <c r="G138" s="854"/>
      <c r="H138" s="854"/>
      <c r="I138" s="854"/>
      <c r="J138" s="89"/>
      <c r="K138" s="85"/>
      <c r="L138" s="131"/>
      <c r="M138" s="141"/>
      <c r="N138" s="141"/>
      <c r="O138" s="141"/>
      <c r="P138" s="141"/>
      <c r="Q138" s="141"/>
    </row>
    <row r="139" spans="1:17" s="52" customFormat="1" ht="15" customHeight="1" x14ac:dyDescent="0.3">
      <c r="A139" s="472"/>
      <c r="B139" s="88"/>
      <c r="C139" s="848" t="s">
        <v>232</v>
      </c>
      <c r="D139" s="848"/>
      <c r="E139" s="848"/>
      <c r="F139" s="848"/>
      <c r="G139" s="848"/>
      <c r="H139" s="848"/>
      <c r="I139" s="848"/>
      <c r="J139" s="849"/>
      <c r="K139" s="85"/>
      <c r="L139" s="131"/>
      <c r="M139" s="141"/>
      <c r="N139" s="141"/>
      <c r="O139" s="141"/>
      <c r="P139" s="141"/>
      <c r="Q139" s="141"/>
    </row>
    <row r="140" spans="1:17" s="52" customFormat="1" ht="52.5" customHeight="1" x14ac:dyDescent="0.3">
      <c r="A140" s="38"/>
      <c r="B140" s="38"/>
      <c r="C140" s="847" t="s">
        <v>426</v>
      </c>
      <c r="D140" s="847"/>
      <c r="E140" s="847"/>
      <c r="F140" s="847"/>
      <c r="G140" s="847"/>
      <c r="H140" s="847"/>
      <c r="I140" s="847"/>
      <c r="J140" s="847"/>
      <c r="K140" s="85"/>
      <c r="L140" s="131"/>
      <c r="M140" s="141"/>
      <c r="N140" s="141"/>
      <c r="O140" s="141"/>
      <c r="P140" s="141"/>
      <c r="Q140" s="141"/>
    </row>
    <row r="141" spans="1:17" s="52" customFormat="1" ht="50.5" customHeight="1" thickBot="1" x14ac:dyDescent="0.35">
      <c r="A141" s="88"/>
      <c r="B141" s="88"/>
      <c r="C141" s="244" t="s">
        <v>199</v>
      </c>
      <c r="D141" s="245" t="s">
        <v>197</v>
      </c>
      <c r="E141" s="825" t="s">
        <v>198</v>
      </c>
      <c r="F141" s="826"/>
      <c r="G141" s="827" t="s">
        <v>235</v>
      </c>
      <c r="H141" s="828"/>
      <c r="I141" s="828"/>
      <c r="J141" s="829"/>
      <c r="K141" s="85"/>
      <c r="L141" s="435" t="s">
        <v>276</v>
      </c>
      <c r="M141" s="432"/>
      <c r="N141" s="141"/>
      <c r="O141" s="141"/>
      <c r="P141" s="141"/>
      <c r="Q141" s="141"/>
    </row>
    <row r="142" spans="1:17" s="52" customFormat="1" ht="37.9" customHeight="1" thickTop="1" thickBot="1" x14ac:dyDescent="0.35">
      <c r="A142" s="88"/>
      <c r="B142" s="88"/>
      <c r="C142" s="246" t="str">
        <f>D7&amp;" 
("&amp;D9&amp;")"</f>
        <v xml:space="preserve"> 
()</v>
      </c>
      <c r="D142" s="246" t="str">
        <f>IF(D8="","Étab de la fiche",D8)</f>
        <v>Étab de la fiche</v>
      </c>
      <c r="E142" s="830" t="str">
        <f>IF(D10="","",""&amp;D10)</f>
        <v/>
      </c>
      <c r="F142" s="831"/>
      <c r="G142" s="827"/>
      <c r="H142" s="828"/>
      <c r="I142" s="828"/>
      <c r="J142" s="829"/>
      <c r="K142" s="71"/>
      <c r="L142" s="434">
        <v>1</v>
      </c>
      <c r="M142" s="436" t="s">
        <v>202</v>
      </c>
      <c r="N142" s="205"/>
      <c r="O142" s="205"/>
      <c r="P142" s="205"/>
      <c r="Q142" s="205"/>
    </row>
    <row r="143" spans="1:17" s="52" customFormat="1" ht="59.5" customHeight="1" thickTop="1" x14ac:dyDescent="0.3">
      <c r="A143" s="88"/>
      <c r="B143" s="88"/>
      <c r="C143" s="247"/>
      <c r="D143" s="247"/>
      <c r="E143" s="807"/>
      <c r="F143" s="808"/>
      <c r="G143" s="809" t="s">
        <v>253</v>
      </c>
      <c r="H143" s="810"/>
      <c r="I143" s="810"/>
      <c r="J143" s="811"/>
      <c r="K143" s="85"/>
      <c r="L143" s="434">
        <v>1</v>
      </c>
      <c r="M143" s="436" t="s">
        <v>203</v>
      </c>
      <c r="N143" s="141"/>
      <c r="O143" s="141"/>
      <c r="P143" s="141"/>
      <c r="Q143" s="141"/>
    </row>
    <row r="144" spans="1:17" s="52" customFormat="1" ht="59.5" customHeight="1" x14ac:dyDescent="0.3">
      <c r="A144" s="88"/>
      <c r="B144" s="88"/>
      <c r="C144" s="247"/>
      <c r="D144" s="247"/>
      <c r="E144" s="807"/>
      <c r="F144" s="808"/>
      <c r="G144" s="809" t="s">
        <v>253</v>
      </c>
      <c r="H144" s="810"/>
      <c r="I144" s="810"/>
      <c r="J144" s="811"/>
      <c r="K144" s="85"/>
      <c r="L144" s="434">
        <v>1</v>
      </c>
      <c r="M144" s="436" t="s">
        <v>204</v>
      </c>
      <c r="N144" s="141"/>
      <c r="O144" s="141"/>
      <c r="P144" s="141"/>
      <c r="Q144" s="141"/>
    </row>
    <row r="145" spans="1:17" s="52" customFormat="1" ht="59.5" customHeight="1" x14ac:dyDescent="0.3">
      <c r="A145" s="88"/>
      <c r="B145" s="88"/>
      <c r="C145" s="247"/>
      <c r="D145" s="247"/>
      <c r="E145" s="807"/>
      <c r="F145" s="808"/>
      <c r="G145" s="809" t="s">
        <v>253</v>
      </c>
      <c r="H145" s="810"/>
      <c r="I145" s="810"/>
      <c r="J145" s="811"/>
      <c r="K145" s="85"/>
      <c r="L145" s="434">
        <v>1</v>
      </c>
      <c r="M145" s="436" t="s">
        <v>205</v>
      </c>
      <c r="N145" s="141"/>
      <c r="O145" s="141"/>
      <c r="P145" s="141"/>
      <c r="Q145" s="141"/>
    </row>
    <row r="146" spans="1:17" s="52" customFormat="1" ht="59.5" customHeight="1" x14ac:dyDescent="0.3">
      <c r="A146" s="88"/>
      <c r="B146" s="88"/>
      <c r="C146" s="247"/>
      <c r="D146" s="247"/>
      <c r="E146" s="807"/>
      <c r="F146" s="808"/>
      <c r="G146" s="809" t="s">
        <v>253</v>
      </c>
      <c r="H146" s="810"/>
      <c r="I146" s="810"/>
      <c r="J146" s="811"/>
      <c r="K146" s="85"/>
      <c r="L146" s="434">
        <v>1</v>
      </c>
      <c r="M146" s="436" t="s">
        <v>206</v>
      </c>
      <c r="N146" s="141"/>
      <c r="O146" s="141"/>
      <c r="P146" s="141"/>
      <c r="Q146" s="141"/>
    </row>
    <row r="147" spans="1:17" s="52" customFormat="1" ht="59.5" customHeight="1" x14ac:dyDescent="0.3">
      <c r="A147" s="88"/>
      <c r="B147" s="88"/>
      <c r="C147" s="247"/>
      <c r="D147" s="247"/>
      <c r="E147" s="807"/>
      <c r="F147" s="808"/>
      <c r="G147" s="809" t="s">
        <v>253</v>
      </c>
      <c r="H147" s="810"/>
      <c r="I147" s="810"/>
      <c r="J147" s="811"/>
      <c r="K147" s="85"/>
      <c r="L147" s="434">
        <v>1</v>
      </c>
      <c r="M147" s="436" t="s">
        <v>207</v>
      </c>
      <c r="N147" s="141"/>
      <c r="O147" s="141"/>
      <c r="P147" s="141"/>
      <c r="Q147" s="141"/>
    </row>
    <row r="148" spans="1:17" s="52" customFormat="1" ht="59.5" customHeight="1" x14ac:dyDescent="0.3">
      <c r="A148" s="88"/>
      <c r="B148" s="88"/>
      <c r="C148" s="247"/>
      <c r="D148" s="247"/>
      <c r="E148" s="807"/>
      <c r="F148" s="808"/>
      <c r="G148" s="809" t="s">
        <v>253</v>
      </c>
      <c r="H148" s="810"/>
      <c r="I148" s="810"/>
      <c r="J148" s="811"/>
      <c r="K148" s="85"/>
      <c r="L148" s="434">
        <v>1</v>
      </c>
      <c r="M148" s="436" t="s">
        <v>208</v>
      </c>
      <c r="N148" s="141"/>
      <c r="O148" s="141"/>
      <c r="P148" s="141"/>
      <c r="Q148" s="141"/>
    </row>
    <row r="149" spans="1:17" s="52" customFormat="1" ht="58.9" customHeight="1" x14ac:dyDescent="0.3">
      <c r="A149" s="88"/>
      <c r="B149" s="88"/>
      <c r="C149" s="247"/>
      <c r="D149" s="247"/>
      <c r="E149" s="807"/>
      <c r="F149" s="808"/>
      <c r="G149" s="809" t="s">
        <v>253</v>
      </c>
      <c r="H149" s="810"/>
      <c r="I149" s="810"/>
      <c r="J149" s="811"/>
      <c r="K149" s="85"/>
      <c r="L149" s="433">
        <v>1</v>
      </c>
      <c r="M149" s="436" t="s">
        <v>209</v>
      </c>
      <c r="N149" s="141"/>
      <c r="O149" s="141"/>
      <c r="P149" s="141"/>
      <c r="Q149" s="141"/>
    </row>
    <row r="150" spans="1:17" s="52" customFormat="1" ht="15" customHeight="1" x14ac:dyDescent="0.3">
      <c r="A150" s="88"/>
      <c r="B150" s="88"/>
      <c r="C150" s="88"/>
      <c r="D150" s="88"/>
      <c r="E150" s="88"/>
      <c r="F150" s="88"/>
      <c r="G150" s="88"/>
      <c r="H150" s="88"/>
      <c r="I150" s="88"/>
      <c r="J150" s="89"/>
      <c r="K150" s="85"/>
      <c r="L150" s="433">
        <v>1</v>
      </c>
      <c r="M150" s="437" t="s">
        <v>277</v>
      </c>
      <c r="N150" s="141"/>
      <c r="O150" s="141"/>
      <c r="P150" s="141"/>
      <c r="Q150" s="141"/>
    </row>
    <row r="151" spans="1:17" s="88" customFormat="1" ht="12" hidden="1" x14ac:dyDescent="0.3">
      <c r="J151" s="89"/>
      <c r="L151" s="131"/>
      <c r="M151" s="141"/>
    </row>
    <row r="152" spans="1:17" s="88" customFormat="1" ht="12" hidden="1" x14ac:dyDescent="0.25">
      <c r="J152" s="89"/>
      <c r="L152" s="131"/>
    </row>
    <row r="153" spans="1:17" s="88" customFormat="1" ht="12" hidden="1" x14ac:dyDescent="0.25">
      <c r="J153" s="89"/>
      <c r="L153" s="131"/>
    </row>
    <row r="154" spans="1:17" s="88" customFormat="1" ht="10.5" hidden="1" x14ac:dyDescent="0.25">
      <c r="J154" s="89"/>
    </row>
    <row r="155" spans="1:17" s="88" customFormat="1" ht="10.5" hidden="1" x14ac:dyDescent="0.25">
      <c r="J155" s="89"/>
    </row>
    <row r="156" spans="1:17" s="88" customFormat="1" ht="10.5" hidden="1" x14ac:dyDescent="0.25">
      <c r="J156" s="89"/>
    </row>
    <row r="157" spans="1:17" s="88" customFormat="1" ht="10.5" hidden="1" x14ac:dyDescent="0.25">
      <c r="J157" s="89"/>
    </row>
    <row r="158" spans="1:17" s="88" customFormat="1" ht="10.5" hidden="1" x14ac:dyDescent="0.25">
      <c r="J158" s="89"/>
    </row>
    <row r="159" spans="1:17" s="88" customFormat="1" ht="10.5" hidden="1" x14ac:dyDescent="0.25">
      <c r="J159" s="89"/>
    </row>
    <row r="160" spans="1:17"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ht="10.5" hidden="1" x14ac:dyDescent="0.25"/>
    <row r="178" ht="10.5" hidden="1" x14ac:dyDescent="0.25"/>
    <row r="179" ht="10.5" hidden="1" x14ac:dyDescent="0.25"/>
    <row r="180" ht="10.5" hidden="1" x14ac:dyDescent="0.25"/>
    <row r="181" ht="10.5" hidden="1" x14ac:dyDescent="0.25"/>
    <row r="182" ht="10.5" hidden="1" x14ac:dyDescent="0.25"/>
    <row r="183" ht="10.5" hidden="1" x14ac:dyDescent="0.25"/>
    <row r="184" ht="10.5" hidden="1" x14ac:dyDescent="0.25"/>
    <row r="185" ht="10.5" hidden="1" x14ac:dyDescent="0.25"/>
    <row r="186" ht="10.5" hidden="1" x14ac:dyDescent="0.25"/>
    <row r="187" ht="10.5" hidden="1" x14ac:dyDescent="0.25"/>
    <row r="188" ht="10.5" hidden="1" x14ac:dyDescent="0.25"/>
    <row r="189" ht="10.5" hidden="1" x14ac:dyDescent="0.25"/>
    <row r="190" ht="10.5" hidden="1" x14ac:dyDescent="0.25"/>
    <row r="191" ht="10.5" hidden="1" x14ac:dyDescent="0.25"/>
    <row r="192"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7.25" hidden="1" customHeight="1" x14ac:dyDescent="0.25"/>
    <row r="994" ht="17.25" hidden="1" customHeight="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sheetData>
  <sheetProtection algorithmName="SHA-512" hashValue="Myo+jtkk+bxOURmAH2WYWa8cLWQ3R+O6krbKXewcbJhe7GP06f69I58nhNbNpFSehuklKiQfR68Mg61Qy3ZyGQ==" saltValue="th3PDnQXk7VnE5c7aYPJ1Q==" spinCount="100000" sheet="1" objects="1" scenarios="1" selectLockedCells="1"/>
  <dataConsolidate/>
  <mergeCells count="123">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D12:I12"/>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B78:F78"/>
    <mergeCell ref="B79:F79"/>
    <mergeCell ref="E143:F143"/>
    <mergeCell ref="G143:J143"/>
    <mergeCell ref="E144:F144"/>
    <mergeCell ref="G144:J144"/>
    <mergeCell ref="B120:I120"/>
    <mergeCell ref="E145:F145"/>
    <mergeCell ref="G145:J145"/>
    <mergeCell ref="D88:G88"/>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zoomScaleNormal="100" zoomScaleSheetLayoutView="100" workbookViewId="0">
      <selection activeCell="D7" sqref="D7:I7"/>
    </sheetView>
  </sheetViews>
  <sheetFormatPr baseColWidth="10" defaultColWidth="0" defaultRowHeight="0" customHeight="1" zeroHeight="1" x14ac:dyDescent="0.25"/>
  <cols>
    <col min="1" max="2" width="1.453125" style="18" customWidth="1"/>
    <col min="3" max="3" width="26.54296875" style="18" customWidth="1"/>
    <col min="4" max="4" width="19" style="18" customWidth="1"/>
    <col min="5" max="5" width="13.7265625" style="18" customWidth="1"/>
    <col min="6" max="6" width="14.7265625" style="18" customWidth="1"/>
    <col min="7" max="7" width="19.81640625" style="18" customWidth="1"/>
    <col min="8" max="8" width="19.54296875" style="18" customWidth="1"/>
    <col min="9" max="9" width="19.81640625" style="18" customWidth="1"/>
    <col min="10" max="10" width="2.1796875" style="80" customWidth="1"/>
    <col min="11" max="11" width="2.26953125" style="88" customWidth="1"/>
    <col min="12" max="16377" width="0" style="18" hidden="1"/>
    <col min="16378" max="16384" width="11.453125" style="18"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109</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52" customFormat="1" ht="15" customHeight="1" thickTop="1" thickBot="1" x14ac:dyDescent="0.35">
      <c r="A5" s="50"/>
      <c r="B5" s="589" t="s">
        <v>36</v>
      </c>
      <c r="C5" s="590"/>
      <c r="D5" s="590"/>
      <c r="E5" s="590"/>
      <c r="F5" s="590"/>
      <c r="G5" s="590"/>
      <c r="H5" s="590"/>
      <c r="I5" s="591"/>
      <c r="J5" s="19"/>
      <c r="K5" s="85"/>
    </row>
    <row r="6" spans="1:15" s="52" customFormat="1" ht="7.9" customHeight="1" thickTop="1" thickBot="1" x14ac:dyDescent="0.35">
      <c r="A6" s="53"/>
      <c r="B6" s="54"/>
      <c r="C6" s="55"/>
      <c r="D6" s="56"/>
      <c r="E6" s="34"/>
      <c r="F6" s="34"/>
      <c r="G6" s="34"/>
      <c r="H6" s="57"/>
      <c r="I6" s="57"/>
      <c r="J6" s="19"/>
      <c r="K6" s="85"/>
    </row>
    <row r="7" spans="1:15" s="52" customFormat="1" ht="15" customHeight="1" thickTop="1" thickBot="1" x14ac:dyDescent="0.35">
      <c r="A7" s="58"/>
      <c r="B7" s="58"/>
      <c r="C7" s="65" t="s">
        <v>36</v>
      </c>
      <c r="D7" s="948"/>
      <c r="E7" s="949"/>
      <c r="F7" s="949"/>
      <c r="G7" s="949"/>
      <c r="H7" s="949"/>
      <c r="I7" s="950"/>
      <c r="J7" s="19"/>
      <c r="K7" s="85"/>
      <c r="L7" s="159" t="s">
        <v>129</v>
      </c>
      <c r="M7" s="161" t="b">
        <f>(SUMIF(Table_type_part[Type étab partenaire],D9,Table_type_part[Eligible]))&gt;0</f>
        <v>0</v>
      </c>
      <c r="N7" s="160" t="s">
        <v>130</v>
      </c>
    </row>
    <row r="8" spans="1:15" s="52" customFormat="1" ht="15" customHeight="1" thickTop="1" thickBot="1" x14ac:dyDescent="0.35">
      <c r="A8" s="58"/>
      <c r="B8" s="58"/>
      <c r="C8" s="59" t="s">
        <v>38</v>
      </c>
      <c r="D8" s="951"/>
      <c r="E8" s="954"/>
      <c r="F8" s="954"/>
      <c r="G8" s="954"/>
      <c r="H8" s="954"/>
      <c r="I8" s="955"/>
      <c r="J8" s="62"/>
      <c r="K8" s="85"/>
      <c r="L8" s="159" t="s">
        <v>132</v>
      </c>
      <c r="M8" s="161" t="b">
        <f>(SUMIF(Table_type_part[Type étab partenaire],D9,Table_type_part[frais env]))&gt;0</f>
        <v>0</v>
      </c>
      <c r="N8" s="160" t="s">
        <v>130</v>
      </c>
    </row>
    <row r="9" spans="1:15" s="52" customFormat="1" ht="15" customHeight="1" thickTop="1" thickBot="1" x14ac:dyDescent="0.35">
      <c r="A9" s="58"/>
      <c r="B9" s="58"/>
      <c r="C9" s="59" t="s">
        <v>29</v>
      </c>
      <c r="D9" s="956"/>
      <c r="E9" s="956"/>
      <c r="F9" s="956"/>
      <c r="G9" s="956"/>
      <c r="H9" s="956"/>
      <c r="I9" s="956"/>
      <c r="J9" s="66"/>
      <c r="K9" s="85"/>
    </row>
    <row r="10" spans="1:15" s="52" customFormat="1" ht="15" customHeight="1" thickTop="1" thickBot="1" x14ac:dyDescent="0.35">
      <c r="A10" s="64"/>
      <c r="B10" s="64"/>
      <c r="C10" s="65" t="s">
        <v>39</v>
      </c>
      <c r="D10" s="959"/>
      <c r="E10" s="959"/>
      <c r="F10" s="959"/>
      <c r="G10" s="959"/>
      <c r="H10" s="959"/>
      <c r="I10" s="959"/>
      <c r="J10" s="66"/>
      <c r="K10" s="85"/>
      <c r="M10" s="159" t="s">
        <v>278</v>
      </c>
      <c r="N10" s="161" t="b">
        <f>AND(M7)</f>
        <v>0</v>
      </c>
      <c r="O10" s="160" t="s">
        <v>186</v>
      </c>
    </row>
    <row r="11" spans="1:15" s="52"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52" customFormat="1" ht="71" customHeight="1" thickTop="1" thickBot="1" x14ac:dyDescent="0.35">
      <c r="A12" s="58"/>
      <c r="B12" s="42"/>
      <c r="C12" s="500"/>
      <c r="D12" s="966" t="s">
        <v>433</v>
      </c>
      <c r="E12" s="966"/>
      <c r="F12" s="966"/>
      <c r="G12" s="966"/>
      <c r="H12" s="966"/>
      <c r="I12" s="967"/>
      <c r="J12" s="62"/>
      <c r="K12" s="85"/>
    </row>
    <row r="13" spans="1:15" s="52" customFormat="1" ht="15" customHeight="1" thickTop="1" thickBot="1" x14ac:dyDescent="0.35">
      <c r="A13" s="50"/>
      <c r="B13" s="589" t="s">
        <v>40</v>
      </c>
      <c r="C13" s="590"/>
      <c r="D13" s="590"/>
      <c r="E13" s="590"/>
      <c r="F13" s="590"/>
      <c r="G13" s="590"/>
      <c r="H13" s="590"/>
      <c r="I13" s="591"/>
      <c r="J13" s="66"/>
      <c r="K13" s="85"/>
    </row>
    <row r="14" spans="1:15" s="52" customFormat="1" ht="7.9" customHeight="1" thickTop="1" thickBot="1" x14ac:dyDescent="0.35">
      <c r="A14" s="53"/>
      <c r="B14" s="54"/>
      <c r="C14" s="67"/>
      <c r="D14" s="57"/>
      <c r="E14" s="57"/>
      <c r="F14" s="57"/>
      <c r="G14" s="57"/>
      <c r="H14" s="57"/>
      <c r="I14" s="57"/>
      <c r="J14" s="62"/>
      <c r="K14" s="85"/>
    </row>
    <row r="15" spans="1:15" s="52" customFormat="1" ht="15" customHeight="1" thickTop="1" thickBot="1" x14ac:dyDescent="0.35">
      <c r="A15" s="58"/>
      <c r="B15" s="58"/>
      <c r="C15" s="59" t="s">
        <v>33</v>
      </c>
      <c r="D15" s="951"/>
      <c r="E15" s="964"/>
      <c r="F15" s="964"/>
      <c r="G15" s="964"/>
      <c r="H15" s="964"/>
      <c r="I15" s="965"/>
      <c r="J15" s="66"/>
      <c r="K15" s="85"/>
    </row>
    <row r="16" spans="1:15" s="52" customFormat="1" ht="15" customHeight="1" thickTop="1" thickBot="1" x14ac:dyDescent="0.35">
      <c r="A16" s="58"/>
      <c r="B16" s="58"/>
      <c r="C16" s="59" t="s">
        <v>1</v>
      </c>
      <c r="D16" s="951"/>
      <c r="E16" s="952"/>
      <c r="F16" s="952"/>
      <c r="G16" s="952"/>
      <c r="H16" s="952"/>
      <c r="I16" s="953"/>
      <c r="J16" s="66"/>
      <c r="K16" s="85"/>
    </row>
    <row r="17" spans="1:16377" s="52" customFormat="1" ht="15" customHeight="1" thickTop="1" thickBot="1" x14ac:dyDescent="0.35">
      <c r="A17" s="58"/>
      <c r="B17" s="58"/>
      <c r="C17" s="59" t="s">
        <v>2</v>
      </c>
      <c r="D17" s="951"/>
      <c r="E17" s="952"/>
      <c r="F17" s="952"/>
      <c r="G17" s="952"/>
      <c r="H17" s="952"/>
      <c r="I17" s="953"/>
      <c r="J17" s="66"/>
      <c r="K17" s="85"/>
    </row>
    <row r="18" spans="1:16377" s="52" customFormat="1" ht="15" customHeight="1" thickTop="1" thickBot="1" x14ac:dyDescent="0.35">
      <c r="A18" s="58"/>
      <c r="B18" s="58"/>
      <c r="C18" s="59" t="s">
        <v>28</v>
      </c>
      <c r="D18" s="951"/>
      <c r="E18" s="952"/>
      <c r="F18" s="952"/>
      <c r="G18" s="952"/>
      <c r="H18" s="952"/>
      <c r="I18" s="953"/>
      <c r="J18" s="66"/>
      <c r="K18" s="85"/>
    </row>
    <row r="19" spans="1:16377" s="52" customFormat="1" ht="15" customHeight="1" thickTop="1" thickBot="1" x14ac:dyDescent="0.35">
      <c r="A19" s="58"/>
      <c r="B19" s="58"/>
      <c r="C19" s="59" t="s">
        <v>4</v>
      </c>
      <c r="D19" s="957"/>
      <c r="E19" s="952"/>
      <c r="F19" s="952"/>
      <c r="G19" s="952"/>
      <c r="H19" s="952"/>
      <c r="I19" s="953"/>
      <c r="J19" s="66"/>
      <c r="K19" s="85"/>
    </row>
    <row r="20" spans="1:16377" s="52" customFormat="1" ht="15" customHeight="1" thickTop="1" thickBot="1" x14ac:dyDescent="0.35">
      <c r="A20" s="58"/>
      <c r="B20" s="58"/>
      <c r="C20" s="59" t="s">
        <v>3</v>
      </c>
      <c r="D20" s="958"/>
      <c r="E20" s="958"/>
      <c r="F20" s="958"/>
      <c r="G20" s="958"/>
      <c r="H20" s="958"/>
      <c r="I20" s="958"/>
      <c r="J20" s="66"/>
      <c r="K20" s="85"/>
    </row>
    <row r="21" spans="1:16377" s="52"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52"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52"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52"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52"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51"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51"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52"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52" customFormat="1" ht="7.9" customHeight="1" thickTop="1" thickBot="1" x14ac:dyDescent="0.35">
      <c r="A48" s="324"/>
      <c r="B48" s="452"/>
      <c r="C48" s="452"/>
      <c r="D48" s="452"/>
      <c r="E48" s="452"/>
      <c r="F48" s="468"/>
      <c r="G48" s="469"/>
      <c r="H48" s="469"/>
      <c r="I48" s="469"/>
      <c r="J48" s="66"/>
      <c r="K48" s="85"/>
    </row>
    <row r="49" spans="1:17" s="52"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52" customFormat="1" ht="24" customHeight="1" thickTop="1" thickBot="1" x14ac:dyDescent="0.35">
      <c r="A50" s="69"/>
      <c r="B50" s="870" t="s">
        <v>405</v>
      </c>
      <c r="C50" s="871"/>
      <c r="D50" s="871"/>
      <c r="E50" s="871"/>
      <c r="F50" s="872"/>
      <c r="G50" s="423" t="s">
        <v>5</v>
      </c>
      <c r="H50" s="421" t="s">
        <v>6</v>
      </c>
      <c r="I50" s="422" t="s">
        <v>7</v>
      </c>
      <c r="J50" s="66"/>
      <c r="K50" s="85"/>
    </row>
    <row r="51" spans="1:17" s="52"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52"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52"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52" customFormat="1" ht="24" customHeight="1" thickTop="1" thickBot="1" x14ac:dyDescent="0.35">
      <c r="A54" s="69"/>
      <c r="B54" s="909"/>
      <c r="C54" s="910"/>
      <c r="D54" s="409"/>
      <c r="E54" s="409"/>
      <c r="F54" s="403"/>
      <c r="G54" s="423" t="s">
        <v>5</v>
      </c>
      <c r="H54" s="421" t="s">
        <v>6</v>
      </c>
      <c r="I54" s="422" t="s">
        <v>7</v>
      </c>
      <c r="J54" s="66"/>
      <c r="K54" s="85"/>
    </row>
    <row r="55" spans="1:17" s="52"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52"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52" customFormat="1" ht="24" customHeight="1" thickTop="1" thickBot="1" x14ac:dyDescent="0.35">
      <c r="A61" s="69"/>
      <c r="B61" s="984"/>
      <c r="C61" s="985"/>
      <c r="D61" s="392"/>
      <c r="E61" s="392"/>
      <c r="F61" s="393"/>
      <c r="G61" s="423" t="s">
        <v>5</v>
      </c>
      <c r="H61" s="426" t="s">
        <v>6</v>
      </c>
      <c r="I61" s="422" t="s">
        <v>7</v>
      </c>
      <c r="J61" s="66"/>
      <c r="K61" s="85"/>
    </row>
    <row r="62" spans="1:17" s="52"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52"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52"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52" customFormat="1" ht="24" customHeight="1" thickTop="1" thickBot="1" x14ac:dyDescent="0.35">
      <c r="A65" s="69"/>
      <c r="B65" s="984"/>
      <c r="C65" s="985"/>
      <c r="D65" s="392"/>
      <c r="E65" s="392"/>
      <c r="F65" s="393"/>
      <c r="G65" s="423" t="s">
        <v>5</v>
      </c>
      <c r="H65" s="426" t="s">
        <v>6</v>
      </c>
      <c r="I65" s="422" t="s">
        <v>7</v>
      </c>
      <c r="J65" s="66"/>
      <c r="K65" s="85"/>
    </row>
    <row r="66" spans="1:17" s="52"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52" customFormat="1" ht="15" customHeight="1" thickTop="1" thickBot="1" x14ac:dyDescent="0.35">
      <c r="A68" s="50"/>
      <c r="B68" s="589" t="s">
        <v>45</v>
      </c>
      <c r="C68" s="590"/>
      <c r="D68" s="590"/>
      <c r="E68" s="590"/>
      <c r="F68" s="590"/>
      <c r="G68" s="590"/>
      <c r="H68" s="590"/>
      <c r="I68" s="591"/>
      <c r="J68" s="66"/>
      <c r="K68" s="85"/>
    </row>
    <row r="69" spans="1:17" s="52" customFormat="1" ht="15" customHeight="1" thickTop="1" thickBot="1" x14ac:dyDescent="0.35">
      <c r="A69" s="53"/>
      <c r="B69" s="992"/>
      <c r="C69" s="993"/>
      <c r="D69" s="993"/>
      <c r="E69" s="993"/>
      <c r="F69" s="993"/>
      <c r="G69" s="993"/>
      <c r="H69" s="993"/>
      <c r="I69" s="994"/>
      <c r="J69" s="62"/>
      <c r="K69" s="85"/>
    </row>
    <row r="70" spans="1:17" s="52" customFormat="1" ht="24" customHeight="1" thickTop="1" thickBot="1" x14ac:dyDescent="0.35">
      <c r="A70" s="69"/>
      <c r="B70" s="924"/>
      <c r="C70" s="925"/>
      <c r="D70" s="925"/>
      <c r="E70" s="925"/>
      <c r="F70" s="926"/>
      <c r="G70" s="427" t="s">
        <v>46</v>
      </c>
      <c r="H70" s="426" t="s">
        <v>6</v>
      </c>
      <c r="I70" s="428" t="s">
        <v>7</v>
      </c>
      <c r="J70" s="66"/>
      <c r="K70" s="85"/>
    </row>
    <row r="71" spans="1:17" s="52"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52"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52" customFormat="1" ht="24" customHeight="1" thickTop="1" thickBot="1" x14ac:dyDescent="0.35">
      <c r="A73" s="69"/>
      <c r="B73" s="918" t="s">
        <v>53</v>
      </c>
      <c r="C73" s="988"/>
      <c r="D73" s="988"/>
      <c r="E73" s="445"/>
      <c r="F73" s="95" t="s">
        <v>84</v>
      </c>
      <c r="G73" s="35">
        <f>IF($M$8,(G47-G37)*E73/100,0)</f>
        <v>0</v>
      </c>
      <c r="H73" s="429"/>
      <c r="I73" s="33">
        <f>G73</f>
        <v>0</v>
      </c>
      <c r="J73" s="66"/>
      <c r="K73" s="85"/>
    </row>
    <row r="74" spans="1:17" s="52"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52" customFormat="1" ht="5.5" customHeight="1" thickTop="1" thickBot="1" x14ac:dyDescent="0.35">
      <c r="A82" s="58"/>
      <c r="B82" s="44"/>
      <c r="C82" s="45"/>
      <c r="D82" s="46"/>
      <c r="E82" s="46"/>
      <c r="F82" s="47"/>
      <c r="G82" s="47"/>
      <c r="H82" s="48"/>
      <c r="I82" s="47"/>
      <c r="J82" s="66"/>
      <c r="K82" s="85"/>
    </row>
    <row r="83" spans="1:17" s="52"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52"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35">
      <c r="A85" s="72"/>
      <c r="B85" s="889" t="s">
        <v>47</v>
      </c>
      <c r="C85" s="934"/>
      <c r="D85" s="986" t="s">
        <v>48</v>
      </c>
      <c r="E85" s="987"/>
      <c r="F85" s="987"/>
      <c r="G85" s="987"/>
      <c r="H85" s="31" t="s">
        <v>49</v>
      </c>
      <c r="I85" s="83" t="s">
        <v>35</v>
      </c>
      <c r="J85" s="66"/>
      <c r="K85" s="71"/>
      <c r="L85" s="131"/>
      <c r="M85" s="205"/>
      <c r="N85" s="205"/>
      <c r="O85" s="205"/>
      <c r="P85" s="205"/>
      <c r="Q85" s="205"/>
    </row>
    <row r="86" spans="1:17" s="52"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52" customFormat="1" ht="15" customHeight="1" thickTop="1" thickBot="1" x14ac:dyDescent="0.35">
      <c r="A87" s="69"/>
      <c r="B87" s="199">
        <v>1</v>
      </c>
      <c r="C87" s="193"/>
      <c r="D87" s="935"/>
      <c r="E87" s="936"/>
      <c r="F87" s="936"/>
      <c r="G87" s="936"/>
      <c r="H87" s="114"/>
      <c r="I87" s="115"/>
      <c r="J87" s="66"/>
      <c r="K87" s="71"/>
      <c r="L87" s="131"/>
      <c r="M87" s="205"/>
      <c r="N87" s="205"/>
      <c r="O87" s="205"/>
      <c r="P87" s="205"/>
      <c r="Q87" s="205"/>
    </row>
    <row r="88" spans="1:17" s="52" customFormat="1" ht="15" customHeight="1" thickTop="1" thickBot="1" x14ac:dyDescent="0.35">
      <c r="A88" s="69"/>
      <c r="B88" s="199">
        <v>2</v>
      </c>
      <c r="C88" s="193"/>
      <c r="D88" s="935"/>
      <c r="E88" s="936"/>
      <c r="F88" s="936"/>
      <c r="G88" s="936"/>
      <c r="H88" s="114"/>
      <c r="I88" s="115"/>
      <c r="J88" s="66"/>
      <c r="K88" s="71"/>
      <c r="L88" s="131"/>
      <c r="M88" s="205"/>
      <c r="N88" s="205"/>
      <c r="O88" s="205"/>
      <c r="P88" s="205"/>
      <c r="Q88" s="205"/>
    </row>
    <row r="89" spans="1:17" s="52" customFormat="1" ht="15" customHeight="1" thickTop="1" thickBot="1" x14ac:dyDescent="0.35">
      <c r="A89" s="69"/>
      <c r="B89" s="199">
        <v>3</v>
      </c>
      <c r="C89" s="193" t="s">
        <v>37</v>
      </c>
      <c r="D89" s="935" t="s">
        <v>37</v>
      </c>
      <c r="E89" s="935"/>
      <c r="F89" s="935"/>
      <c r="G89" s="935"/>
      <c r="H89" s="114"/>
      <c r="I89" s="115" t="s">
        <v>37</v>
      </c>
      <c r="J89" s="66"/>
      <c r="K89" s="71"/>
      <c r="L89" s="131"/>
      <c r="M89" s="205"/>
      <c r="N89" s="205"/>
      <c r="O89" s="205"/>
      <c r="P89" s="205"/>
      <c r="Q89" s="205"/>
    </row>
    <row r="90" spans="1:17" s="52" customFormat="1" ht="15" customHeight="1" thickTop="1" thickBot="1" x14ac:dyDescent="0.35">
      <c r="A90" s="69"/>
      <c r="B90" s="199">
        <v>4</v>
      </c>
      <c r="C90" s="193" t="s">
        <v>37</v>
      </c>
      <c r="D90" s="935" t="s">
        <v>37</v>
      </c>
      <c r="E90" s="935"/>
      <c r="F90" s="935"/>
      <c r="G90" s="935"/>
      <c r="H90" s="114" t="s">
        <v>37</v>
      </c>
      <c r="I90" s="115" t="s">
        <v>37</v>
      </c>
      <c r="J90" s="66"/>
      <c r="K90" s="71"/>
      <c r="L90" s="131"/>
      <c r="M90" s="205"/>
      <c r="N90" s="205"/>
      <c r="O90" s="205"/>
      <c r="P90" s="205"/>
      <c r="Q90" s="205"/>
    </row>
    <row r="91" spans="1:17" s="52" customFormat="1" ht="15" customHeight="1" thickTop="1" thickBot="1" x14ac:dyDescent="0.35">
      <c r="A91" s="69"/>
      <c r="B91" s="199">
        <v>5</v>
      </c>
      <c r="C91" s="193" t="s">
        <v>37</v>
      </c>
      <c r="D91" s="935" t="s">
        <v>37</v>
      </c>
      <c r="E91" s="935"/>
      <c r="F91" s="935"/>
      <c r="G91" s="935"/>
      <c r="H91" s="114" t="s">
        <v>37</v>
      </c>
      <c r="I91" s="115" t="s">
        <v>37</v>
      </c>
      <c r="J91" s="66"/>
      <c r="K91" s="71"/>
      <c r="L91" s="131"/>
      <c r="M91" s="205"/>
      <c r="N91" s="205"/>
      <c r="O91" s="205"/>
      <c r="P91" s="205"/>
      <c r="Q91" s="205"/>
    </row>
    <row r="92" spans="1:17" s="52"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52"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52" customFormat="1" ht="15" customHeight="1" thickTop="1" thickBot="1" x14ac:dyDescent="0.35">
      <c r="A94" s="69"/>
      <c r="B94" s="199">
        <v>1</v>
      </c>
      <c r="C94" s="193"/>
      <c r="D94" s="935"/>
      <c r="E94" s="936"/>
      <c r="F94" s="936"/>
      <c r="G94" s="936"/>
      <c r="H94" s="114"/>
      <c r="I94" s="115"/>
      <c r="J94" s="66"/>
      <c r="K94" s="71"/>
      <c r="L94" s="131"/>
      <c r="M94" s="205"/>
      <c r="N94" s="205"/>
      <c r="O94" s="205"/>
      <c r="P94" s="205"/>
      <c r="Q94" s="205"/>
    </row>
    <row r="95" spans="1:17" s="52" customFormat="1" ht="15" customHeight="1" thickTop="1" thickBot="1" x14ac:dyDescent="0.35">
      <c r="A95" s="69"/>
      <c r="B95" s="199">
        <v>2</v>
      </c>
      <c r="C95" s="193"/>
      <c r="D95" s="935"/>
      <c r="E95" s="936"/>
      <c r="F95" s="936"/>
      <c r="G95" s="936"/>
      <c r="H95" s="114"/>
      <c r="I95" s="115"/>
      <c r="J95" s="66"/>
      <c r="K95" s="71"/>
      <c r="L95" s="131"/>
      <c r="M95" s="205"/>
      <c r="N95" s="205"/>
      <c r="O95" s="205"/>
      <c r="P95" s="205"/>
      <c r="Q95" s="205"/>
    </row>
    <row r="96" spans="1:17" s="52" customFormat="1" ht="15" customHeight="1" thickTop="1" thickBot="1" x14ac:dyDescent="0.35">
      <c r="A96" s="69"/>
      <c r="B96" s="199">
        <v>3</v>
      </c>
      <c r="C96" s="193" t="s">
        <v>37</v>
      </c>
      <c r="D96" s="935" t="s">
        <v>37</v>
      </c>
      <c r="E96" s="935"/>
      <c r="F96" s="935"/>
      <c r="G96" s="935"/>
      <c r="H96" s="114"/>
      <c r="I96" s="115" t="s">
        <v>37</v>
      </c>
      <c r="J96" s="66"/>
      <c r="K96" s="71"/>
      <c r="L96" s="131"/>
      <c r="M96" s="205"/>
      <c r="N96" s="205"/>
      <c r="O96" s="205"/>
      <c r="P96" s="205"/>
      <c r="Q96" s="205"/>
    </row>
    <row r="97" spans="1:17" s="52"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52"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52" customFormat="1" ht="15" customHeight="1" thickTop="1" thickBot="1" x14ac:dyDescent="0.35">
      <c r="A99" s="58"/>
      <c r="B99" s="49"/>
      <c r="C99" s="47"/>
      <c r="D99" s="47"/>
      <c r="E99" s="47"/>
      <c r="F99" s="47"/>
      <c r="G99" s="47"/>
      <c r="H99" s="47"/>
      <c r="I99" s="47"/>
      <c r="J99" s="62"/>
      <c r="K99" s="85"/>
    </row>
    <row r="100" spans="1:17" s="52" customFormat="1" ht="15" customHeight="1" thickTop="1" thickBot="1" x14ac:dyDescent="0.35">
      <c r="A100" s="50"/>
      <c r="B100" s="589" t="s">
        <v>50</v>
      </c>
      <c r="C100" s="590"/>
      <c r="D100" s="590"/>
      <c r="E100" s="590"/>
      <c r="F100" s="590"/>
      <c r="G100" s="590"/>
      <c r="H100" s="590"/>
      <c r="I100" s="591"/>
      <c r="J100" s="66"/>
      <c r="K100" s="85"/>
    </row>
    <row r="101" spans="1:17" s="52" customFormat="1" ht="15" customHeight="1" thickTop="1" thickBot="1" x14ac:dyDescent="0.35">
      <c r="A101" s="53"/>
      <c r="B101" s="57"/>
      <c r="C101" s="57"/>
      <c r="D101" s="57"/>
      <c r="E101" s="57"/>
      <c r="F101" s="57"/>
      <c r="G101" s="57"/>
      <c r="H101" s="57"/>
      <c r="I101" s="57"/>
      <c r="J101" s="62"/>
      <c r="K101" s="85"/>
    </row>
    <row r="102" spans="1:17" s="52" customFormat="1" ht="15" customHeight="1" thickTop="1" thickBot="1" x14ac:dyDescent="0.35">
      <c r="A102" s="74"/>
      <c r="B102" s="735"/>
      <c r="C102" s="736"/>
      <c r="D102" s="736"/>
      <c r="E102" s="736"/>
      <c r="F102" s="736"/>
      <c r="G102" s="736"/>
      <c r="H102" s="736"/>
      <c r="I102" s="737"/>
      <c r="J102" s="66"/>
      <c r="K102" s="85"/>
    </row>
    <row r="103" spans="1:17" s="52" customFormat="1" ht="15" customHeight="1" thickTop="1" thickBot="1" x14ac:dyDescent="0.35">
      <c r="A103" s="74"/>
      <c r="B103" s="835"/>
      <c r="C103" s="836"/>
      <c r="D103" s="836"/>
      <c r="E103" s="836"/>
      <c r="F103" s="836"/>
      <c r="G103" s="836"/>
      <c r="H103" s="836"/>
      <c r="I103" s="837"/>
      <c r="J103" s="66"/>
      <c r="K103" s="85"/>
    </row>
    <row r="104" spans="1:17" s="52" customFormat="1" ht="15" customHeight="1" thickTop="1" thickBot="1" x14ac:dyDescent="0.35">
      <c r="A104" s="74"/>
      <c r="B104" s="835"/>
      <c r="C104" s="836"/>
      <c r="D104" s="836"/>
      <c r="E104" s="836"/>
      <c r="F104" s="836"/>
      <c r="G104" s="836"/>
      <c r="H104" s="836"/>
      <c r="I104" s="837"/>
      <c r="J104" s="66"/>
      <c r="K104" s="85"/>
    </row>
    <row r="105" spans="1:17" s="52" customFormat="1" ht="15" customHeight="1" thickTop="1" thickBot="1" x14ac:dyDescent="0.35">
      <c r="A105" s="74"/>
      <c r="B105" s="835"/>
      <c r="C105" s="836"/>
      <c r="D105" s="836"/>
      <c r="E105" s="836"/>
      <c r="F105" s="836"/>
      <c r="G105" s="836"/>
      <c r="H105" s="836"/>
      <c r="I105" s="837"/>
      <c r="J105" s="66"/>
      <c r="K105" s="85"/>
    </row>
    <row r="106" spans="1:17" s="52" customFormat="1" ht="15" customHeight="1" thickTop="1" thickBot="1" x14ac:dyDescent="0.35">
      <c r="A106" s="74"/>
      <c r="B106" s="835"/>
      <c r="C106" s="836"/>
      <c r="D106" s="836"/>
      <c r="E106" s="836"/>
      <c r="F106" s="836"/>
      <c r="G106" s="836"/>
      <c r="H106" s="836"/>
      <c r="I106" s="837"/>
      <c r="J106" s="66"/>
      <c r="K106" s="85"/>
    </row>
    <row r="107" spans="1:17" s="52" customFormat="1" ht="15" customHeight="1" thickTop="1" thickBot="1" x14ac:dyDescent="0.35">
      <c r="A107" s="74"/>
      <c r="B107" s="835"/>
      <c r="C107" s="836"/>
      <c r="D107" s="836"/>
      <c r="E107" s="836"/>
      <c r="F107" s="836"/>
      <c r="G107" s="836"/>
      <c r="H107" s="836"/>
      <c r="I107" s="837"/>
      <c r="J107" s="66"/>
      <c r="K107" s="85"/>
    </row>
    <row r="108" spans="1:17" s="52"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18"/>
      <c r="M112" s="18"/>
      <c r="N112" s="18"/>
      <c r="O112" s="272"/>
    </row>
    <row r="113" spans="1:15" customFormat="1" ht="14.5" x14ac:dyDescent="0.35">
      <c r="A113" s="17"/>
      <c r="B113" s="848"/>
      <c r="C113" s="848"/>
      <c r="D113" s="848"/>
      <c r="E113" s="848"/>
      <c r="F113" s="848"/>
      <c r="G113" s="848"/>
      <c r="H113" s="848"/>
      <c r="I113" s="848"/>
      <c r="J113" s="848"/>
      <c r="K113" s="88"/>
      <c r="L113" s="18"/>
      <c r="M113" s="18"/>
      <c r="N113" s="18"/>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Part2 - Nom établissement : </v>
      </c>
      <c r="D138" s="854"/>
      <c r="E138" s="854"/>
      <c r="F138" s="854"/>
      <c r="G138" s="854"/>
      <c r="H138" s="854"/>
      <c r="I138" s="854"/>
      <c r="J138" s="89"/>
      <c r="L138" s="18"/>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18"/>
      <c r="M140" s="18"/>
    </row>
    <row r="141" spans="1:13" s="88" customFormat="1" ht="50.5" customHeight="1" x14ac:dyDescent="0.25">
      <c r="C141" s="244"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18"/>
      <c r="M151" s="18"/>
    </row>
    <row r="152" spans="3:13" s="88" customFormat="1" ht="10.5" hidden="1" x14ac:dyDescent="0.25">
      <c r="J152" s="89"/>
      <c r="L152" s="18"/>
    </row>
    <row r="153" spans="3:13" s="88" customFormat="1" ht="10.5" hidden="1" x14ac:dyDescent="0.25">
      <c r="J153" s="89"/>
      <c r="L153" s="18"/>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0Be9LhLv2ImFRTxSNFggeDr1Q5CZc3mYxDPp2TSULxjxNF9e1SYn+o02pOd6SY+oxkXJf0vw5PnKm1uz/dh4dA==" saltValue="2IF6O2hjR8dSZ7sWU0TCiw==" spinCount="100000" sheet="1" objects="1" scenarios="1" selectLockedCells="1"/>
  <dataConsolidate/>
  <mergeCells count="132">
    <mergeCell ref="B76:F76"/>
    <mergeCell ref="B77:F77"/>
    <mergeCell ref="B97:G97"/>
    <mergeCell ref="B83:I83"/>
    <mergeCell ref="D88:G88"/>
    <mergeCell ref="D89:G89"/>
    <mergeCell ref="B50:F50"/>
    <mergeCell ref="B41:C42"/>
    <mergeCell ref="D85:G85"/>
    <mergeCell ref="B92:G92"/>
    <mergeCell ref="B80:F80"/>
    <mergeCell ref="B73:D73"/>
    <mergeCell ref="B78:F78"/>
    <mergeCell ref="B74:F74"/>
    <mergeCell ref="B79:F79"/>
    <mergeCell ref="B55:F55"/>
    <mergeCell ref="B57:F57"/>
    <mergeCell ref="B69:I69"/>
    <mergeCell ref="B71:F71"/>
    <mergeCell ref="B72:D72"/>
    <mergeCell ref="E51:F51"/>
    <mergeCell ref="B47:E47"/>
    <mergeCell ref="B58:F58"/>
    <mergeCell ref="B61:C61"/>
    <mergeCell ref="B54:C54"/>
    <mergeCell ref="B53:I53"/>
    <mergeCell ref="B60:I60"/>
    <mergeCell ref="B62:F62"/>
    <mergeCell ref="B66:F66"/>
    <mergeCell ref="B56:F56"/>
    <mergeCell ref="B68:I68"/>
    <mergeCell ref="B70:F70"/>
    <mergeCell ref="B64:I64"/>
    <mergeCell ref="B65:C65"/>
    <mergeCell ref="B35:D35"/>
    <mergeCell ref="B36:D36"/>
    <mergeCell ref="B45:D45"/>
    <mergeCell ref="B46:D46"/>
    <mergeCell ref="B49:I49"/>
    <mergeCell ref="B38:F38"/>
    <mergeCell ref="B43:D43"/>
    <mergeCell ref="B37:F37"/>
    <mergeCell ref="D24:I24"/>
    <mergeCell ref="D25:I25"/>
    <mergeCell ref="D26:I26"/>
    <mergeCell ref="D27:I27"/>
    <mergeCell ref="B29:I29"/>
    <mergeCell ref="B30:I30"/>
    <mergeCell ref="B24:C24"/>
    <mergeCell ref="B25:C25"/>
    <mergeCell ref="B26:C26"/>
    <mergeCell ref="B32:D32"/>
    <mergeCell ref="B33:D33"/>
    <mergeCell ref="B34:D34"/>
    <mergeCell ref="B31:D31"/>
    <mergeCell ref="B40:D40"/>
    <mergeCell ref="B44:D44"/>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D15:I15"/>
    <mergeCell ref="D12:I12"/>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D124:G124"/>
    <mergeCell ref="D125:E125"/>
    <mergeCell ref="F125:G125"/>
    <mergeCell ref="B115:I115"/>
    <mergeCell ref="B117:I117"/>
    <mergeCell ref="B86:I86"/>
    <mergeCell ref="B85:C85"/>
    <mergeCell ref="D94:G94"/>
    <mergeCell ref="D95:G95"/>
    <mergeCell ref="B98:G98"/>
    <mergeCell ref="B109:I111"/>
    <mergeCell ref="B100:I100"/>
    <mergeCell ref="D91:G91"/>
    <mergeCell ref="B112:J113"/>
    <mergeCell ref="B93:I93"/>
    <mergeCell ref="D87:G87"/>
    <mergeCell ref="D90:G90"/>
    <mergeCell ref="B102:I108"/>
    <mergeCell ref="D96:G96"/>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5FC-5606-4057-929C-08BD5534EAF4}">
  <sheetPr codeName="Feuil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279</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Part3 -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5Od5sCdFxjWXboV+D8TcH3vE+BpwmFAcHRgnJu9YLpGnGavzrhhj00wDKQfzfw8+H5puI7iIUMaQtDz1fDguJQ==" saltValue="eHi7sqq/kcavUgI8imQaB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7" priority="4">
      <formula>NOT($M$7)</formula>
    </cfRule>
  </conditionalFormatting>
  <conditionalFormatting sqref="E73">
    <cfRule type="expression" dxfId="106" priority="6">
      <formula>NOT($M$8)</formula>
    </cfRule>
  </conditionalFormatting>
  <conditionalFormatting sqref="H32:H39">
    <cfRule type="expression" dxfId="105" priority="1">
      <formula>NOT($M$7)</formula>
    </cfRule>
  </conditionalFormatting>
  <conditionalFormatting sqref="H51">
    <cfRule type="expression" dxfId="104" priority="3">
      <formula>NOT($M$7)</formula>
    </cfRule>
  </conditionalFormatting>
  <conditionalFormatting sqref="H55:H57 H62 E72">
    <cfRule type="expression" dxfId="103" priority="5">
      <formula>NOT($M$7)</formula>
    </cfRule>
  </conditionalFormatting>
  <conditionalFormatting sqref="H66">
    <cfRule type="expression" dxfId="102" priority="2">
      <formula>NOT($M$7)</formula>
    </cfRule>
  </conditionalFormatting>
  <dataValidations count="7">
    <dataValidation type="textLength" operator="equal" allowBlank="1" showInputMessage="1" showErrorMessage="1" sqref="E143:F149" xr:uid="{9048AC4C-52EF-4A4B-9B52-5F0A4978EF90}">
      <formula1>14</formula1>
    </dataValidation>
    <dataValidation type="custom" allowBlank="1" showInputMessage="1" showErrorMessage="1" error="Valeur impossible (suppérieure au taux maximum ou partenaire inéligible)." sqref="E72" xr:uid="{4010A2C1-3E26-44F0-96C6-F037FFC189C7}">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E190C85D-3CFF-4C77-BF26-23497306B512}">
      <formula1>($M$7)</formula1>
    </dataValidation>
    <dataValidation type="list" allowBlank="1" showInputMessage="1" showErrorMessage="1" prompt="- Menu déroulant" sqref="D15:I15" xr:uid="{B71AEEFB-F7A7-4978-B793-5828E284022C}">
      <formula1>list_civilité</formula1>
    </dataValidation>
    <dataValidation type="custom" allowBlank="1" showInputMessage="1" showErrorMessage="1" sqref="E73" xr:uid="{18939423-A596-44D4-BE95-F9A092C730C4}">
      <formula1>$M$8</formula1>
    </dataValidation>
    <dataValidation type="list" allowBlank="1" showInputMessage="1" showErrorMessage="1" prompt="- Menu déroulant" sqref="D9:I9" xr:uid="{5593D5F0-20BA-4F5F-B2BB-BC27FD9D07F3}">
      <formula1>list_type_etab_part</formula1>
    </dataValidation>
    <dataValidation type="textLength" operator="equal" allowBlank="1" showInputMessage="1" showErrorMessage="1" error="Veuillez renseigner un numéro de SIRET valide." sqref="D10" xr:uid="{77DD0CC5-BCD5-4CD5-B409-E61D6AC97CB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81EC4-9D07-4B41-A467-FD00703B361F}">
  <sheetPr codeName="Feuil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280</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Part4 -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ND0UuPQZyFrDZHipBkkDgLLR/5Cs0H8GmFKqVIAHdNMMMjsar/Jzt/ylDu0rkCdDpvQnGtj4Ni9t91MRdtbhqA==" saltValue="ab5+EAvqAiRSLPXhhF08k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101" priority="4">
      <formula>NOT($M$7)</formula>
    </cfRule>
  </conditionalFormatting>
  <conditionalFormatting sqref="E73">
    <cfRule type="expression" dxfId="100" priority="6">
      <formula>NOT($M$8)</formula>
    </cfRule>
  </conditionalFormatting>
  <conditionalFormatting sqref="H32:H39">
    <cfRule type="expression" dxfId="99" priority="1">
      <formula>NOT($M$7)</formula>
    </cfRule>
  </conditionalFormatting>
  <conditionalFormatting sqref="H51">
    <cfRule type="expression" dxfId="98" priority="3">
      <formula>NOT($M$7)</formula>
    </cfRule>
  </conditionalFormatting>
  <conditionalFormatting sqref="H55:H57 H62 E72">
    <cfRule type="expression" dxfId="97" priority="5">
      <formula>NOT($M$7)</formula>
    </cfRule>
  </conditionalFormatting>
  <conditionalFormatting sqref="H66">
    <cfRule type="expression" dxfId="96" priority="2">
      <formula>NOT($M$7)</formula>
    </cfRule>
  </conditionalFormatting>
  <dataValidations count="7">
    <dataValidation type="textLength" operator="equal" allowBlank="1" showInputMessage="1" showErrorMessage="1" sqref="E143:F149" xr:uid="{2B413FC6-A3F2-4909-8AF0-0E8DA679510F}">
      <formula1>14</formula1>
    </dataValidation>
    <dataValidation type="custom" allowBlank="1" showInputMessage="1" showErrorMessage="1" error="Valeur impossible (suppérieure au taux maximum ou partenaire inéligible)." sqref="E72" xr:uid="{A011C5E0-1241-4EA6-BD31-A379376B6A3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1F81DD3-EF3C-4BBE-B552-D6DC63333B9D}">
      <formula1>($M$7)</formula1>
    </dataValidation>
    <dataValidation type="list" allowBlank="1" showInputMessage="1" showErrorMessage="1" prompt="- Menu déroulant" sqref="D15:I15" xr:uid="{3E08B840-0C1C-4949-9E06-F12E1E6B29ED}">
      <formula1>list_civilité</formula1>
    </dataValidation>
    <dataValidation type="custom" allowBlank="1" showInputMessage="1" showErrorMessage="1" sqref="E73" xr:uid="{EB9A18F5-934A-47FA-B672-38B6E061BE5C}">
      <formula1>$M$8</formula1>
    </dataValidation>
    <dataValidation type="list" allowBlank="1" showInputMessage="1" showErrorMessage="1" prompt="- Menu déroulant" sqref="D9:I9" xr:uid="{B2E428FE-B942-4B34-BB01-A66474DEBA7A}">
      <formula1>list_type_etab_part</formula1>
    </dataValidation>
    <dataValidation type="textLength" operator="equal" allowBlank="1" showInputMessage="1" showErrorMessage="1" error="Veuillez renseigner un numéro de SIRET valide." sqref="D10" xr:uid="{E65437E7-30F7-472E-A24C-158CB8ADE6BF}">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3132-8CCB-4440-BE57-819C90B84A98}">
  <sheetPr codeName="Feuil1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281</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Part5 -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f/ooRtw2KsBM9FMDwvXDrdTH8mBCmkYPoR8gzG7B0/4pzG3T5DIEHX2NCzmpfADELlX5Lsdyxss6RdoFqIq0sw==" saltValue="RcnFffPlrDek+5v4OdgTJA=="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95" priority="4">
      <formula>NOT($M$7)</formula>
    </cfRule>
  </conditionalFormatting>
  <conditionalFormatting sqref="E73">
    <cfRule type="expression" dxfId="94" priority="6">
      <formula>NOT($M$8)</formula>
    </cfRule>
  </conditionalFormatting>
  <conditionalFormatting sqref="H32:H39">
    <cfRule type="expression" dxfId="93" priority="1">
      <formula>NOT($M$7)</formula>
    </cfRule>
  </conditionalFormatting>
  <conditionalFormatting sqref="H51">
    <cfRule type="expression" dxfId="92" priority="3">
      <formula>NOT($M$7)</formula>
    </cfRule>
  </conditionalFormatting>
  <conditionalFormatting sqref="H55:H57 H62 E72">
    <cfRule type="expression" dxfId="91" priority="5">
      <formula>NOT($M$7)</formula>
    </cfRule>
  </conditionalFormatting>
  <conditionalFormatting sqref="H66">
    <cfRule type="expression" dxfId="90" priority="2">
      <formula>NOT($M$7)</formula>
    </cfRule>
  </conditionalFormatting>
  <dataValidations count="7">
    <dataValidation type="textLength" operator="equal" allowBlank="1" showInputMessage="1" showErrorMessage="1" sqref="E143:F149" xr:uid="{E7477EE4-9A04-4BBB-935B-C7FC94E56201}">
      <formula1>14</formula1>
    </dataValidation>
    <dataValidation type="custom" allowBlank="1" showInputMessage="1" showErrorMessage="1" error="Valeur impossible (suppérieure au taux maximum ou partenaire inéligible)." sqref="E72" xr:uid="{2F3955AB-323A-450D-BAA0-A4936EDDFCC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695A5F74-5383-42AC-B175-90FD7115EA11}">
      <formula1>($M$7)</formula1>
    </dataValidation>
    <dataValidation type="list" allowBlank="1" showInputMessage="1" showErrorMessage="1" prompt="- Menu déroulant" sqref="D15:I15" xr:uid="{9CC4EA5A-B264-4D72-A18B-EF7B7C69A146}">
      <formula1>list_civilité</formula1>
    </dataValidation>
    <dataValidation type="custom" allowBlank="1" showInputMessage="1" showErrorMessage="1" sqref="E73" xr:uid="{BD8547D9-C227-4AFF-B1D5-613C5B2F240C}">
      <formula1>$M$8</formula1>
    </dataValidation>
    <dataValidation type="list" allowBlank="1" showInputMessage="1" showErrorMessage="1" prompt="- Menu déroulant" sqref="D9:I9" xr:uid="{2A546451-0E97-4BDB-BBB1-0C2C74897934}">
      <formula1>list_type_etab_part</formula1>
    </dataValidation>
    <dataValidation type="textLength" operator="equal" allowBlank="1" showInputMessage="1" showErrorMessage="1" error="Veuillez renseigner un numéro de SIRET valide." sqref="D10" xr:uid="{E8BE3DA2-2DB5-45E3-88ED-ADB34C65A9A4}">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04C-CA96-4C1D-87BA-A004D3C9B49C}">
  <sheetPr codeName="Feuil1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5"/>
  <cols>
    <col min="1" max="2" width="1.453125" style="499" customWidth="1"/>
    <col min="3" max="3" width="26.54296875" style="499" customWidth="1"/>
    <col min="4" max="4" width="19" style="499" customWidth="1"/>
    <col min="5" max="5" width="13.7265625" style="499" customWidth="1"/>
    <col min="6" max="6" width="14.7265625" style="499" customWidth="1"/>
    <col min="7" max="7" width="19.81640625" style="499" customWidth="1"/>
    <col min="8" max="8" width="19.54296875" style="499" customWidth="1"/>
    <col min="9" max="9" width="19.81640625" style="499" customWidth="1"/>
    <col min="10" max="10" width="2.1796875" style="80" customWidth="1"/>
    <col min="11" max="11" width="2.26953125" style="88" customWidth="1"/>
    <col min="12" max="16377" width="0" style="499" hidden="1"/>
    <col min="16378" max="16384" width="11.453125" style="499" hidden="1"/>
  </cols>
  <sheetData>
    <row r="1" spans="1:15" customFormat="1" ht="15.75" customHeight="1" thickTop="1" thickBot="1" x14ac:dyDescent="0.4">
      <c r="A1" s="891" t="s">
        <v>52</v>
      </c>
      <c r="B1" s="892"/>
      <c r="C1" s="892"/>
      <c r="D1" s="892"/>
      <c r="E1" s="892"/>
      <c r="F1" s="743"/>
      <c r="G1" s="744"/>
      <c r="H1" s="745"/>
      <c r="I1" s="744"/>
      <c r="J1" s="19"/>
      <c r="K1" s="17"/>
    </row>
    <row r="2" spans="1:15" customFormat="1" ht="15.75" customHeight="1" thickTop="1" thickBot="1" x14ac:dyDescent="0.4">
      <c r="A2" s="893"/>
      <c r="B2" s="894"/>
      <c r="C2" s="894"/>
      <c r="D2" s="894"/>
      <c r="E2" s="894"/>
      <c r="F2" s="743" t="s">
        <v>0</v>
      </c>
      <c r="G2" s="744"/>
      <c r="H2" s="745" t="str">
        <f>IF(VoletGeneral!H10&lt;&gt;"",VoletGeneral!H10,"")</f>
        <v/>
      </c>
      <c r="I2" s="744"/>
      <c r="J2" s="19"/>
      <c r="K2" s="17"/>
    </row>
    <row r="3" spans="1:15" customFormat="1" ht="15.75" customHeight="1" thickTop="1" thickBot="1" x14ac:dyDescent="0.4">
      <c r="A3" s="895"/>
      <c r="B3" s="896"/>
      <c r="C3" s="896"/>
      <c r="D3" s="896"/>
      <c r="E3" s="896"/>
      <c r="F3" s="743" t="s">
        <v>230</v>
      </c>
      <c r="G3" s="744"/>
      <c r="H3" s="946" t="s">
        <v>282</v>
      </c>
      <c r="I3" s="947"/>
      <c r="J3" s="19"/>
      <c r="K3" s="17"/>
    </row>
    <row r="4" spans="1:15" customFormat="1" ht="15.75" customHeight="1" thickTop="1" thickBot="1" x14ac:dyDescent="0.4">
      <c r="A4" s="15"/>
      <c r="B4" s="12"/>
      <c r="C4" s="13">
        <v>20408</v>
      </c>
      <c r="D4" s="6" t="str">
        <f>C4&amp;"-0"</f>
        <v>20408-0</v>
      </c>
      <c r="E4" s="6"/>
      <c r="F4" s="14"/>
      <c r="G4" s="14"/>
      <c r="H4" s="14"/>
      <c r="I4" s="14"/>
      <c r="J4" s="19"/>
      <c r="K4" s="17"/>
    </row>
    <row r="5" spans="1:15" s="498" customFormat="1" ht="15" customHeight="1" thickTop="1" thickBot="1" x14ac:dyDescent="0.35">
      <c r="A5" s="50"/>
      <c r="B5" s="589" t="s">
        <v>36</v>
      </c>
      <c r="C5" s="590"/>
      <c r="D5" s="590"/>
      <c r="E5" s="590"/>
      <c r="F5" s="590"/>
      <c r="G5" s="590"/>
      <c r="H5" s="590"/>
      <c r="I5" s="591"/>
      <c r="J5" s="19"/>
      <c r="K5" s="85"/>
    </row>
    <row r="6" spans="1:15" s="498" customFormat="1" ht="7.9" customHeight="1" thickTop="1" thickBot="1" x14ac:dyDescent="0.35">
      <c r="A6" s="53"/>
      <c r="B6" s="54"/>
      <c r="C6" s="55"/>
      <c r="D6" s="56"/>
      <c r="E6" s="34"/>
      <c r="F6" s="34"/>
      <c r="G6" s="34"/>
      <c r="H6" s="57"/>
      <c r="I6" s="57"/>
      <c r="J6" s="19"/>
      <c r="K6" s="85"/>
    </row>
    <row r="7" spans="1:15" s="498" customFormat="1" ht="15" customHeight="1" thickTop="1" thickBot="1" x14ac:dyDescent="0.35">
      <c r="A7" s="58"/>
      <c r="B7" s="58"/>
      <c r="C7" s="490" t="s">
        <v>36</v>
      </c>
      <c r="D7" s="948"/>
      <c r="E7" s="949"/>
      <c r="F7" s="949"/>
      <c r="G7" s="949"/>
      <c r="H7" s="949"/>
      <c r="I7" s="950"/>
      <c r="J7" s="19"/>
      <c r="K7" s="85"/>
      <c r="L7" s="159" t="s">
        <v>129</v>
      </c>
      <c r="M7" s="161" t="b">
        <f>(SUMIF(Table_type_part[Type étab partenaire],D9,Table_type_part[Eligible]))&gt;0</f>
        <v>0</v>
      </c>
      <c r="N7" s="160" t="s">
        <v>130</v>
      </c>
    </row>
    <row r="8" spans="1:15" s="498" customFormat="1" ht="15" customHeight="1" thickTop="1" thickBot="1" x14ac:dyDescent="0.35">
      <c r="A8" s="58"/>
      <c r="B8" s="58"/>
      <c r="C8" s="491" t="s">
        <v>38</v>
      </c>
      <c r="D8" s="951"/>
      <c r="E8" s="954"/>
      <c r="F8" s="954"/>
      <c r="G8" s="954"/>
      <c r="H8" s="954"/>
      <c r="I8" s="955"/>
      <c r="J8" s="62"/>
      <c r="K8" s="85"/>
      <c r="L8" s="159" t="s">
        <v>132</v>
      </c>
      <c r="M8" s="161" t="b">
        <f>(SUMIF(Table_type_part[Type étab partenaire],D9,Table_type_part[frais env]))&gt;0</f>
        <v>0</v>
      </c>
      <c r="N8" s="160" t="s">
        <v>130</v>
      </c>
    </row>
    <row r="9" spans="1:15" s="498" customFormat="1" ht="15" customHeight="1" thickTop="1" thickBot="1" x14ac:dyDescent="0.35">
      <c r="A9" s="58"/>
      <c r="B9" s="58"/>
      <c r="C9" s="491" t="s">
        <v>29</v>
      </c>
      <c r="D9" s="956"/>
      <c r="E9" s="956"/>
      <c r="F9" s="956"/>
      <c r="G9" s="956"/>
      <c r="H9" s="956"/>
      <c r="I9" s="956"/>
      <c r="J9" s="66"/>
      <c r="K9" s="85"/>
    </row>
    <row r="10" spans="1:15" s="498" customFormat="1" ht="15" customHeight="1" thickTop="1" thickBot="1" x14ac:dyDescent="0.35">
      <c r="A10" s="64"/>
      <c r="B10" s="64"/>
      <c r="C10" s="490" t="s">
        <v>39</v>
      </c>
      <c r="D10" s="959"/>
      <c r="E10" s="959"/>
      <c r="F10" s="959"/>
      <c r="G10" s="959"/>
      <c r="H10" s="959"/>
      <c r="I10" s="959"/>
      <c r="J10" s="66"/>
      <c r="K10" s="85"/>
      <c r="M10" s="159" t="s">
        <v>278</v>
      </c>
      <c r="N10" s="161" t="b">
        <f>AND(M7)</f>
        <v>0</v>
      </c>
      <c r="O10" s="160" t="s">
        <v>186</v>
      </c>
    </row>
    <row r="11" spans="1:15" s="498" customFormat="1" ht="16.5" hidden="1" customHeight="1" thickTop="1" thickBot="1" x14ac:dyDescent="0.35">
      <c r="A11" s="58"/>
      <c r="B11" s="42"/>
      <c r="C11" s="960" t="str">
        <f>IF(AND(NOT(M7),(COUNT(aide_à_bloquer)&lt;&gt;0))," Etablissement non éligible au financement, veuillez effacer les données dans les colonnes « Aide demandée ».", "")</f>
        <v/>
      </c>
      <c r="D11" s="961"/>
      <c r="E11" s="961"/>
      <c r="F11" s="961"/>
      <c r="G11" s="961"/>
      <c r="H11" s="961"/>
      <c r="I11" s="962"/>
      <c r="J11" s="62"/>
      <c r="K11" s="85"/>
    </row>
    <row r="12" spans="1:15" s="498" customFormat="1" ht="71" customHeight="1" thickTop="1" thickBot="1" x14ac:dyDescent="0.35">
      <c r="A12" s="58"/>
      <c r="B12" s="42"/>
      <c r="C12" s="500"/>
      <c r="D12" s="966" t="s">
        <v>433</v>
      </c>
      <c r="E12" s="966"/>
      <c r="F12" s="966"/>
      <c r="G12" s="966"/>
      <c r="H12" s="966"/>
      <c r="I12" s="967"/>
      <c r="J12" s="62"/>
      <c r="K12" s="85"/>
    </row>
    <row r="13" spans="1:15" s="498" customFormat="1" ht="15" customHeight="1" thickTop="1" thickBot="1" x14ac:dyDescent="0.35">
      <c r="A13" s="50"/>
      <c r="B13" s="589" t="s">
        <v>40</v>
      </c>
      <c r="C13" s="590"/>
      <c r="D13" s="590"/>
      <c r="E13" s="590"/>
      <c r="F13" s="590"/>
      <c r="G13" s="590"/>
      <c r="H13" s="590"/>
      <c r="I13" s="591"/>
      <c r="J13" s="66"/>
      <c r="K13" s="85"/>
    </row>
    <row r="14" spans="1:15" s="498" customFormat="1" ht="7.9" customHeight="1" thickTop="1" thickBot="1" x14ac:dyDescent="0.35">
      <c r="A14" s="53"/>
      <c r="B14" s="54"/>
      <c r="C14" s="67"/>
      <c r="D14" s="57"/>
      <c r="E14" s="57"/>
      <c r="F14" s="57"/>
      <c r="G14" s="57"/>
      <c r="H14" s="57"/>
      <c r="I14" s="57"/>
      <c r="J14" s="62"/>
      <c r="K14" s="85"/>
    </row>
    <row r="15" spans="1:15" s="498" customFormat="1" ht="15" customHeight="1" thickTop="1" thickBot="1" x14ac:dyDescent="0.35">
      <c r="A15" s="58"/>
      <c r="B15" s="58"/>
      <c r="C15" s="491" t="s">
        <v>33</v>
      </c>
      <c r="D15" s="951"/>
      <c r="E15" s="964"/>
      <c r="F15" s="964"/>
      <c r="G15" s="964"/>
      <c r="H15" s="964"/>
      <c r="I15" s="965"/>
      <c r="J15" s="66"/>
      <c r="K15" s="85"/>
    </row>
    <row r="16" spans="1:15" s="498" customFormat="1" ht="15" customHeight="1" thickTop="1" thickBot="1" x14ac:dyDescent="0.35">
      <c r="A16" s="58"/>
      <c r="B16" s="58"/>
      <c r="C16" s="491" t="s">
        <v>1</v>
      </c>
      <c r="D16" s="951"/>
      <c r="E16" s="952"/>
      <c r="F16" s="952"/>
      <c r="G16" s="952"/>
      <c r="H16" s="952"/>
      <c r="I16" s="953"/>
      <c r="J16" s="66"/>
      <c r="K16" s="85"/>
    </row>
    <row r="17" spans="1:16377" s="498" customFormat="1" ht="15" customHeight="1" thickTop="1" thickBot="1" x14ac:dyDescent="0.35">
      <c r="A17" s="58"/>
      <c r="B17" s="58"/>
      <c r="C17" s="491" t="s">
        <v>2</v>
      </c>
      <c r="D17" s="951"/>
      <c r="E17" s="952"/>
      <c r="F17" s="952"/>
      <c r="G17" s="952"/>
      <c r="H17" s="952"/>
      <c r="I17" s="953"/>
      <c r="J17" s="66"/>
      <c r="K17" s="85"/>
    </row>
    <row r="18" spans="1:16377" s="498" customFormat="1" ht="15" customHeight="1" thickTop="1" thickBot="1" x14ac:dyDescent="0.35">
      <c r="A18" s="58"/>
      <c r="B18" s="58"/>
      <c r="C18" s="491" t="s">
        <v>28</v>
      </c>
      <c r="D18" s="951"/>
      <c r="E18" s="952"/>
      <c r="F18" s="952"/>
      <c r="G18" s="952"/>
      <c r="H18" s="952"/>
      <c r="I18" s="953"/>
      <c r="J18" s="66"/>
      <c r="K18" s="85"/>
    </row>
    <row r="19" spans="1:16377" s="498" customFormat="1" ht="15" customHeight="1" thickTop="1" thickBot="1" x14ac:dyDescent="0.35">
      <c r="A19" s="58"/>
      <c r="B19" s="58"/>
      <c r="C19" s="491" t="s">
        <v>4</v>
      </c>
      <c r="D19" s="957"/>
      <c r="E19" s="952"/>
      <c r="F19" s="952"/>
      <c r="G19" s="952"/>
      <c r="H19" s="952"/>
      <c r="I19" s="953"/>
      <c r="J19" s="66"/>
      <c r="K19" s="85"/>
    </row>
    <row r="20" spans="1:16377" s="498" customFormat="1" ht="15" customHeight="1" thickTop="1" thickBot="1" x14ac:dyDescent="0.35">
      <c r="A20" s="58"/>
      <c r="B20" s="58"/>
      <c r="C20" s="491" t="s">
        <v>3</v>
      </c>
      <c r="D20" s="958"/>
      <c r="E20" s="958"/>
      <c r="F20" s="958"/>
      <c r="G20" s="958"/>
      <c r="H20" s="958"/>
      <c r="I20" s="958"/>
      <c r="J20" s="66"/>
      <c r="K20" s="85"/>
    </row>
    <row r="21" spans="1:16377" s="498" customFormat="1" ht="15" customHeight="1" thickTop="1" thickBot="1" x14ac:dyDescent="0.35">
      <c r="A21" s="58"/>
      <c r="B21" s="64"/>
      <c r="C21" s="42"/>
      <c r="D21" s="46"/>
      <c r="E21" s="46"/>
      <c r="F21" s="47"/>
      <c r="G21" s="47"/>
      <c r="H21" s="47"/>
      <c r="I21" s="47"/>
      <c r="J21" s="66"/>
      <c r="K21" s="85"/>
    </row>
    <row r="22" spans="1:16377" s="61" customFormat="1" ht="15" customHeight="1" thickTop="1" thickBot="1" x14ac:dyDescent="0.4">
      <c r="B22" s="589" t="s">
        <v>162</v>
      </c>
      <c r="C22" s="590"/>
      <c r="D22" s="590"/>
      <c r="E22" s="590"/>
      <c r="F22" s="590"/>
      <c r="G22" s="590"/>
      <c r="H22" s="590"/>
      <c r="I22" s="590"/>
      <c r="K22" s="382"/>
    </row>
    <row r="23" spans="1:16377" s="61" customFormat="1" ht="7.9" customHeight="1" thickTop="1" thickBot="1" x14ac:dyDescent="0.4">
      <c r="K23" s="382"/>
    </row>
    <row r="24" spans="1:16377" s="85" customFormat="1" ht="15" customHeight="1" thickTop="1" thickBot="1" x14ac:dyDescent="0.35">
      <c r="A24" s="74"/>
      <c r="B24" s="713" t="s">
        <v>1</v>
      </c>
      <c r="C24" s="714"/>
      <c r="D24" s="783"/>
      <c r="E24" s="784"/>
      <c r="F24" s="784"/>
      <c r="G24" s="784"/>
      <c r="H24" s="784"/>
      <c r="I24" s="785"/>
      <c r="J24" s="60"/>
    </row>
    <row r="25" spans="1:16377" s="85" customFormat="1" ht="15" customHeight="1" thickTop="1" thickBot="1" x14ac:dyDescent="0.35">
      <c r="A25" s="74"/>
      <c r="B25" s="713" t="s">
        <v>2</v>
      </c>
      <c r="C25" s="714"/>
      <c r="D25" s="783"/>
      <c r="E25" s="784"/>
      <c r="F25" s="784"/>
      <c r="G25" s="784"/>
      <c r="H25" s="784"/>
      <c r="I25" s="785"/>
      <c r="J25" s="60"/>
    </row>
    <row r="26" spans="1:16377" s="85" customFormat="1" ht="15" customHeight="1" thickTop="1" thickBot="1" x14ac:dyDescent="0.35">
      <c r="A26" s="74"/>
      <c r="B26" s="713" t="s">
        <v>4</v>
      </c>
      <c r="C26" s="714"/>
      <c r="D26" s="783"/>
      <c r="E26" s="784"/>
      <c r="F26" s="784"/>
      <c r="G26" s="784"/>
      <c r="H26" s="784"/>
      <c r="I26" s="785"/>
      <c r="J26" s="60"/>
    </row>
    <row r="27" spans="1:16377" s="85" customFormat="1" ht="15" customHeight="1" thickTop="1" thickBot="1" x14ac:dyDescent="0.35">
      <c r="A27" s="74"/>
      <c r="B27" s="715" t="s">
        <v>3</v>
      </c>
      <c r="C27" s="963"/>
      <c r="D27" s="972"/>
      <c r="E27" s="973"/>
      <c r="F27" s="973"/>
      <c r="G27" s="973"/>
      <c r="H27" s="973"/>
      <c r="I27" s="974"/>
      <c r="J27" s="73"/>
    </row>
    <row r="28" spans="1:16377" s="105" customFormat="1" ht="15" customHeight="1" thickTop="1" thickBot="1" x14ac:dyDescent="0.4">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35">
      <c r="A29" s="50"/>
      <c r="B29" s="975" t="s">
        <v>259</v>
      </c>
      <c r="C29" s="976"/>
      <c r="D29" s="976"/>
      <c r="E29" s="976"/>
      <c r="F29" s="976"/>
      <c r="G29" s="976"/>
      <c r="H29" s="976"/>
      <c r="I29" s="977"/>
      <c r="J29" s="66"/>
      <c r="K29" s="85"/>
    </row>
    <row r="30" spans="1:16377" s="108" customFormat="1" ht="30" customHeight="1" thickTop="1" thickBot="1" x14ac:dyDescent="0.4">
      <c r="A30" s="107"/>
      <c r="B30" s="978" t="s">
        <v>34</v>
      </c>
      <c r="C30" s="978"/>
      <c r="D30" s="978"/>
      <c r="E30" s="978"/>
      <c r="F30" s="978"/>
      <c r="G30" s="978"/>
      <c r="H30" s="978"/>
      <c r="I30" s="978"/>
      <c r="J30" s="107"/>
      <c r="K30" s="378"/>
    </row>
    <row r="31" spans="1:16377" s="498" customFormat="1" ht="24" customHeight="1" thickTop="1" thickBot="1" x14ac:dyDescent="0.35">
      <c r="A31" s="69"/>
      <c r="B31" s="900" t="s">
        <v>262</v>
      </c>
      <c r="C31" s="901"/>
      <c r="D31" s="979"/>
      <c r="E31" s="421" t="s">
        <v>407</v>
      </c>
      <c r="F31" s="421" t="s">
        <v>72</v>
      </c>
      <c r="G31" s="421" t="s">
        <v>5</v>
      </c>
      <c r="H31" s="421" t="s">
        <v>6</v>
      </c>
      <c r="I31" s="422" t="s">
        <v>7</v>
      </c>
      <c r="J31" s="66"/>
      <c r="K31" s="85"/>
    </row>
    <row r="32" spans="1:16377" s="388" customFormat="1" ht="24" customHeight="1" thickTop="1" thickBot="1" x14ac:dyDescent="0.4">
      <c r="A32" s="384"/>
      <c r="B32" s="873" t="s">
        <v>415</v>
      </c>
      <c r="C32" s="874"/>
      <c r="D32" s="87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4">
      <c r="A33" s="384"/>
      <c r="B33" s="873" t="s">
        <v>411</v>
      </c>
      <c r="C33" s="874"/>
      <c r="D33" s="87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4">
      <c r="A34" s="384"/>
      <c r="B34" s="897" t="s">
        <v>266</v>
      </c>
      <c r="C34" s="898"/>
      <c r="D34" s="899"/>
      <c r="E34" s="453" t="str">
        <f t="shared" si="0"/>
        <v xml:space="preserve"> </v>
      </c>
      <c r="F34" s="405"/>
      <c r="G34" s="449"/>
      <c r="H34" s="404"/>
      <c r="I34" s="456" t="str">
        <f t="shared" si="1"/>
        <v xml:space="preserve"> </v>
      </c>
      <c r="J34" s="385"/>
      <c r="K34" s="387"/>
    </row>
    <row r="35" spans="1:11" s="388" customFormat="1" ht="24" customHeight="1" thickTop="1" thickBot="1" x14ac:dyDescent="0.4">
      <c r="A35" s="384"/>
      <c r="B35" s="873" t="s">
        <v>412</v>
      </c>
      <c r="C35" s="874"/>
      <c r="D35" s="875"/>
      <c r="E35" s="448" t="str">
        <f t="shared" si="0"/>
        <v xml:space="preserve"> </v>
      </c>
      <c r="F35" s="405"/>
      <c r="G35" s="449"/>
      <c r="H35" s="404"/>
      <c r="I35" s="466" t="str">
        <f t="shared" si="1"/>
        <v xml:space="preserve"> </v>
      </c>
      <c r="J35" s="385"/>
      <c r="K35" s="387"/>
    </row>
    <row r="36" spans="1:11" s="388" customFormat="1" ht="24" customHeight="1" thickTop="1" thickBot="1" x14ac:dyDescent="0.4">
      <c r="A36" s="384"/>
      <c r="B36" s="873" t="s">
        <v>409</v>
      </c>
      <c r="C36" s="874"/>
      <c r="D36" s="875"/>
      <c r="E36" s="448" t="str">
        <f t="shared" si="0"/>
        <v xml:space="preserve"> </v>
      </c>
      <c r="F36" s="454"/>
      <c r="G36" s="449"/>
      <c r="H36" s="455"/>
      <c r="I36" s="466" t="str">
        <f t="shared" si="1"/>
        <v xml:space="preserve"> </v>
      </c>
      <c r="J36" s="385"/>
      <c r="K36" s="387"/>
    </row>
    <row r="37" spans="1:11" s="498" customFormat="1" ht="24" customHeight="1" thickTop="1" thickBot="1" x14ac:dyDescent="0.35">
      <c r="A37" s="69"/>
      <c r="B37" s="969" t="s">
        <v>297</v>
      </c>
      <c r="C37" s="970"/>
      <c r="D37" s="970"/>
      <c r="E37" s="970"/>
      <c r="F37" s="971"/>
      <c r="G37" s="449"/>
      <c r="H37" s="404"/>
      <c r="I37" s="467" t="str">
        <f>IF(OR(ISNUMBER(G37),ISNUMBER(H37)),ROUND(IF(ISNUMBER(G37),G37,0)-IF(ISNUMBER(H37),H37,0),2),"")</f>
        <v/>
      </c>
      <c r="J37" s="66"/>
      <c r="K37" s="85"/>
    </row>
    <row r="38" spans="1:11" s="498" customFormat="1" ht="24" customHeight="1" thickTop="1" thickBot="1" x14ac:dyDescent="0.35">
      <c r="A38" s="69"/>
      <c r="B38" s="969" t="s">
        <v>298</v>
      </c>
      <c r="C38" s="970"/>
      <c r="D38" s="970"/>
      <c r="E38" s="970"/>
      <c r="F38" s="971"/>
      <c r="G38" s="449"/>
      <c r="H38" s="404"/>
      <c r="I38" s="467" t="str">
        <f>IF(OR(ISNUMBER(G38),ISNUMBER(H38)),ROUND(IF(ISNUMBER(G38),G38,0)-IF(ISNUMBER(H38),H38,0),2),"")</f>
        <v/>
      </c>
      <c r="J38" s="66"/>
      <c r="K38" s="85"/>
    </row>
    <row r="39" spans="1:11" s="498" customFormat="1" ht="24" customHeight="1" thickTop="1" thickBot="1" x14ac:dyDescent="0.35">
      <c r="A39" s="69"/>
      <c r="B39" s="943" t="s">
        <v>196</v>
      </c>
      <c r="C39" s="944"/>
      <c r="D39" s="944"/>
      <c r="E39" s="944"/>
      <c r="F39" s="945"/>
      <c r="G39" s="449"/>
      <c r="H39" s="458"/>
      <c r="I39" s="465" t="str">
        <f>IF(OR(ISNUMBER(G39),ISNUMBER(H39)),ROUND(IF(ISNUMBER(G39),G39,0)-IF(ISNUMBER(H39),H39,0),2),"")</f>
        <v/>
      </c>
      <c r="J39" s="66"/>
      <c r="K39" s="85"/>
    </row>
    <row r="40" spans="1:11" s="388" customFormat="1" ht="24" customHeight="1" thickTop="1" thickBot="1" x14ac:dyDescent="0.4">
      <c r="A40" s="384"/>
      <c r="B40" s="900" t="s">
        <v>263</v>
      </c>
      <c r="C40" s="901"/>
      <c r="D40" s="979"/>
      <c r="E40" s="421" t="s">
        <v>407</v>
      </c>
      <c r="F40" s="421" t="s">
        <v>72</v>
      </c>
      <c r="G40" s="421" t="s">
        <v>5</v>
      </c>
      <c r="H40" s="421" t="s">
        <v>6</v>
      </c>
      <c r="I40" s="422" t="s">
        <v>7</v>
      </c>
      <c r="J40" s="385"/>
      <c r="K40" s="387"/>
    </row>
    <row r="41" spans="1:11" s="388" customFormat="1" ht="27.65" customHeight="1" thickTop="1" thickBot="1" x14ac:dyDescent="0.4">
      <c r="A41" s="384"/>
      <c r="B41" s="880" t="s">
        <v>413</v>
      </c>
      <c r="C41" s="881"/>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5" customHeight="1" thickTop="1" thickBot="1" x14ac:dyDescent="0.4">
      <c r="A42" s="384"/>
      <c r="B42" s="882"/>
      <c r="C42" s="883"/>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4">
      <c r="A43" s="384"/>
      <c r="B43" s="873" t="s">
        <v>411</v>
      </c>
      <c r="C43" s="874"/>
      <c r="D43" s="875"/>
      <c r="E43" s="448" t="str">
        <f t="shared" si="2"/>
        <v xml:space="preserve"> </v>
      </c>
      <c r="F43" s="405"/>
      <c r="G43" s="449"/>
      <c r="H43" s="420"/>
      <c r="I43" s="406" t="str">
        <f t="shared" si="3"/>
        <v xml:space="preserve"> </v>
      </c>
      <c r="J43" s="385"/>
      <c r="K43" s="387"/>
    </row>
    <row r="44" spans="1:11" s="388" customFormat="1" ht="24" customHeight="1" thickTop="1" thickBot="1" x14ac:dyDescent="0.4">
      <c r="A44" s="384"/>
      <c r="B44" s="873" t="s">
        <v>266</v>
      </c>
      <c r="C44" s="874"/>
      <c r="D44" s="87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4">
      <c r="A45" s="384"/>
      <c r="B45" s="873" t="s">
        <v>412</v>
      </c>
      <c r="C45" s="874"/>
      <c r="D45" s="875"/>
      <c r="E45" s="448" t="str">
        <f t="shared" si="2"/>
        <v xml:space="preserve"> </v>
      </c>
      <c r="F45" s="405"/>
      <c r="G45" s="449"/>
      <c r="H45" s="420"/>
      <c r="I45" s="406" t="str">
        <f t="shared" si="3"/>
        <v xml:space="preserve"> </v>
      </c>
      <c r="J45" s="385"/>
      <c r="K45" s="387"/>
    </row>
    <row r="46" spans="1:11" s="388" customFormat="1" ht="24" customHeight="1" thickTop="1" thickBot="1" x14ac:dyDescent="0.4">
      <c r="A46" s="384"/>
      <c r="B46" s="897" t="s">
        <v>409</v>
      </c>
      <c r="C46" s="898"/>
      <c r="D46" s="899"/>
      <c r="E46" s="453" t="str">
        <f t="shared" si="2"/>
        <v xml:space="preserve"> </v>
      </c>
      <c r="F46" s="454"/>
      <c r="G46" s="449"/>
      <c r="H46" s="460"/>
      <c r="I46" s="461" t="str">
        <f t="shared" si="3"/>
        <v xml:space="preserve"> </v>
      </c>
      <c r="J46" s="385"/>
      <c r="K46" s="387"/>
    </row>
    <row r="47" spans="1:11" s="498" customFormat="1" ht="24" customHeight="1" thickTop="1" thickBot="1" x14ac:dyDescent="0.35">
      <c r="A47" s="69"/>
      <c r="B47" s="862" t="s">
        <v>42</v>
      </c>
      <c r="C47" s="863"/>
      <c r="D47" s="863"/>
      <c r="E47" s="864"/>
      <c r="F47" s="462">
        <f>SUM(F32:F46)</f>
        <v>0</v>
      </c>
      <c r="G47" s="463">
        <f>SUM(G32:G36,G41:G46,G37:G39)</f>
        <v>0</v>
      </c>
      <c r="H47" s="463">
        <f>SUM(H32:H36,H37:H39)</f>
        <v>0</v>
      </c>
      <c r="I47" s="464">
        <f>SUM(I32:I36,I41:I46,I37:I39)</f>
        <v>0</v>
      </c>
      <c r="J47" s="66"/>
      <c r="K47" s="85"/>
    </row>
    <row r="48" spans="1:11" s="498" customFormat="1" ht="7.9" customHeight="1" thickTop="1" thickBot="1" x14ac:dyDescent="0.35">
      <c r="A48" s="324"/>
      <c r="B48" s="452"/>
      <c r="C48" s="452"/>
      <c r="D48" s="452"/>
      <c r="E48" s="452"/>
      <c r="F48" s="468"/>
      <c r="G48" s="469"/>
      <c r="H48" s="469"/>
      <c r="I48" s="469"/>
      <c r="J48" s="66"/>
      <c r="K48" s="85"/>
    </row>
    <row r="49" spans="1:17" s="498" customFormat="1" ht="30" customHeight="1" thickTop="1" thickBot="1" x14ac:dyDescent="0.35">
      <c r="A49" s="69"/>
      <c r="B49" s="968" t="s">
        <v>269</v>
      </c>
      <c r="C49" s="968"/>
      <c r="D49" s="968"/>
      <c r="E49" s="968"/>
      <c r="F49" s="968"/>
      <c r="G49" s="968"/>
      <c r="H49" s="968"/>
      <c r="I49" s="968"/>
      <c r="J49" s="66"/>
      <c r="K49" s="71"/>
      <c r="L49" s="131"/>
      <c r="M49" s="205"/>
      <c r="N49" s="205"/>
      <c r="O49" s="205"/>
      <c r="P49" s="205"/>
      <c r="Q49" s="205"/>
    </row>
    <row r="50" spans="1:17" s="498" customFormat="1" ht="24" customHeight="1" thickTop="1" thickBot="1" x14ac:dyDescent="0.35">
      <c r="A50" s="69"/>
      <c r="B50" s="870" t="s">
        <v>405</v>
      </c>
      <c r="C50" s="871"/>
      <c r="D50" s="871"/>
      <c r="E50" s="871"/>
      <c r="F50" s="872"/>
      <c r="G50" s="423" t="s">
        <v>5</v>
      </c>
      <c r="H50" s="421" t="s">
        <v>6</v>
      </c>
      <c r="I50" s="422" t="s">
        <v>7</v>
      </c>
      <c r="J50" s="66"/>
      <c r="K50" s="85"/>
    </row>
    <row r="51" spans="1:17" s="498" customFormat="1" ht="24" customHeight="1" thickTop="1" thickBot="1" x14ac:dyDescent="0.35">
      <c r="A51" s="69"/>
      <c r="B51" s="401"/>
      <c r="C51" s="415" t="s">
        <v>261</v>
      </c>
      <c r="D51" s="402"/>
      <c r="E51" s="865" t="s">
        <v>12</v>
      </c>
      <c r="F51" s="866"/>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3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35">
      <c r="A53" s="69"/>
      <c r="B53" s="968" t="s">
        <v>43</v>
      </c>
      <c r="C53" s="968"/>
      <c r="D53" s="968"/>
      <c r="E53" s="968"/>
      <c r="F53" s="968"/>
      <c r="G53" s="968"/>
      <c r="H53" s="968"/>
      <c r="I53" s="968"/>
      <c r="J53" s="66"/>
      <c r="K53" s="71"/>
      <c r="L53" s="131"/>
      <c r="M53" s="205"/>
      <c r="N53" s="205"/>
      <c r="O53" s="205"/>
      <c r="P53" s="205"/>
      <c r="Q53" s="205"/>
    </row>
    <row r="54" spans="1:17" s="498" customFormat="1" ht="24" customHeight="1" thickTop="1" thickBot="1" x14ac:dyDescent="0.35">
      <c r="A54" s="69"/>
      <c r="B54" s="909"/>
      <c r="C54" s="910"/>
      <c r="D54" s="493"/>
      <c r="E54" s="493"/>
      <c r="F54" s="403"/>
      <c r="G54" s="423" t="s">
        <v>5</v>
      </c>
      <c r="H54" s="421" t="s">
        <v>6</v>
      </c>
      <c r="I54" s="422" t="s">
        <v>7</v>
      </c>
      <c r="J54" s="66"/>
      <c r="K54" s="85"/>
    </row>
    <row r="55" spans="1:17" s="498" customFormat="1" ht="24" customHeight="1" thickTop="1" thickBot="1" x14ac:dyDescent="0.35">
      <c r="A55" s="69"/>
      <c r="B55" s="989" t="s">
        <v>160</v>
      </c>
      <c r="C55" s="990"/>
      <c r="D55" s="990"/>
      <c r="E55" s="990"/>
      <c r="F55" s="99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35">
      <c r="A56" s="69"/>
      <c r="B56" s="981" t="s">
        <v>44</v>
      </c>
      <c r="C56" s="982"/>
      <c r="D56" s="982"/>
      <c r="E56" s="982"/>
      <c r="F56" s="98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35">
      <c r="A57" s="69"/>
      <c r="B57" s="885" t="s">
        <v>161</v>
      </c>
      <c r="C57" s="886"/>
      <c r="D57" s="886"/>
      <c r="E57" s="886"/>
      <c r="F57" s="887"/>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35">
      <c r="A58" s="69"/>
      <c r="B58" s="865" t="s">
        <v>265</v>
      </c>
      <c r="C58" s="888"/>
      <c r="D58" s="888"/>
      <c r="E58" s="888"/>
      <c r="F58" s="888"/>
      <c r="G58" s="424">
        <f>SUM(G55:G57)</f>
        <v>0</v>
      </c>
      <c r="H58" s="424">
        <f>SUM(H55:H57)</f>
        <v>0</v>
      </c>
      <c r="I58" s="425">
        <f>SUM(I55:I57)</f>
        <v>0</v>
      </c>
      <c r="J58" s="66"/>
      <c r="K58" s="71"/>
      <c r="L58" s="131"/>
      <c r="M58" s="205"/>
      <c r="N58" s="205"/>
      <c r="O58" s="205"/>
      <c r="P58" s="205"/>
      <c r="Q58" s="205"/>
    </row>
    <row r="59" spans="1:17" s="85" customFormat="1" ht="7.9" customHeight="1" thickTop="1" thickBot="1" x14ac:dyDescent="0.3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35">
      <c r="A60" s="69"/>
      <c r="B60" s="980" t="s">
        <v>260</v>
      </c>
      <c r="C60" s="980"/>
      <c r="D60" s="980"/>
      <c r="E60" s="980"/>
      <c r="F60" s="980"/>
      <c r="G60" s="980"/>
      <c r="H60" s="980"/>
      <c r="I60" s="980"/>
      <c r="J60" s="66"/>
      <c r="K60" s="71"/>
      <c r="L60" s="131"/>
      <c r="M60" s="205"/>
      <c r="N60" s="205"/>
      <c r="O60" s="205"/>
      <c r="P60" s="205"/>
      <c r="Q60" s="205"/>
    </row>
    <row r="61" spans="1:17" s="498" customFormat="1" ht="24" customHeight="1" thickTop="1" thickBot="1" x14ac:dyDescent="0.35">
      <c r="A61" s="69"/>
      <c r="B61" s="984"/>
      <c r="C61" s="985"/>
      <c r="D61" s="496"/>
      <c r="E61" s="496"/>
      <c r="F61" s="393"/>
      <c r="G61" s="423" t="s">
        <v>5</v>
      </c>
      <c r="H61" s="426" t="s">
        <v>6</v>
      </c>
      <c r="I61" s="422" t="s">
        <v>7</v>
      </c>
      <c r="J61" s="66"/>
      <c r="K61" s="85"/>
    </row>
    <row r="62" spans="1:17" s="498" customFormat="1" ht="24" customHeight="1" thickTop="1" thickBot="1" x14ac:dyDescent="0.35">
      <c r="A62" s="69"/>
      <c r="B62" s="865" t="s">
        <v>260</v>
      </c>
      <c r="C62" s="888"/>
      <c r="D62" s="888"/>
      <c r="E62" s="888"/>
      <c r="F62" s="866"/>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35">
      <c r="A63" s="69"/>
      <c r="B63" s="390"/>
      <c r="C63" s="390"/>
      <c r="D63" s="390"/>
      <c r="E63" s="390"/>
      <c r="F63" s="390"/>
      <c r="G63" s="395"/>
      <c r="H63" s="395"/>
      <c r="I63" s="395"/>
      <c r="J63" s="302"/>
      <c r="K63" s="71"/>
      <c r="L63" s="228"/>
      <c r="M63" s="205"/>
      <c r="N63" s="205"/>
      <c r="O63" s="205"/>
      <c r="P63" s="205"/>
      <c r="Q63" s="205"/>
    </row>
    <row r="64" spans="1:17" s="498" customFormat="1" ht="29.5" customHeight="1" thickTop="1" thickBot="1" x14ac:dyDescent="0.35">
      <c r="A64" s="69"/>
      <c r="B64" s="980" t="s">
        <v>14</v>
      </c>
      <c r="C64" s="980"/>
      <c r="D64" s="980"/>
      <c r="E64" s="980"/>
      <c r="F64" s="980"/>
      <c r="G64" s="980"/>
      <c r="H64" s="980"/>
      <c r="I64" s="980"/>
      <c r="J64" s="66"/>
      <c r="K64" s="71"/>
      <c r="L64" s="131"/>
      <c r="M64" s="205"/>
      <c r="N64" s="205"/>
      <c r="O64" s="205"/>
      <c r="P64" s="205"/>
      <c r="Q64" s="205"/>
    </row>
    <row r="65" spans="1:17" s="498" customFormat="1" ht="24" customHeight="1" thickTop="1" thickBot="1" x14ac:dyDescent="0.35">
      <c r="A65" s="69"/>
      <c r="B65" s="984"/>
      <c r="C65" s="985"/>
      <c r="D65" s="496"/>
      <c r="E65" s="496"/>
      <c r="F65" s="393"/>
      <c r="G65" s="423" t="s">
        <v>5</v>
      </c>
      <c r="H65" s="426" t="s">
        <v>6</v>
      </c>
      <c r="I65" s="422" t="s">
        <v>7</v>
      </c>
      <c r="J65" s="66"/>
      <c r="K65" s="85"/>
    </row>
    <row r="66" spans="1:17" s="498" customFormat="1" ht="24" customHeight="1" thickTop="1" thickBot="1" x14ac:dyDescent="0.35">
      <c r="A66" s="69"/>
      <c r="B66" s="865" t="s">
        <v>14</v>
      </c>
      <c r="C66" s="888"/>
      <c r="D66" s="888"/>
      <c r="E66" s="888"/>
      <c r="F66" s="866"/>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3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35">
      <c r="A68" s="50"/>
      <c r="B68" s="589" t="s">
        <v>45</v>
      </c>
      <c r="C68" s="590"/>
      <c r="D68" s="590"/>
      <c r="E68" s="590"/>
      <c r="F68" s="590"/>
      <c r="G68" s="590"/>
      <c r="H68" s="590"/>
      <c r="I68" s="591"/>
      <c r="J68" s="66"/>
      <c r="K68" s="85"/>
    </row>
    <row r="69" spans="1:17" s="498" customFormat="1" ht="15" customHeight="1" thickTop="1" thickBot="1" x14ac:dyDescent="0.35">
      <c r="A69" s="53"/>
      <c r="B69" s="992"/>
      <c r="C69" s="993"/>
      <c r="D69" s="993"/>
      <c r="E69" s="993"/>
      <c r="F69" s="993"/>
      <c r="G69" s="993"/>
      <c r="H69" s="993"/>
      <c r="I69" s="994"/>
      <c r="J69" s="62"/>
      <c r="K69" s="85"/>
    </row>
    <row r="70" spans="1:17" s="498" customFormat="1" ht="24" customHeight="1" thickTop="1" thickBot="1" x14ac:dyDescent="0.35">
      <c r="A70" s="69"/>
      <c r="B70" s="924"/>
      <c r="C70" s="925"/>
      <c r="D70" s="925"/>
      <c r="E70" s="925"/>
      <c r="F70" s="926"/>
      <c r="G70" s="427" t="s">
        <v>46</v>
      </c>
      <c r="H70" s="426" t="s">
        <v>6</v>
      </c>
      <c r="I70" s="428" t="s">
        <v>7</v>
      </c>
      <c r="J70" s="66"/>
      <c r="K70" s="85"/>
    </row>
    <row r="71" spans="1:17" s="498" customFormat="1" ht="24" customHeight="1" thickTop="1" thickBot="1" x14ac:dyDescent="0.35">
      <c r="A71" s="69"/>
      <c r="B71" s="918" t="s">
        <v>164</v>
      </c>
      <c r="C71" s="988"/>
      <c r="D71" s="988"/>
      <c r="E71" s="995"/>
      <c r="F71" s="996"/>
      <c r="G71" s="35">
        <f>SUM(G47,G51,G58,G62,G66)</f>
        <v>0</v>
      </c>
      <c r="H71" s="35">
        <f>SUM(H47,H51,H58,H62,H66)</f>
        <v>0</v>
      </c>
      <c r="I71" s="37">
        <f>SUM(I47,I51,I58,I62,I66)</f>
        <v>0</v>
      </c>
      <c r="J71" s="66"/>
      <c r="K71" s="85"/>
    </row>
    <row r="72" spans="1:17" s="498" customFormat="1" ht="24" customHeight="1" thickTop="1" thickBot="1" x14ac:dyDescent="0.35">
      <c r="A72" s="69"/>
      <c r="B72" s="911" t="str">
        <f xml:space="preserve"> "Frais généraux (max : "&amp;Réglages!I16&amp;"% pour l’ensemble du projet)"</f>
        <v>Frais généraux (max : 20% pour l’ensemble du projet)</v>
      </c>
      <c r="C72" s="988"/>
      <c r="D72" s="988"/>
      <c r="E72" s="444"/>
      <c r="F72" s="470" t="s">
        <v>84</v>
      </c>
      <c r="G72" s="36">
        <f>H72</f>
        <v>0</v>
      </c>
      <c r="H72" s="36">
        <f>IF($M$7,(H71)*E72/100,0)</f>
        <v>0</v>
      </c>
      <c r="I72" s="430"/>
      <c r="J72" s="66"/>
      <c r="K72" s="85"/>
    </row>
    <row r="73" spans="1:17" s="498" customFormat="1" ht="24" customHeight="1" thickTop="1" thickBot="1" x14ac:dyDescent="0.35">
      <c r="A73" s="69"/>
      <c r="B73" s="918" t="s">
        <v>53</v>
      </c>
      <c r="C73" s="988"/>
      <c r="D73" s="988"/>
      <c r="E73" s="445"/>
      <c r="F73" s="95" t="s">
        <v>84</v>
      </c>
      <c r="G73" s="35">
        <f>IF($M$8,(G47-G37)*E73/100,0)</f>
        <v>0</v>
      </c>
      <c r="H73" s="429"/>
      <c r="I73" s="33">
        <f>G73</f>
        <v>0</v>
      </c>
      <c r="J73" s="66"/>
      <c r="K73" s="85"/>
    </row>
    <row r="74" spans="1:17" s="498" customFormat="1" ht="24" customHeight="1" thickTop="1" thickBot="1" x14ac:dyDescent="0.35">
      <c r="A74" s="69"/>
      <c r="B74" s="816" t="s">
        <v>8</v>
      </c>
      <c r="C74" s="817"/>
      <c r="D74" s="817"/>
      <c r="E74" s="817"/>
      <c r="F74" s="818"/>
      <c r="G74" s="81">
        <f>G71+G72+G73</f>
        <v>0</v>
      </c>
      <c r="H74" s="81">
        <f>IF($M$7,H71+H72,0)</f>
        <v>0</v>
      </c>
      <c r="I74" s="82">
        <f>I71+I73</f>
        <v>0</v>
      </c>
      <c r="J74" s="66"/>
      <c r="K74" s="85"/>
    </row>
    <row r="75" spans="1:17" s="85" customFormat="1" ht="15" hidden="1" customHeight="1" thickTop="1" thickBot="1" x14ac:dyDescent="0.3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35">
      <c r="B76" s="930" t="s">
        <v>418</v>
      </c>
      <c r="C76" s="930"/>
      <c r="D76" s="930"/>
      <c r="E76" s="930"/>
      <c r="F76" s="930"/>
      <c r="G76" s="481"/>
      <c r="H76" s="242">
        <f>SUM(H32)</f>
        <v>0</v>
      </c>
      <c r="I76" s="234" t="s">
        <v>136</v>
      </c>
      <c r="J76" s="232"/>
      <c r="K76" s="232"/>
      <c r="L76" s="232"/>
      <c r="M76" s="232"/>
      <c r="N76" s="229"/>
      <c r="O76" s="229"/>
      <c r="P76" s="229"/>
      <c r="Q76" s="229"/>
    </row>
    <row r="77" spans="1:17" s="85" customFormat="1" ht="21" hidden="1" customHeight="1" thickTop="1" thickBot="1" x14ac:dyDescent="0.35">
      <c r="B77" s="930" t="str">
        <f>"Aide demandée personnels fonctionnaires de recherche / Aide demandée hors frais généraux (max "&amp;Réglages!$I$19&amp;"%) : "</f>
        <v xml:space="preserve">Aide demandée personnels fonctionnaires de recherche / Aide demandée hors frais généraux (max 40%) : </v>
      </c>
      <c r="C77" s="930"/>
      <c r="D77" s="930"/>
      <c r="E77" s="930"/>
      <c r="F77" s="930"/>
      <c r="G77" s="481"/>
      <c r="H77" s="242">
        <f>H76/(H71+0.0001)*100</f>
        <v>0</v>
      </c>
      <c r="I77" s="234" t="s">
        <v>98</v>
      </c>
      <c r="J77" s="233"/>
      <c r="K77" s="232"/>
      <c r="L77" s="232"/>
      <c r="M77" s="232"/>
      <c r="N77" s="229"/>
      <c r="O77" s="229"/>
      <c r="P77" s="229"/>
      <c r="Q77" s="229"/>
    </row>
    <row r="78" spans="1:17" s="85" customFormat="1" ht="13.15" hidden="1" customHeight="1" thickTop="1" x14ac:dyDescent="0.3">
      <c r="B78" s="805" t="s">
        <v>421</v>
      </c>
      <c r="C78" s="805"/>
      <c r="D78" s="805"/>
      <c r="E78" s="805"/>
      <c r="F78" s="805"/>
      <c r="G78" s="482"/>
      <c r="H78" s="476"/>
      <c r="I78" s="478" t="str">
        <f>I32</f>
        <v xml:space="preserve"> </v>
      </c>
      <c r="J78" s="233"/>
      <c r="K78" s="232"/>
      <c r="L78" s="232"/>
      <c r="M78" s="232"/>
      <c r="N78" s="229"/>
      <c r="O78" s="229"/>
      <c r="P78" s="229"/>
      <c r="Q78" s="229"/>
    </row>
    <row r="79" spans="1:17" s="85" customFormat="1" ht="13.15" hidden="1" customHeight="1" x14ac:dyDescent="0.3">
      <c r="B79" s="806" t="s">
        <v>420</v>
      </c>
      <c r="C79" s="806"/>
      <c r="D79" s="806"/>
      <c r="E79" s="806"/>
      <c r="F79" s="806"/>
      <c r="G79" s="483"/>
      <c r="H79" s="477"/>
      <c r="I79" s="479">
        <f>SUM(I41:I42)</f>
        <v>0</v>
      </c>
      <c r="J79" s="233"/>
      <c r="K79" s="232"/>
      <c r="L79" s="473" t="s">
        <v>417</v>
      </c>
      <c r="M79" s="232"/>
      <c r="N79" s="229"/>
      <c r="O79" s="229"/>
      <c r="P79" s="229"/>
      <c r="Q79" s="229"/>
    </row>
    <row r="80" spans="1:17" s="85" customFormat="1" ht="21" hidden="1" customHeight="1" thickBot="1" x14ac:dyDescent="0.35">
      <c r="B80" s="933" t="s">
        <v>416</v>
      </c>
      <c r="C80" s="933"/>
      <c r="D80" s="933"/>
      <c r="E80" s="933"/>
      <c r="F80" s="933"/>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3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5" customHeight="1" thickTop="1" thickBot="1" x14ac:dyDescent="0.35">
      <c r="A82" s="58"/>
      <c r="B82" s="44"/>
      <c r="C82" s="45"/>
      <c r="D82" s="46"/>
      <c r="E82" s="46"/>
      <c r="F82" s="47"/>
      <c r="G82" s="47"/>
      <c r="H82" s="48"/>
      <c r="I82" s="47"/>
      <c r="J82" s="66"/>
      <c r="K82" s="85"/>
    </row>
    <row r="83" spans="1:17" s="498" customFormat="1" ht="15" customHeight="1" thickTop="1" thickBot="1" x14ac:dyDescent="0.35">
      <c r="A83" s="50"/>
      <c r="B83" s="589" t="s">
        <v>95</v>
      </c>
      <c r="C83" s="590"/>
      <c r="D83" s="590"/>
      <c r="E83" s="590"/>
      <c r="F83" s="590"/>
      <c r="G83" s="590"/>
      <c r="H83" s="590"/>
      <c r="I83" s="591"/>
      <c r="J83" s="66"/>
      <c r="K83" s="71"/>
      <c r="L83" s="131"/>
      <c r="M83" s="205"/>
      <c r="N83" s="205"/>
      <c r="O83" s="205"/>
      <c r="P83" s="205"/>
      <c r="Q83" s="205"/>
    </row>
    <row r="84" spans="1:17" s="498" customFormat="1" ht="6.65" customHeight="1" thickTop="1" thickBot="1" x14ac:dyDescent="0.3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35">
      <c r="A85" s="72"/>
      <c r="B85" s="889" t="s">
        <v>47</v>
      </c>
      <c r="C85" s="934"/>
      <c r="D85" s="986" t="s">
        <v>48</v>
      </c>
      <c r="E85" s="987"/>
      <c r="F85" s="987"/>
      <c r="G85" s="987"/>
      <c r="H85" s="495" t="s">
        <v>49</v>
      </c>
      <c r="I85" s="83" t="s">
        <v>35</v>
      </c>
      <c r="J85" s="66"/>
      <c r="K85" s="71"/>
      <c r="L85" s="131"/>
      <c r="M85" s="205"/>
      <c r="N85" s="205"/>
      <c r="O85" s="205"/>
      <c r="P85" s="205"/>
      <c r="Q85" s="205"/>
    </row>
    <row r="86" spans="1:17" s="498" customFormat="1" ht="14.65" customHeight="1" thickTop="1" thickBot="1" x14ac:dyDescent="0.35">
      <c r="A86" s="75"/>
      <c r="B86" s="914" t="s">
        <v>149</v>
      </c>
      <c r="C86" s="915"/>
      <c r="D86" s="915"/>
      <c r="E86" s="915"/>
      <c r="F86" s="915"/>
      <c r="G86" s="915"/>
      <c r="H86" s="915"/>
      <c r="I86" s="916"/>
      <c r="J86" s="76"/>
      <c r="K86" s="85"/>
      <c r="L86" s="131"/>
      <c r="M86" s="141"/>
      <c r="N86" s="141"/>
      <c r="O86" s="141"/>
      <c r="P86" s="141"/>
      <c r="Q86" s="141"/>
    </row>
    <row r="87" spans="1:17" s="498" customFormat="1" ht="15" customHeight="1" thickTop="1" thickBot="1" x14ac:dyDescent="0.35">
      <c r="A87" s="69"/>
      <c r="B87" s="199">
        <v>1</v>
      </c>
      <c r="C87" s="494"/>
      <c r="D87" s="935"/>
      <c r="E87" s="936"/>
      <c r="F87" s="936"/>
      <c r="G87" s="936"/>
      <c r="H87" s="114"/>
      <c r="I87" s="115"/>
      <c r="J87" s="66"/>
      <c r="K87" s="71"/>
      <c r="L87" s="131"/>
      <c r="M87" s="205"/>
      <c r="N87" s="205"/>
      <c r="O87" s="205"/>
      <c r="P87" s="205"/>
      <c r="Q87" s="205"/>
    </row>
    <row r="88" spans="1:17" s="498" customFormat="1" ht="15" customHeight="1" thickTop="1" thickBot="1" x14ac:dyDescent="0.35">
      <c r="A88" s="69"/>
      <c r="B88" s="199">
        <v>2</v>
      </c>
      <c r="C88" s="494"/>
      <c r="D88" s="935"/>
      <c r="E88" s="936"/>
      <c r="F88" s="936"/>
      <c r="G88" s="936"/>
      <c r="H88" s="114"/>
      <c r="I88" s="115"/>
      <c r="J88" s="66"/>
      <c r="K88" s="71"/>
      <c r="L88" s="131"/>
      <c r="M88" s="205"/>
      <c r="N88" s="205"/>
      <c r="O88" s="205"/>
      <c r="P88" s="205"/>
      <c r="Q88" s="205"/>
    </row>
    <row r="89" spans="1:17" s="498" customFormat="1" ht="15" customHeight="1" thickTop="1" thickBot="1" x14ac:dyDescent="0.35">
      <c r="A89" s="69"/>
      <c r="B89" s="199">
        <v>3</v>
      </c>
      <c r="C89" s="494" t="s">
        <v>37</v>
      </c>
      <c r="D89" s="935" t="s">
        <v>37</v>
      </c>
      <c r="E89" s="935"/>
      <c r="F89" s="935"/>
      <c r="G89" s="935"/>
      <c r="H89" s="114"/>
      <c r="I89" s="115" t="s">
        <v>37</v>
      </c>
      <c r="J89" s="66"/>
      <c r="K89" s="71"/>
      <c r="L89" s="131"/>
      <c r="M89" s="205"/>
      <c r="N89" s="205"/>
      <c r="O89" s="205"/>
      <c r="P89" s="205"/>
      <c r="Q89" s="205"/>
    </row>
    <row r="90" spans="1:17" s="498" customFormat="1" ht="15" customHeight="1" thickTop="1" thickBot="1" x14ac:dyDescent="0.35">
      <c r="A90" s="69"/>
      <c r="B90" s="199">
        <v>4</v>
      </c>
      <c r="C90" s="494" t="s">
        <v>37</v>
      </c>
      <c r="D90" s="935" t="s">
        <v>37</v>
      </c>
      <c r="E90" s="935"/>
      <c r="F90" s="935"/>
      <c r="G90" s="935"/>
      <c r="H90" s="114" t="s">
        <v>37</v>
      </c>
      <c r="I90" s="115" t="s">
        <v>37</v>
      </c>
      <c r="J90" s="66"/>
      <c r="K90" s="71"/>
      <c r="L90" s="131"/>
      <c r="M90" s="205"/>
      <c r="N90" s="205"/>
      <c r="O90" s="205"/>
      <c r="P90" s="205"/>
      <c r="Q90" s="205"/>
    </row>
    <row r="91" spans="1:17" s="498" customFormat="1" ht="15" customHeight="1" thickTop="1" thickBot="1" x14ac:dyDescent="0.35">
      <c r="A91" s="69"/>
      <c r="B91" s="199">
        <v>5</v>
      </c>
      <c r="C91" s="494" t="s">
        <v>37</v>
      </c>
      <c r="D91" s="935" t="s">
        <v>37</v>
      </c>
      <c r="E91" s="935"/>
      <c r="F91" s="935"/>
      <c r="G91" s="935"/>
      <c r="H91" s="114" t="s">
        <v>37</v>
      </c>
      <c r="I91" s="115" t="s">
        <v>37</v>
      </c>
      <c r="J91" s="66"/>
      <c r="K91" s="71"/>
      <c r="L91" s="131"/>
      <c r="M91" s="205"/>
      <c r="N91" s="205"/>
      <c r="O91" s="205"/>
      <c r="P91" s="205"/>
      <c r="Q91" s="205"/>
    </row>
    <row r="92" spans="1:17" s="498" customFormat="1" ht="15" customHeight="1" thickTop="1" thickBot="1" x14ac:dyDescent="0.35">
      <c r="A92" s="69"/>
      <c r="B92" s="816" t="s">
        <v>151</v>
      </c>
      <c r="C92" s="817"/>
      <c r="D92" s="817"/>
      <c r="E92" s="817"/>
      <c r="F92" s="817"/>
      <c r="G92" s="818"/>
      <c r="H92" s="70">
        <f>SUM(H87:H91)</f>
        <v>0</v>
      </c>
      <c r="I92" s="84">
        <f>SUM(I87:I91)</f>
        <v>0</v>
      </c>
      <c r="J92" s="66"/>
      <c r="K92" s="71"/>
      <c r="L92" s="131"/>
      <c r="M92" s="205"/>
      <c r="N92" s="205"/>
      <c r="O92" s="205"/>
      <c r="P92" s="205"/>
      <c r="Q92" s="205"/>
    </row>
    <row r="93" spans="1:17" s="498" customFormat="1" ht="15.4" customHeight="1" thickTop="1" thickBot="1" x14ac:dyDescent="0.35">
      <c r="A93" s="75"/>
      <c r="B93" s="914" t="s">
        <v>150</v>
      </c>
      <c r="C93" s="915"/>
      <c r="D93" s="915"/>
      <c r="E93" s="915"/>
      <c r="F93" s="915"/>
      <c r="G93" s="915"/>
      <c r="H93" s="915"/>
      <c r="I93" s="916"/>
      <c r="J93" s="76"/>
      <c r="K93" s="85"/>
      <c r="L93" s="131"/>
      <c r="M93" s="141"/>
      <c r="N93" s="141"/>
      <c r="O93" s="141"/>
      <c r="P93" s="141"/>
      <c r="Q93" s="141"/>
    </row>
    <row r="94" spans="1:17" s="498" customFormat="1" ht="15" customHeight="1" thickTop="1" thickBot="1" x14ac:dyDescent="0.35">
      <c r="A94" s="69"/>
      <c r="B94" s="199">
        <v>1</v>
      </c>
      <c r="C94" s="494"/>
      <c r="D94" s="935"/>
      <c r="E94" s="936"/>
      <c r="F94" s="936"/>
      <c r="G94" s="936"/>
      <c r="H94" s="114"/>
      <c r="I94" s="115"/>
      <c r="J94" s="66"/>
      <c r="K94" s="71"/>
      <c r="L94" s="131"/>
      <c r="M94" s="205"/>
      <c r="N94" s="205"/>
      <c r="O94" s="205"/>
      <c r="P94" s="205"/>
      <c r="Q94" s="205"/>
    </row>
    <row r="95" spans="1:17" s="498" customFormat="1" ht="15" customHeight="1" thickTop="1" thickBot="1" x14ac:dyDescent="0.35">
      <c r="A95" s="69"/>
      <c r="B95" s="199">
        <v>2</v>
      </c>
      <c r="C95" s="494"/>
      <c r="D95" s="935"/>
      <c r="E95" s="936"/>
      <c r="F95" s="936"/>
      <c r="G95" s="936"/>
      <c r="H95" s="114"/>
      <c r="I95" s="115"/>
      <c r="J95" s="66"/>
      <c r="K95" s="71"/>
      <c r="L95" s="131"/>
      <c r="M95" s="205"/>
      <c r="N95" s="205"/>
      <c r="O95" s="205"/>
      <c r="P95" s="205"/>
      <c r="Q95" s="205"/>
    </row>
    <row r="96" spans="1:17" s="498" customFormat="1" ht="15" customHeight="1" thickTop="1" thickBot="1" x14ac:dyDescent="0.35">
      <c r="A96" s="69"/>
      <c r="B96" s="199">
        <v>3</v>
      </c>
      <c r="C96" s="494" t="s">
        <v>37</v>
      </c>
      <c r="D96" s="935" t="s">
        <v>37</v>
      </c>
      <c r="E96" s="935"/>
      <c r="F96" s="935"/>
      <c r="G96" s="935"/>
      <c r="H96" s="114"/>
      <c r="I96" s="115" t="s">
        <v>37</v>
      </c>
      <c r="J96" s="66"/>
      <c r="K96" s="71"/>
      <c r="L96" s="131"/>
      <c r="M96" s="205"/>
      <c r="N96" s="205"/>
      <c r="O96" s="205"/>
      <c r="P96" s="205"/>
      <c r="Q96" s="205"/>
    </row>
    <row r="97" spans="1:17" s="498" customFormat="1" ht="15" customHeight="1" thickTop="1" thickBot="1" x14ac:dyDescent="0.35">
      <c r="A97" s="69"/>
      <c r="B97" s="816" t="s">
        <v>152</v>
      </c>
      <c r="C97" s="817"/>
      <c r="D97" s="817"/>
      <c r="E97" s="817"/>
      <c r="F97" s="817"/>
      <c r="G97" s="818"/>
      <c r="H97" s="70">
        <f>SUM(H94:H96)</f>
        <v>0</v>
      </c>
      <c r="I97" s="84">
        <f>SUM(I94:I96)</f>
        <v>0</v>
      </c>
      <c r="J97" s="66"/>
      <c r="K97" s="71"/>
      <c r="L97" s="131"/>
      <c r="M97" s="205"/>
      <c r="N97" s="205"/>
      <c r="O97" s="205"/>
      <c r="P97" s="205"/>
      <c r="Q97" s="205"/>
    </row>
    <row r="98" spans="1:17" s="498" customFormat="1" ht="15" customHeight="1" thickTop="1" thickBot="1" x14ac:dyDescent="0.35">
      <c r="A98" s="69"/>
      <c r="B98" s="816" t="s">
        <v>177</v>
      </c>
      <c r="C98" s="817"/>
      <c r="D98" s="817"/>
      <c r="E98" s="817"/>
      <c r="F98" s="817"/>
      <c r="G98" s="818"/>
      <c r="H98" s="70">
        <f>H92+H97</f>
        <v>0</v>
      </c>
      <c r="I98" s="84">
        <f>I92+I97</f>
        <v>0</v>
      </c>
      <c r="J98" s="66"/>
      <c r="K98" s="71"/>
      <c r="L98" s="131"/>
      <c r="M98" s="205"/>
      <c r="N98" s="205"/>
      <c r="O98" s="205"/>
      <c r="P98" s="205"/>
      <c r="Q98" s="205"/>
    </row>
    <row r="99" spans="1:17" s="498" customFormat="1" ht="15" customHeight="1" thickTop="1" thickBot="1" x14ac:dyDescent="0.35">
      <c r="A99" s="58"/>
      <c r="B99" s="49"/>
      <c r="C99" s="47"/>
      <c r="D99" s="47"/>
      <c r="E99" s="47"/>
      <c r="F99" s="47"/>
      <c r="G99" s="47"/>
      <c r="H99" s="47"/>
      <c r="I99" s="47"/>
      <c r="J99" s="62"/>
      <c r="K99" s="85"/>
    </row>
    <row r="100" spans="1:17" s="498" customFormat="1" ht="15" customHeight="1" thickTop="1" thickBot="1" x14ac:dyDescent="0.35">
      <c r="A100" s="50"/>
      <c r="B100" s="589" t="s">
        <v>50</v>
      </c>
      <c r="C100" s="590"/>
      <c r="D100" s="590"/>
      <c r="E100" s="590"/>
      <c r="F100" s="590"/>
      <c r="G100" s="590"/>
      <c r="H100" s="590"/>
      <c r="I100" s="591"/>
      <c r="J100" s="66"/>
      <c r="K100" s="85"/>
    </row>
    <row r="101" spans="1:17" s="498" customFormat="1" ht="15" customHeight="1" thickTop="1" thickBot="1" x14ac:dyDescent="0.35">
      <c r="A101" s="53"/>
      <c r="B101" s="57"/>
      <c r="C101" s="57"/>
      <c r="D101" s="57"/>
      <c r="E101" s="57"/>
      <c r="F101" s="57"/>
      <c r="G101" s="57"/>
      <c r="H101" s="57"/>
      <c r="I101" s="57"/>
      <c r="J101" s="62"/>
      <c r="K101" s="85"/>
    </row>
    <row r="102" spans="1:17" s="498" customFormat="1" ht="15" customHeight="1" thickTop="1" thickBot="1" x14ac:dyDescent="0.35">
      <c r="A102" s="74"/>
      <c r="B102" s="735"/>
      <c r="C102" s="736"/>
      <c r="D102" s="736"/>
      <c r="E102" s="736"/>
      <c r="F102" s="736"/>
      <c r="G102" s="736"/>
      <c r="H102" s="736"/>
      <c r="I102" s="737"/>
      <c r="J102" s="66"/>
      <c r="K102" s="85"/>
    </row>
    <row r="103" spans="1:17" s="498" customFormat="1" ht="15" customHeight="1" thickTop="1" thickBot="1" x14ac:dyDescent="0.35">
      <c r="A103" s="74"/>
      <c r="B103" s="835"/>
      <c r="C103" s="836"/>
      <c r="D103" s="836"/>
      <c r="E103" s="836"/>
      <c r="F103" s="836"/>
      <c r="G103" s="836"/>
      <c r="H103" s="836"/>
      <c r="I103" s="837"/>
      <c r="J103" s="66"/>
      <c r="K103" s="85"/>
    </row>
    <row r="104" spans="1:17" s="498" customFormat="1" ht="15" customHeight="1" thickTop="1" thickBot="1" x14ac:dyDescent="0.35">
      <c r="A104" s="74"/>
      <c r="B104" s="835"/>
      <c r="C104" s="836"/>
      <c r="D104" s="836"/>
      <c r="E104" s="836"/>
      <c r="F104" s="836"/>
      <c r="G104" s="836"/>
      <c r="H104" s="836"/>
      <c r="I104" s="837"/>
      <c r="J104" s="66"/>
      <c r="K104" s="85"/>
    </row>
    <row r="105" spans="1:17" s="498" customFormat="1" ht="15" customHeight="1" thickTop="1" thickBot="1" x14ac:dyDescent="0.35">
      <c r="A105" s="74"/>
      <c r="B105" s="835"/>
      <c r="C105" s="836"/>
      <c r="D105" s="836"/>
      <c r="E105" s="836"/>
      <c r="F105" s="836"/>
      <c r="G105" s="836"/>
      <c r="H105" s="836"/>
      <c r="I105" s="837"/>
      <c r="J105" s="66"/>
      <c r="K105" s="85"/>
    </row>
    <row r="106" spans="1:17" s="498" customFormat="1" ht="15" customHeight="1" thickTop="1" thickBot="1" x14ac:dyDescent="0.35">
      <c r="A106" s="74"/>
      <c r="B106" s="835"/>
      <c r="C106" s="836"/>
      <c r="D106" s="836"/>
      <c r="E106" s="836"/>
      <c r="F106" s="836"/>
      <c r="G106" s="836"/>
      <c r="H106" s="836"/>
      <c r="I106" s="837"/>
      <c r="J106" s="66"/>
      <c r="K106" s="85"/>
    </row>
    <row r="107" spans="1:17" s="498" customFormat="1" ht="15" customHeight="1" thickTop="1" thickBot="1" x14ac:dyDescent="0.35">
      <c r="A107" s="74"/>
      <c r="B107" s="835"/>
      <c r="C107" s="836"/>
      <c r="D107" s="836"/>
      <c r="E107" s="836"/>
      <c r="F107" s="836"/>
      <c r="G107" s="836"/>
      <c r="H107" s="836"/>
      <c r="I107" s="837"/>
      <c r="J107" s="66"/>
      <c r="K107" s="85"/>
    </row>
    <row r="108" spans="1:17" s="498" customFormat="1" ht="15" customHeight="1" thickTop="1" thickBot="1" x14ac:dyDescent="0.35">
      <c r="A108" s="74"/>
      <c r="B108" s="838"/>
      <c r="C108" s="839"/>
      <c r="D108" s="839"/>
      <c r="E108" s="839"/>
      <c r="F108" s="839"/>
      <c r="G108" s="839"/>
      <c r="H108" s="839"/>
      <c r="I108" s="840"/>
      <c r="J108" s="66"/>
      <c r="K108" s="85"/>
    </row>
    <row r="109" spans="1:17" ht="15" customHeight="1" thickTop="1" thickBot="1" x14ac:dyDescent="0.3">
      <c r="A109" s="77"/>
      <c r="B109" s="844" t="s">
        <v>51</v>
      </c>
      <c r="C109" s="937"/>
      <c r="D109" s="937"/>
      <c r="E109" s="937"/>
      <c r="F109" s="937"/>
      <c r="G109" s="937"/>
      <c r="H109" s="937"/>
      <c r="I109" s="937"/>
      <c r="J109" s="78"/>
    </row>
    <row r="110" spans="1:17" ht="15" customHeight="1" thickTop="1" thickBot="1" x14ac:dyDescent="0.3">
      <c r="A110" s="77"/>
      <c r="B110" s="938"/>
      <c r="C110" s="939"/>
      <c r="D110" s="939"/>
      <c r="E110" s="939"/>
      <c r="F110" s="939"/>
      <c r="G110" s="939"/>
      <c r="H110" s="939"/>
      <c r="I110" s="939"/>
      <c r="J110" s="78"/>
    </row>
    <row r="111" spans="1:17" ht="15" customHeight="1" thickTop="1" thickBot="1" x14ac:dyDescent="0.3">
      <c r="A111" s="79"/>
      <c r="B111" s="938"/>
      <c r="C111" s="937"/>
      <c r="D111" s="937"/>
      <c r="E111" s="937"/>
      <c r="F111" s="937"/>
      <c r="G111" s="937"/>
      <c r="H111" s="937"/>
      <c r="I111" s="937"/>
      <c r="J111" s="78"/>
    </row>
    <row r="112" spans="1:17" customFormat="1" ht="15" customHeight="1" thickTop="1" x14ac:dyDescent="0.35">
      <c r="A112" s="17"/>
      <c r="B112" s="848" t="s">
        <v>238</v>
      </c>
      <c r="C112" s="848"/>
      <c r="D112" s="848"/>
      <c r="E112" s="848"/>
      <c r="F112" s="848"/>
      <c r="G112" s="848"/>
      <c r="H112" s="848"/>
      <c r="I112" s="848"/>
      <c r="J112" s="848"/>
      <c r="K112" s="88"/>
      <c r="L112" s="499"/>
      <c r="M112" s="499"/>
      <c r="N112" s="499"/>
      <c r="O112" s="272"/>
    </row>
    <row r="113" spans="1:15" customFormat="1" ht="14.5" x14ac:dyDescent="0.35">
      <c r="A113" s="17"/>
      <c r="B113" s="848"/>
      <c r="C113" s="848"/>
      <c r="D113" s="848"/>
      <c r="E113" s="848"/>
      <c r="F113" s="848"/>
      <c r="G113" s="848"/>
      <c r="H113" s="848"/>
      <c r="I113" s="848"/>
      <c r="J113" s="848"/>
      <c r="K113" s="88"/>
      <c r="L113" s="499"/>
      <c r="M113" s="499"/>
      <c r="N113" s="499"/>
      <c r="O113" s="272"/>
    </row>
    <row r="114" spans="1:15" customFormat="1" ht="10.9" customHeight="1" x14ac:dyDescent="0.35">
      <c r="A114" s="17"/>
      <c r="B114" s="17"/>
      <c r="C114" s="17"/>
      <c r="D114" s="17"/>
      <c r="E114" s="17"/>
      <c r="F114" s="17"/>
      <c r="G114" s="17"/>
      <c r="H114" s="17"/>
      <c r="I114" s="17"/>
      <c r="J114" s="17"/>
      <c r="K114" s="17"/>
      <c r="L114" s="17"/>
      <c r="M114" s="17"/>
      <c r="N114" s="17"/>
      <c r="O114" s="272"/>
    </row>
    <row r="115" spans="1:15" customFormat="1" ht="31.15" customHeight="1" x14ac:dyDescent="0.35">
      <c r="A115" s="17"/>
      <c r="B115" s="851" t="s">
        <v>267</v>
      </c>
      <c r="C115" s="851"/>
      <c r="D115" s="851"/>
      <c r="E115" s="851"/>
      <c r="F115" s="851"/>
      <c r="G115" s="851"/>
      <c r="H115" s="851"/>
      <c r="I115" s="851"/>
      <c r="J115" s="372"/>
      <c r="K115" s="372"/>
      <c r="L115" s="372"/>
      <c r="M115" s="372"/>
      <c r="N115" s="372"/>
      <c r="O115" s="272"/>
    </row>
    <row r="116" spans="1:15" customFormat="1" ht="9.65" customHeight="1" x14ac:dyDescent="0.35">
      <c r="A116" s="17"/>
      <c r="B116" s="376"/>
      <c r="C116" s="377"/>
      <c r="D116" s="377"/>
      <c r="E116" s="377"/>
      <c r="F116" s="377"/>
      <c r="G116" s="377"/>
      <c r="H116" s="377"/>
      <c r="I116" s="377"/>
      <c r="J116" s="377"/>
      <c r="K116" s="377"/>
      <c r="L116" s="377"/>
      <c r="M116" s="377"/>
      <c r="N116" s="377"/>
      <c r="O116" s="272"/>
    </row>
    <row r="117" spans="1:15" customFormat="1" ht="33" customHeight="1" x14ac:dyDescent="0.35">
      <c r="A117" s="17"/>
      <c r="B117" s="812" t="s">
        <v>268</v>
      </c>
      <c r="C117" s="812"/>
      <c r="D117" s="812"/>
      <c r="E117" s="812"/>
      <c r="F117" s="812"/>
      <c r="G117" s="812"/>
      <c r="H117" s="812"/>
      <c r="I117" s="812"/>
      <c r="J117" s="372"/>
      <c r="K117" s="372"/>
      <c r="L117" s="372"/>
      <c r="M117" s="372"/>
      <c r="N117" s="372"/>
      <c r="O117" s="272"/>
    </row>
    <row r="118" spans="1:15" customFormat="1" ht="33" customHeight="1" x14ac:dyDescent="0.35">
      <c r="A118" s="17"/>
      <c r="B118" s="850" t="s">
        <v>264</v>
      </c>
      <c r="C118" s="850"/>
      <c r="D118" s="850"/>
      <c r="E118" s="850"/>
      <c r="F118" s="850"/>
      <c r="G118" s="850"/>
      <c r="H118" s="850"/>
      <c r="I118" s="850"/>
      <c r="J118" s="372"/>
      <c r="K118" s="372"/>
      <c r="L118" s="372"/>
      <c r="M118" s="372"/>
      <c r="N118" s="372"/>
      <c r="O118" s="272"/>
    </row>
    <row r="119" spans="1:15" customFormat="1" ht="33" customHeight="1" x14ac:dyDescent="0.35">
      <c r="A119" s="17"/>
      <c r="B119" s="812" t="s">
        <v>251</v>
      </c>
      <c r="C119" s="812"/>
      <c r="D119" s="812"/>
      <c r="E119" s="812"/>
      <c r="F119" s="812"/>
      <c r="G119" s="812"/>
      <c r="H119" s="812"/>
      <c r="I119" s="812"/>
      <c r="J119" s="372"/>
      <c r="K119" s="372"/>
      <c r="L119" s="372"/>
      <c r="M119" s="372"/>
      <c r="N119" s="372"/>
      <c r="O119" s="272"/>
    </row>
    <row r="120" spans="1:15" customFormat="1" ht="21.4" customHeight="1" x14ac:dyDescent="0.35">
      <c r="A120" s="17"/>
      <c r="B120" s="812" t="s">
        <v>252</v>
      </c>
      <c r="C120" s="812"/>
      <c r="D120" s="812"/>
      <c r="E120" s="812"/>
      <c r="F120" s="812"/>
      <c r="G120" s="812"/>
      <c r="H120" s="812"/>
      <c r="I120" s="812"/>
      <c r="J120" s="373"/>
      <c r="K120" s="373"/>
      <c r="L120" s="373"/>
      <c r="M120" s="373"/>
      <c r="N120" s="373"/>
      <c r="O120" s="272"/>
    </row>
    <row r="121" spans="1:15" customFormat="1" ht="45.4" customHeight="1" x14ac:dyDescent="0.35">
      <c r="A121" s="17"/>
      <c r="B121" s="812" t="s">
        <v>236</v>
      </c>
      <c r="C121" s="812"/>
      <c r="D121" s="812"/>
      <c r="E121" s="812"/>
      <c r="F121" s="812"/>
      <c r="G121" s="812"/>
      <c r="H121" s="812"/>
      <c r="I121" s="812"/>
      <c r="J121" s="372"/>
      <c r="K121" s="372"/>
      <c r="L121" s="372"/>
      <c r="M121" s="372"/>
      <c r="N121" s="372"/>
      <c r="O121" s="272"/>
    </row>
    <row r="122" spans="1:15" s="375" customFormat="1" ht="19.899999999999999" customHeight="1" thickBot="1" x14ac:dyDescent="0.4">
      <c r="A122" s="373"/>
      <c r="B122" s="852" t="s">
        <v>237</v>
      </c>
      <c r="C122" s="852"/>
      <c r="D122" s="852"/>
      <c r="E122" s="852"/>
      <c r="F122" s="852"/>
      <c r="G122" s="852"/>
      <c r="H122" s="852"/>
      <c r="I122" s="852"/>
      <c r="J122" s="373"/>
      <c r="K122" s="373"/>
      <c r="L122" s="373"/>
      <c r="M122" s="373"/>
      <c r="N122" s="373"/>
      <c r="O122" s="374"/>
    </row>
    <row r="123" spans="1:15" ht="12" customHeight="1" thickTop="1" thickBot="1" x14ac:dyDescent="0.3">
      <c r="A123" s="58"/>
      <c r="B123" s="58"/>
      <c r="C123" s="64"/>
      <c r="D123" s="64"/>
      <c r="E123" s="58"/>
      <c r="F123" s="58"/>
      <c r="G123" s="58"/>
      <c r="H123" s="58"/>
      <c r="I123" s="58"/>
      <c r="J123" s="58"/>
    </row>
    <row r="124" spans="1:15" ht="13.5" customHeight="1" thickTop="1" thickBot="1" x14ac:dyDescent="0.3">
      <c r="A124" s="58"/>
      <c r="B124" s="110"/>
      <c r="C124" s="38"/>
      <c r="D124" s="673" t="s">
        <v>182</v>
      </c>
      <c r="E124" s="674"/>
      <c r="F124" s="674"/>
      <c r="G124" s="675"/>
      <c r="H124" s="38"/>
      <c r="I124" s="38"/>
      <c r="J124" s="58"/>
    </row>
    <row r="125" spans="1:15" ht="13" thickTop="1" thickBot="1" x14ac:dyDescent="0.3">
      <c r="A125" s="58"/>
      <c r="B125" s="110"/>
      <c r="C125" s="38"/>
      <c r="D125" s="613" t="s">
        <v>2</v>
      </c>
      <c r="E125" s="614"/>
      <c r="F125" s="621" t="s">
        <v>1</v>
      </c>
      <c r="G125" s="622"/>
      <c r="H125" s="38"/>
      <c r="I125" s="38"/>
      <c r="J125" s="58"/>
    </row>
    <row r="126" spans="1:15" ht="21" customHeight="1" thickTop="1" thickBot="1" x14ac:dyDescent="0.3">
      <c r="A126" s="58"/>
      <c r="B126" s="110"/>
      <c r="C126" s="38"/>
      <c r="D126" s="627" t="str">
        <f>IF(D$17="","",D$17)</f>
        <v/>
      </c>
      <c r="E126" s="628"/>
      <c r="F126" s="629" t="str">
        <f>IF(D$16="","",D$16)</f>
        <v/>
      </c>
      <c r="G126" s="630"/>
      <c r="H126" s="38"/>
      <c r="I126" s="38"/>
      <c r="J126" s="111"/>
    </row>
    <row r="127" spans="1:15" ht="13" thickTop="1" thickBot="1" x14ac:dyDescent="0.3">
      <c r="A127" s="58"/>
      <c r="B127" s="110"/>
      <c r="C127" s="38"/>
      <c r="D127" s="608" t="s">
        <v>28</v>
      </c>
      <c r="E127" s="609"/>
      <c r="F127" s="609"/>
      <c r="G127" s="612"/>
      <c r="H127" s="38"/>
      <c r="I127" s="38"/>
      <c r="J127" s="111"/>
    </row>
    <row r="128" spans="1:15" ht="13" thickTop="1" thickBot="1" x14ac:dyDescent="0.3">
      <c r="A128" s="58"/>
      <c r="B128" s="110"/>
      <c r="C128" s="38"/>
      <c r="D128" s="623" t="str">
        <f>IF(D$18="","",D$18)</f>
        <v/>
      </c>
      <c r="E128" s="624"/>
      <c r="F128" s="624"/>
      <c r="G128" s="626"/>
      <c r="H128" s="38"/>
      <c r="I128" s="38"/>
      <c r="J128" s="111"/>
    </row>
    <row r="129" spans="1:13" ht="16.5" customHeight="1" thickTop="1" thickBot="1" x14ac:dyDescent="0.3">
      <c r="A129" s="58"/>
      <c r="B129" s="110"/>
      <c r="C129" s="38"/>
      <c r="D129" s="49"/>
      <c r="E129" s="49"/>
      <c r="F129" s="49"/>
      <c r="G129" s="49"/>
      <c r="H129" s="38"/>
      <c r="I129" s="38"/>
      <c r="J129" s="111"/>
    </row>
    <row r="130" spans="1:13" ht="13.5" customHeight="1" thickTop="1" thickBot="1" x14ac:dyDescent="0.3">
      <c r="A130" s="58"/>
      <c r="B130" s="110"/>
      <c r="C130" s="38"/>
      <c r="D130" s="631" t="s">
        <v>234</v>
      </c>
      <c r="E130" s="632"/>
      <c r="F130" s="632"/>
      <c r="G130" s="633"/>
      <c r="H130" s="38"/>
      <c r="I130" s="38"/>
      <c r="J130" s="58"/>
    </row>
    <row r="131" spans="1:13" ht="16.5" customHeight="1" thickTop="1" thickBot="1" x14ac:dyDescent="0.3">
      <c r="A131" s="58"/>
      <c r="B131" s="110"/>
      <c r="C131" s="38"/>
      <c r="D131" s="341"/>
      <c r="E131" s="342"/>
      <c r="F131" s="342"/>
      <c r="G131" s="343"/>
      <c r="H131" s="38"/>
      <c r="I131" s="38"/>
      <c r="J131" s="58"/>
    </row>
    <row r="132" spans="1:13" ht="16.5" customHeight="1" thickTop="1" thickBot="1" x14ac:dyDescent="0.3">
      <c r="A132" s="58"/>
      <c r="B132" s="110"/>
      <c r="C132" s="38"/>
      <c r="D132" s="344"/>
      <c r="E132" s="345"/>
      <c r="F132" s="345"/>
      <c r="G132" s="346"/>
      <c r="H132" s="38"/>
      <c r="I132" s="38"/>
      <c r="J132" s="58"/>
    </row>
    <row r="133" spans="1:13" ht="16.5" customHeight="1" thickTop="1" thickBot="1" x14ac:dyDescent="0.3">
      <c r="A133" s="58"/>
      <c r="B133" s="110"/>
      <c r="C133" s="38"/>
      <c r="D133" s="344"/>
      <c r="E133" s="345"/>
      <c r="F133" s="345"/>
      <c r="G133" s="346"/>
      <c r="H133" s="38"/>
      <c r="I133" s="38"/>
      <c r="J133" s="58"/>
    </row>
    <row r="134" spans="1:13" ht="16.5" customHeight="1" thickTop="1" thickBot="1" x14ac:dyDescent="0.3">
      <c r="A134" s="58"/>
      <c r="B134" s="110"/>
      <c r="C134" s="38"/>
      <c r="D134" s="344"/>
      <c r="E134" s="345"/>
      <c r="F134" s="345"/>
      <c r="G134" s="346"/>
      <c r="H134" s="38"/>
      <c r="I134" s="38"/>
      <c r="J134" s="58"/>
    </row>
    <row r="135" spans="1:13" ht="16.5" customHeight="1" thickTop="1" thickBot="1" x14ac:dyDescent="0.3">
      <c r="A135" s="58"/>
      <c r="B135" s="110"/>
      <c r="C135" s="38"/>
      <c r="D135" s="344"/>
      <c r="E135" s="345"/>
      <c r="F135" s="345"/>
      <c r="G135" s="346"/>
      <c r="H135" s="38"/>
      <c r="I135" s="38"/>
      <c r="J135" s="58"/>
    </row>
    <row r="136" spans="1:13" ht="16.5" customHeight="1" thickTop="1" thickBot="1" x14ac:dyDescent="0.3">
      <c r="A136" s="64"/>
      <c r="B136" s="110"/>
      <c r="C136" s="38"/>
      <c r="D136" s="347"/>
      <c r="E136" s="348"/>
      <c r="F136" s="348"/>
      <c r="G136" s="349"/>
      <c r="H136" s="38"/>
      <c r="I136" s="38"/>
      <c r="J136" s="58"/>
    </row>
    <row r="137" spans="1:13" ht="12.5" thickTop="1" x14ac:dyDescent="0.25">
      <c r="A137" s="68"/>
      <c r="B137" s="471"/>
      <c r="C137" s="853" t="str">
        <f xml:space="preserve"> "Projet : "&amp;H2</f>
        <v xml:space="preserve">Projet : </v>
      </c>
      <c r="D137" s="854"/>
      <c r="E137" s="854"/>
      <c r="F137" s="854"/>
      <c r="G137" s="854"/>
      <c r="H137" s="854"/>
      <c r="I137" s="855"/>
      <c r="J137" s="68"/>
    </row>
    <row r="138" spans="1:13" s="88" customFormat="1" ht="12" x14ac:dyDescent="0.25">
      <c r="C138" s="854" t="str">
        <f>H3&amp; " - Nom établissement : "&amp;D7</f>
        <v xml:space="preserve">Part6 - Nom établissement : </v>
      </c>
      <c r="D138" s="854"/>
      <c r="E138" s="854"/>
      <c r="F138" s="854"/>
      <c r="G138" s="854"/>
      <c r="H138" s="854"/>
      <c r="I138" s="854"/>
      <c r="J138" s="89"/>
      <c r="L138" s="499"/>
    </row>
    <row r="139" spans="1:13" ht="15" customHeight="1" x14ac:dyDescent="0.25">
      <c r="A139" s="472"/>
      <c r="B139" s="88"/>
      <c r="C139" s="848" t="s">
        <v>232</v>
      </c>
      <c r="D139" s="848"/>
      <c r="E139" s="848"/>
      <c r="F139" s="848"/>
      <c r="G139" s="848"/>
      <c r="H139" s="848"/>
      <c r="I139" s="848"/>
      <c r="J139" s="849"/>
    </row>
    <row r="140" spans="1:13" s="88" customFormat="1" ht="46.5" customHeight="1" x14ac:dyDescent="0.25">
      <c r="A140" s="38"/>
      <c r="B140" s="38"/>
      <c r="C140" s="847" t="s">
        <v>426</v>
      </c>
      <c r="D140" s="847"/>
      <c r="E140" s="847"/>
      <c r="F140" s="847"/>
      <c r="G140" s="847"/>
      <c r="H140" s="847"/>
      <c r="I140" s="847"/>
      <c r="J140" s="847"/>
      <c r="L140" s="499"/>
      <c r="M140" s="499"/>
    </row>
    <row r="141" spans="1:13" s="88" customFormat="1" ht="50.5" customHeight="1" x14ac:dyDescent="0.25">
      <c r="C141" s="497" t="s">
        <v>199</v>
      </c>
      <c r="D141" s="245" t="s">
        <v>197</v>
      </c>
      <c r="E141" s="940" t="s">
        <v>198</v>
      </c>
      <c r="F141" s="940"/>
      <c r="G141" s="827" t="s">
        <v>235</v>
      </c>
      <c r="H141" s="828"/>
      <c r="I141" s="828"/>
      <c r="J141" s="829"/>
      <c r="L141" s="435" t="s">
        <v>276</v>
      </c>
      <c r="M141" s="432"/>
    </row>
    <row r="142" spans="1:13" s="88" customFormat="1" ht="37.9" customHeight="1" x14ac:dyDescent="0.25">
      <c r="C142" s="246" t="str">
        <f>D7&amp;" 
("&amp;D9&amp;")"</f>
        <v xml:space="preserve"> 
()</v>
      </c>
      <c r="D142" s="246" t="str">
        <f>IF(D8="","Étab de la fiche",D8)</f>
        <v>Étab de la fiche</v>
      </c>
      <c r="E142" s="941" t="str">
        <f>IF(D10="","",""&amp;D10)</f>
        <v/>
      </c>
      <c r="F142" s="942"/>
      <c r="G142" s="827"/>
      <c r="H142" s="828"/>
      <c r="I142" s="828"/>
      <c r="J142" s="829"/>
      <c r="L142" s="434">
        <v>1</v>
      </c>
      <c r="M142" s="436" t="s">
        <v>202</v>
      </c>
    </row>
    <row r="143" spans="1:13" s="88" customFormat="1" ht="59.5" customHeight="1" x14ac:dyDescent="0.25">
      <c r="C143" s="247"/>
      <c r="D143" s="247"/>
      <c r="E143" s="807"/>
      <c r="F143" s="808"/>
      <c r="G143" s="809" t="s">
        <v>253</v>
      </c>
      <c r="H143" s="810"/>
      <c r="I143" s="810"/>
      <c r="J143" s="811"/>
      <c r="L143" s="434">
        <v>1</v>
      </c>
      <c r="M143" s="436" t="s">
        <v>203</v>
      </c>
    </row>
    <row r="144" spans="1:13" s="88" customFormat="1" ht="59.5" customHeight="1" x14ac:dyDescent="0.25">
      <c r="C144" s="247"/>
      <c r="D144" s="247"/>
      <c r="E144" s="807"/>
      <c r="F144" s="808"/>
      <c r="G144" s="809" t="s">
        <v>253</v>
      </c>
      <c r="H144" s="810"/>
      <c r="I144" s="810"/>
      <c r="J144" s="811"/>
      <c r="L144" s="434">
        <v>1</v>
      </c>
      <c r="M144" s="436" t="s">
        <v>204</v>
      </c>
    </row>
    <row r="145" spans="3:13" s="88" customFormat="1" ht="59.5" customHeight="1" x14ac:dyDescent="0.25">
      <c r="C145" s="247"/>
      <c r="D145" s="247"/>
      <c r="E145" s="807"/>
      <c r="F145" s="808"/>
      <c r="G145" s="809" t="s">
        <v>253</v>
      </c>
      <c r="H145" s="810"/>
      <c r="I145" s="810"/>
      <c r="J145" s="811"/>
      <c r="L145" s="434">
        <v>1</v>
      </c>
      <c r="M145" s="436" t="s">
        <v>205</v>
      </c>
    </row>
    <row r="146" spans="3:13" s="88" customFormat="1" ht="59.5" customHeight="1" x14ac:dyDescent="0.25">
      <c r="C146" s="247"/>
      <c r="D146" s="247"/>
      <c r="E146" s="807"/>
      <c r="F146" s="808"/>
      <c r="G146" s="809" t="s">
        <v>253</v>
      </c>
      <c r="H146" s="810"/>
      <c r="I146" s="810"/>
      <c r="J146" s="811"/>
      <c r="L146" s="434">
        <v>1</v>
      </c>
      <c r="M146" s="436" t="s">
        <v>206</v>
      </c>
    </row>
    <row r="147" spans="3:13" s="88" customFormat="1" ht="59.5" customHeight="1" x14ac:dyDescent="0.25">
      <c r="C147" s="247"/>
      <c r="D147" s="247"/>
      <c r="E147" s="807"/>
      <c r="F147" s="808"/>
      <c r="G147" s="809" t="s">
        <v>253</v>
      </c>
      <c r="H147" s="810"/>
      <c r="I147" s="810"/>
      <c r="J147" s="811"/>
      <c r="L147" s="434">
        <v>1</v>
      </c>
      <c r="M147" s="436" t="s">
        <v>207</v>
      </c>
    </row>
    <row r="148" spans="3:13" s="88" customFormat="1" ht="59.5" customHeight="1" x14ac:dyDescent="0.25">
      <c r="C148" s="247"/>
      <c r="D148" s="247"/>
      <c r="E148" s="807"/>
      <c r="F148" s="808"/>
      <c r="G148" s="809" t="s">
        <v>253</v>
      </c>
      <c r="H148" s="810"/>
      <c r="I148" s="810"/>
      <c r="J148" s="811"/>
      <c r="L148" s="434">
        <v>1</v>
      </c>
      <c r="M148" s="436" t="s">
        <v>208</v>
      </c>
    </row>
    <row r="149" spans="3:13" s="88" customFormat="1" ht="59.5" customHeight="1" x14ac:dyDescent="0.25">
      <c r="C149" s="247"/>
      <c r="D149" s="247"/>
      <c r="E149" s="807"/>
      <c r="F149" s="808"/>
      <c r="G149" s="809" t="s">
        <v>253</v>
      </c>
      <c r="H149" s="810"/>
      <c r="I149" s="810"/>
      <c r="J149" s="811"/>
      <c r="L149" s="433">
        <v>1</v>
      </c>
      <c r="M149" s="436" t="s">
        <v>209</v>
      </c>
    </row>
    <row r="150" spans="3:13" s="88" customFormat="1" ht="10.5" x14ac:dyDescent="0.25">
      <c r="J150" s="89"/>
      <c r="L150" s="433">
        <v>1</v>
      </c>
      <c r="M150" s="437" t="s">
        <v>277</v>
      </c>
    </row>
    <row r="151" spans="3:13" s="88" customFormat="1" ht="10.5" x14ac:dyDescent="0.25">
      <c r="J151" s="89"/>
      <c r="L151" s="499"/>
      <c r="M151" s="499"/>
    </row>
    <row r="152" spans="3:13" s="88" customFormat="1" ht="10.5" hidden="1" x14ac:dyDescent="0.25">
      <c r="J152" s="89"/>
      <c r="L152" s="499"/>
    </row>
    <row r="153" spans="3:13" s="88" customFormat="1" ht="10.5" hidden="1" x14ac:dyDescent="0.25">
      <c r="J153" s="89"/>
      <c r="L153" s="499"/>
    </row>
    <row r="154" spans="3:13" s="88" customFormat="1" ht="10.5" hidden="1" x14ac:dyDescent="0.25">
      <c r="J154" s="89"/>
    </row>
    <row r="155" spans="3:13" s="88" customFormat="1" ht="10.5" hidden="1" x14ac:dyDescent="0.25">
      <c r="J155" s="89"/>
    </row>
    <row r="156" spans="3:13" s="88" customFormat="1" ht="10.5" hidden="1" x14ac:dyDescent="0.25">
      <c r="J156" s="89"/>
    </row>
    <row r="157" spans="3:13" s="88" customFormat="1" ht="10.5" hidden="1" x14ac:dyDescent="0.25">
      <c r="J157" s="89"/>
    </row>
    <row r="158" spans="3:13" s="88" customFormat="1" ht="10.5" hidden="1" x14ac:dyDescent="0.25">
      <c r="J158" s="89"/>
    </row>
    <row r="159" spans="3:13" s="88" customFormat="1" ht="10.5" hidden="1" x14ac:dyDescent="0.25">
      <c r="J159" s="89"/>
    </row>
    <row r="160" spans="3:13" s="88" customFormat="1" ht="10.5" hidden="1" x14ac:dyDescent="0.25">
      <c r="J160" s="89"/>
    </row>
    <row r="161" spans="10:10" s="88" customFormat="1" ht="10.5" hidden="1" x14ac:dyDescent="0.25">
      <c r="J161" s="89"/>
    </row>
    <row r="162" spans="10:10" s="88" customFormat="1" ht="10.5" hidden="1" x14ac:dyDescent="0.25">
      <c r="J162" s="89"/>
    </row>
    <row r="163" spans="10:10" s="88" customFormat="1" ht="10.5" hidden="1" x14ac:dyDescent="0.25">
      <c r="J163" s="89"/>
    </row>
    <row r="164" spans="10:10" s="88" customFormat="1" ht="10.5" hidden="1" x14ac:dyDescent="0.25">
      <c r="J164" s="89"/>
    </row>
    <row r="165" spans="10:10" s="88" customFormat="1" ht="10.5" hidden="1" x14ac:dyDescent="0.25">
      <c r="J165" s="89"/>
    </row>
    <row r="166" spans="10:10" s="88" customFormat="1" ht="10.5" hidden="1" x14ac:dyDescent="0.25">
      <c r="J166" s="89"/>
    </row>
    <row r="167" spans="10:10" s="88" customFormat="1" ht="10.5" hidden="1" x14ac:dyDescent="0.25">
      <c r="J167" s="89"/>
    </row>
    <row r="168" spans="10:10" s="88" customFormat="1" ht="10.5" hidden="1" x14ac:dyDescent="0.25">
      <c r="J168" s="89"/>
    </row>
    <row r="169" spans="10:10" s="88" customFormat="1" ht="10.5" hidden="1" x14ac:dyDescent="0.25">
      <c r="J169" s="89"/>
    </row>
    <row r="170" spans="10:10" s="88" customFormat="1" ht="10.5" hidden="1" x14ac:dyDescent="0.25">
      <c r="J170" s="89"/>
    </row>
    <row r="171" spans="10:10" s="88" customFormat="1" ht="10.5" hidden="1" x14ac:dyDescent="0.25">
      <c r="J171" s="89"/>
    </row>
    <row r="172" spans="10:10" s="88" customFormat="1" ht="10.5" hidden="1" x14ac:dyDescent="0.25">
      <c r="J172" s="89"/>
    </row>
    <row r="173" spans="10:10" s="88" customFormat="1" ht="10.5" hidden="1" x14ac:dyDescent="0.25">
      <c r="J173" s="89"/>
    </row>
    <row r="174" spans="10:10" s="88" customFormat="1" ht="10.5" hidden="1" x14ac:dyDescent="0.25">
      <c r="J174" s="89"/>
    </row>
    <row r="175" spans="10:10" s="88" customFormat="1" ht="10.5" hidden="1" x14ac:dyDescent="0.25">
      <c r="J175" s="89"/>
    </row>
    <row r="176" spans="10:10" s="88" customFormat="1" ht="10.5" hidden="1" x14ac:dyDescent="0.25">
      <c r="J176" s="89"/>
    </row>
    <row r="177" spans="10:10" s="88" customFormat="1" ht="10.5" hidden="1" x14ac:dyDescent="0.25">
      <c r="J177" s="89"/>
    </row>
    <row r="178" spans="10:10" s="88" customFormat="1" ht="10.5" hidden="1" x14ac:dyDescent="0.25">
      <c r="J178" s="89"/>
    </row>
    <row r="179" spans="10:10" ht="10.5" hidden="1" x14ac:dyDescent="0.25"/>
    <row r="180" spans="10:10" ht="10.5" hidden="1" x14ac:dyDescent="0.25"/>
    <row r="181" spans="10:10" ht="10.5" hidden="1" x14ac:dyDescent="0.25"/>
    <row r="182" spans="10:10" ht="10.5" hidden="1" x14ac:dyDescent="0.25"/>
    <row r="183" spans="10:10" ht="10.5" hidden="1" x14ac:dyDescent="0.25"/>
    <row r="184" spans="10:10" ht="10.5" hidden="1" x14ac:dyDescent="0.25"/>
    <row r="185" spans="10:10" ht="10.5" hidden="1" x14ac:dyDescent="0.25"/>
    <row r="186" spans="10:10" ht="10.5" hidden="1" x14ac:dyDescent="0.25"/>
    <row r="187" spans="10:10" ht="10.5" hidden="1" x14ac:dyDescent="0.25"/>
    <row r="188" spans="10:10" ht="10.5" hidden="1" x14ac:dyDescent="0.25"/>
    <row r="189" spans="10:10" ht="10.5" hidden="1" x14ac:dyDescent="0.25"/>
    <row r="190" spans="10:10" ht="10.5" hidden="1" x14ac:dyDescent="0.25"/>
    <row r="191" spans="10:10" ht="10.5" hidden="1" x14ac:dyDescent="0.25"/>
    <row r="192" spans="10:10" ht="10.5" hidden="1" x14ac:dyDescent="0.25"/>
    <row r="193" ht="10.5" hidden="1" x14ac:dyDescent="0.25"/>
    <row r="194" ht="10.5" hidden="1" x14ac:dyDescent="0.25"/>
    <row r="195" ht="10.5" hidden="1" x14ac:dyDescent="0.25"/>
    <row r="196" ht="10.5" hidden="1" x14ac:dyDescent="0.25"/>
    <row r="197" ht="10.5" hidden="1" x14ac:dyDescent="0.25"/>
    <row r="198" ht="10.5" hidden="1" x14ac:dyDescent="0.25"/>
    <row r="199" ht="10.5" hidden="1" x14ac:dyDescent="0.25"/>
    <row r="200" ht="10.5" hidden="1" x14ac:dyDescent="0.25"/>
    <row r="201" ht="10.5" hidden="1" x14ac:dyDescent="0.25"/>
    <row r="202" ht="10.5" hidden="1" x14ac:dyDescent="0.25"/>
    <row r="203" ht="10.5" hidden="1" x14ac:dyDescent="0.25"/>
    <row r="204" ht="10.5" hidden="1" x14ac:dyDescent="0.25"/>
    <row r="205" ht="10.5" hidden="1" x14ac:dyDescent="0.25"/>
    <row r="206" ht="10.5" hidden="1" x14ac:dyDescent="0.25"/>
    <row r="207" ht="10.5" hidden="1" x14ac:dyDescent="0.25"/>
    <row r="208"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7.25" hidden="1" customHeight="1" x14ac:dyDescent="0.25"/>
    <row r="996" ht="17.25" hidden="1" customHeight="1" x14ac:dyDescent="0.25"/>
    <row r="997" ht="17.25" hidden="1" customHeight="1" x14ac:dyDescent="0.25"/>
    <row r="998" ht="17.25" hidden="1" customHeight="1" x14ac:dyDescent="0.25"/>
    <row r="999" ht="17.25" hidden="1" customHeight="1" x14ac:dyDescent="0.25"/>
    <row r="1000" ht="17.25" hidden="1" customHeight="1" x14ac:dyDescent="0.25"/>
    <row r="1001" ht="17.25" hidden="1" customHeight="1" x14ac:dyDescent="0.25"/>
    <row r="1002" ht="17.25" hidden="1" customHeight="1" x14ac:dyDescent="0.25"/>
  </sheetData>
  <sheetProtection algorithmName="SHA-512" hashValue="Lbg6TvtoI+tzRvJUOMQCLoluI2O6QtpvlOoWsWJcjroQFO93aPcrPDiB74I46pwkH+rWGShOAd6s6LdxV7D7Bg==" saltValue="N2gMrhU6IeWQezJyem2y8g==" spinCount="100000" sheet="1" objects="1" scenarios="1" selectLockedCells="1"/>
  <dataConsolidate/>
  <mergeCells count="132">
    <mergeCell ref="A1:E3"/>
    <mergeCell ref="F1:G1"/>
    <mergeCell ref="H1:I1"/>
    <mergeCell ref="F2:G2"/>
    <mergeCell ref="H2:I2"/>
    <mergeCell ref="F3:G3"/>
    <mergeCell ref="H3:I3"/>
    <mergeCell ref="D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37:F37"/>
    <mergeCell ref="B38:F38"/>
    <mergeCell ref="B39:F39"/>
    <mergeCell ref="B40:D40"/>
    <mergeCell ref="B41:C42"/>
    <mergeCell ref="B43:D43"/>
    <mergeCell ref="B31:D31"/>
    <mergeCell ref="B32:D32"/>
    <mergeCell ref="B33:D33"/>
    <mergeCell ref="B34:D34"/>
    <mergeCell ref="B35:D35"/>
    <mergeCell ref="B36:D36"/>
    <mergeCell ref="E51:F51"/>
    <mergeCell ref="B53:I53"/>
    <mergeCell ref="B54:C54"/>
    <mergeCell ref="B55:F55"/>
    <mergeCell ref="B56:F56"/>
    <mergeCell ref="B57:F57"/>
    <mergeCell ref="B44:D44"/>
    <mergeCell ref="B45:D45"/>
    <mergeCell ref="B46:D46"/>
    <mergeCell ref="B47:E47"/>
    <mergeCell ref="B49:I49"/>
    <mergeCell ref="B50:F50"/>
    <mergeCell ref="B66:F66"/>
    <mergeCell ref="B68:I68"/>
    <mergeCell ref="B69:I69"/>
    <mergeCell ref="B70:F70"/>
    <mergeCell ref="B71:F71"/>
    <mergeCell ref="B72:D72"/>
    <mergeCell ref="B58:F58"/>
    <mergeCell ref="B60:I60"/>
    <mergeCell ref="B61:C61"/>
    <mergeCell ref="B62:F62"/>
    <mergeCell ref="B64:I64"/>
    <mergeCell ref="B65:C65"/>
    <mergeCell ref="B80:F80"/>
    <mergeCell ref="B83:I83"/>
    <mergeCell ref="B85:C85"/>
    <mergeCell ref="D85:G85"/>
    <mergeCell ref="B86:I86"/>
    <mergeCell ref="D87:G87"/>
    <mergeCell ref="B73:D73"/>
    <mergeCell ref="B74:F74"/>
    <mergeCell ref="B76:F76"/>
    <mergeCell ref="B77:F77"/>
    <mergeCell ref="B78:F78"/>
    <mergeCell ref="B79:F79"/>
    <mergeCell ref="D94:G94"/>
    <mergeCell ref="D95:G95"/>
    <mergeCell ref="D96:G96"/>
    <mergeCell ref="B97:G97"/>
    <mergeCell ref="B98:G98"/>
    <mergeCell ref="B100:I100"/>
    <mergeCell ref="D88:G88"/>
    <mergeCell ref="D89:G89"/>
    <mergeCell ref="D90:G90"/>
    <mergeCell ref="D91:G91"/>
    <mergeCell ref="B92:G92"/>
    <mergeCell ref="B93:I93"/>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s>
  <conditionalFormatting sqref="C141:G149">
    <cfRule type="expression" dxfId="89" priority="4">
      <formula>NOT($M$7)</formula>
    </cfRule>
  </conditionalFormatting>
  <conditionalFormatting sqref="E73">
    <cfRule type="expression" dxfId="88" priority="6">
      <formula>NOT($M$8)</formula>
    </cfRule>
  </conditionalFormatting>
  <conditionalFormatting sqref="H32:H39">
    <cfRule type="expression" dxfId="87" priority="1">
      <formula>NOT($M$7)</formula>
    </cfRule>
  </conditionalFormatting>
  <conditionalFormatting sqref="H51">
    <cfRule type="expression" dxfId="86" priority="3">
      <formula>NOT($M$7)</formula>
    </cfRule>
  </conditionalFormatting>
  <conditionalFormatting sqref="H55:H57 H62 E72">
    <cfRule type="expression" dxfId="85" priority="5">
      <formula>NOT($M$7)</formula>
    </cfRule>
  </conditionalFormatting>
  <conditionalFormatting sqref="H66">
    <cfRule type="expression" dxfId="84" priority="2">
      <formula>NOT($M$7)</formula>
    </cfRule>
  </conditionalFormatting>
  <dataValidations count="7">
    <dataValidation type="textLength" operator="equal" allowBlank="1" showInputMessage="1" showErrorMessage="1" sqref="E143:F149" xr:uid="{6222EA63-D55A-4777-BC61-2AFE438D5C11}">
      <formula1>14</formula1>
    </dataValidation>
    <dataValidation type="custom" allowBlank="1" showInputMessage="1" showErrorMessage="1" error="Valeur impossible (suppérieure au taux maximum ou partenaire inéligible)." sqref="E72" xr:uid="{99955D28-AC55-4117-8EA6-48B3F424A61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C4E30A37-10A8-40BA-9D25-6A071EA5B591}">
      <formula1>($M$7)</formula1>
    </dataValidation>
    <dataValidation type="list" allowBlank="1" showInputMessage="1" showErrorMessage="1" prompt="- Menu déroulant" sqref="D15:I15" xr:uid="{D388796E-7C16-48F4-9DC0-2C194CAC3EA4}">
      <formula1>list_civilité</formula1>
    </dataValidation>
    <dataValidation type="custom" allowBlank="1" showInputMessage="1" showErrorMessage="1" sqref="E73" xr:uid="{EAE9E033-9EFD-4020-B3B2-0089E0821D57}">
      <formula1>$M$8</formula1>
    </dataValidation>
    <dataValidation type="list" allowBlank="1" showInputMessage="1" showErrorMessage="1" prompt="- Menu déroulant" sqref="D9:I9" xr:uid="{4C900137-68B1-4B38-B4C4-DFBEE6EA8053}">
      <formula1>list_type_etab_part</formula1>
    </dataValidation>
    <dataValidation type="textLength" operator="equal" allowBlank="1" showInputMessage="1" showErrorMessage="1" error="Veuillez renseigner un numéro de SIRET valide." sqref="D10" xr:uid="{A6A24649-D8F4-46DA-A153-29D4611121B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LANCHAIS Kassandra</cp:lastModifiedBy>
  <cp:lastPrinted>2024-09-12T12:38:06Z</cp:lastPrinted>
  <dcterms:created xsi:type="dcterms:W3CDTF">2016-09-27T17:19:19Z</dcterms:created>
  <dcterms:modified xsi:type="dcterms:W3CDTF">2026-02-12T14:07:35Z</dcterms:modified>
</cp:coreProperties>
</file>