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9"/>
  <workbookPr codeName="ThisWorkbook" defaultThemeVersion="124226"/>
  <mc:AlternateContent xmlns:mc="http://schemas.openxmlformats.org/markup-compatibility/2006">
    <mc:Choice Requires="x15">
      <x15ac:absPath xmlns:x15ac="http://schemas.microsoft.com/office/spreadsheetml/2010/11/ac" url="C:\Users\asplanato\Documents\"/>
    </mc:Choice>
  </mc:AlternateContent>
  <xr:revisionPtr revIDLastSave="0" documentId="13_ncr:1_{132CCDCC-294B-413A-84E2-12BEEC81778C}" xr6:coauthVersionLast="36" xr6:coauthVersionMax="47" xr10:uidLastSave="{00000000-0000-0000-0000-000000000000}"/>
  <workbookProtection workbookPassword="C16A" lockStructure="1"/>
  <bookViews>
    <workbookView xWindow="-120" yWindow="-120" windowWidth="25420" windowHeight="13680" tabRatio="909" firstSheet="1" activeTab="1"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39" r:id="rId6"/>
    <sheet name="Part4" sheetId="540" r:id="rId7"/>
    <sheet name="Part5" sheetId="541" r:id="rId8"/>
    <sheet name="Part6" sheetId="542" r:id="rId9"/>
    <sheet name="Part7" sheetId="543" r:id="rId10"/>
    <sheet name="Part8" sheetId="544" r:id="rId11"/>
    <sheet name="Part9" sheetId="545" r:id="rId12"/>
    <sheet name="Part10" sheetId="546" r:id="rId13"/>
    <sheet name="Part11" sheetId="547" r:id="rId14"/>
    <sheet name="Part12" sheetId="548" r:id="rId15"/>
    <sheet name="Part13" sheetId="549" r:id="rId16"/>
    <sheet name="Part14" sheetId="550" r:id="rId17"/>
    <sheet name="Part15" sheetId="551" r:id="rId18"/>
    <sheet name="Part16" sheetId="552" r:id="rId19"/>
    <sheet name="Part17" sheetId="553" r:id="rId20"/>
    <sheet name="Part18" sheetId="554" r:id="rId21"/>
    <sheet name="Part19" sheetId="555" r:id="rId22"/>
    <sheet name="Part20" sheetId="556"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ide_à_bloquer" localSheetId="12">Part10!$H$34:$H$45,Part10!$B$64:$I$75,Part10!$G$105:$H$105,Part10!$H$111:$H$122,Part10!$H$125:$H$136,Part10!$H$139:$H$150,Part10!$H$156:$H$167,Part10!$H$171:$H$182,Part10!$E$189,Part10!$C$255:$I$263,Part10!$B$77:$I$104</definedName>
    <definedName name="aide_à_bloquer" localSheetId="13">Part11!$H$34:$H$45,Part11!$B$64:$I$75,Part11!$G$105:$H$105,Part11!$H$111:$H$122,Part11!$H$125:$H$136,Part11!$H$139:$H$150,Part11!$H$156:$H$167,Part11!$H$171:$H$182,Part11!$E$189,Part11!$C$255:$I$263,Part11!$B$77:$I$104</definedName>
    <definedName name="aide_à_bloquer" localSheetId="14">Part12!$H$34:$H$45,Part12!$B$64:$I$75,Part12!$G$105:$H$105,Part12!$H$111:$H$122,Part12!$H$125:$H$136,Part12!$H$139:$H$150,Part12!$H$156:$H$167,Part12!$H$171:$H$182,Part12!$E$189,Part12!$C$255:$I$263,Part12!$B$77:$I$104</definedName>
    <definedName name="aide_à_bloquer" localSheetId="15">Part13!$H$34:$H$45,Part13!$B$64:$I$75,Part13!$G$105:$H$105,Part13!$H$111:$H$122,Part13!$H$125:$H$136,Part13!$H$139:$H$150,Part13!$H$156:$H$167,Part13!$H$171:$H$182,Part13!$E$189,Part13!$C$255:$I$263,Part13!$B$77:$I$104</definedName>
    <definedName name="aide_à_bloquer" localSheetId="16">Part14!$H$34:$H$45,Part14!$B$64:$I$75,Part14!$G$105:$H$105,Part14!$H$111:$H$122,Part14!$H$125:$H$136,Part14!$H$139:$H$150,Part14!$H$156:$H$167,Part14!$H$171:$H$182,Part14!$E$189,Part14!$C$255:$I$263,Part14!$B$77:$I$104</definedName>
    <definedName name="aide_à_bloquer" localSheetId="17">Part15!$H$34:$H$45,Part15!$B$64:$I$75,Part15!$G$105:$H$105,Part15!$H$111:$H$122,Part15!$H$125:$H$136,Part15!$H$139:$H$150,Part15!$H$156:$H$167,Part15!$H$171:$H$182,Part15!$E$189,Part15!$C$255:$I$263,Part15!$B$77:$I$104</definedName>
    <definedName name="aide_à_bloquer" localSheetId="18">Part16!$H$34:$H$45,Part16!$B$64:$I$75,Part16!$G$105:$H$105,Part16!$H$111:$H$122,Part16!$H$125:$H$136,Part16!$H$139:$H$150,Part16!$H$156:$H$167,Part16!$H$171:$H$182,Part16!$E$189,Part16!$C$255:$I$263,Part16!$B$77:$I$104</definedName>
    <definedName name="aide_à_bloquer" localSheetId="19">Part17!$H$34:$H$45,Part17!$B$64:$I$75,Part17!$G$105:$H$105,Part17!$H$111:$H$122,Part17!$H$125:$H$136,Part17!$H$139:$H$150,Part17!$H$156:$H$167,Part17!$H$171:$H$182,Part17!$E$189,Part17!$C$255:$I$263,Part17!$B$77:$I$104</definedName>
    <definedName name="aide_à_bloquer" localSheetId="20">Part18!$H$34:$H$45,Part18!$B$64:$I$75,Part18!$G$105:$H$105,Part18!$H$111:$H$122,Part18!$H$125:$H$136,Part18!$H$139:$H$150,Part18!$H$156:$H$167,Part18!$H$171:$H$182,Part18!$E$189,Part18!$C$255:$I$263,Part18!$B$77:$I$104</definedName>
    <definedName name="aide_à_bloquer" localSheetId="21">Part19!$H$34:$H$45,Part19!$B$64:$I$75,Part19!$G$105:$H$105,Part19!$H$111:$H$122,Part19!$H$125:$H$136,Part19!$H$139:$H$150,Part19!$H$156:$H$167,Part19!$H$171:$H$182,Part19!$E$189,Part19!$C$255:$I$263,Part19!$B$77:$I$104</definedName>
    <definedName name="aide_à_bloquer" localSheetId="3">'Part1-Coord'!$H$34:$H$45,'Part1-Coord'!$B$64:$I$75,'Part1-Coord'!$G$105:$H$105,'Part1-Coord'!$H$111:$H$122,'Part1-Coord'!$H$125:$H$136,'Part1-Coord'!$H$139:$H$150,'Part1-Coord'!$H$156:$H$167,'Part1-Coord'!$H$171:$H$182,'Part1-Coord'!$E$189,'Part1-Coord'!$C$256:$I$264,'Part1-Coord'!$B$77:$I$104</definedName>
    <definedName name="aide_à_bloquer" localSheetId="4">Part2!$H$34:$H$45,Part2!$B$64:$I$75,Part2!$G$105:$H$105,Part2!$H$111:$H$122,Part2!$H$125:$H$136,Part2!$H$139:$H$150,Part2!$H$156:$H$167,Part2!$H$171:$H$182,Part2!$E$189,Part2!$C$255:$I$263,Part2!$B$77:$I$104</definedName>
    <definedName name="aide_à_bloquer" localSheetId="22">Part20!$H$34:$H$45,Part20!$B$64:$I$75,Part20!$G$105:$H$105,Part20!$H$111:$H$122,Part20!$H$125:$H$136,Part20!$H$139:$H$150,Part20!$H$156:$H$167,Part20!$H$171:$H$182,Part20!$E$189,Part20!$C$255:$I$263,Part20!$B$77:$I$104</definedName>
    <definedName name="aide_à_bloquer" localSheetId="5">Part3!$H$34:$H$45,Part3!$B$64:$I$75,Part3!$G$105:$H$105,Part3!$H$111:$H$122,Part3!$H$125:$H$136,Part3!$H$139:$H$150,Part3!$H$156:$H$167,Part3!$H$171:$H$182,Part3!$E$189,Part3!$C$255:$I$263,Part3!$B$77:$I$104</definedName>
    <definedName name="aide_à_bloquer" localSheetId="6">Part4!$H$34:$H$45,Part4!$B$64:$I$75,Part4!$G$105:$H$105,Part4!$H$111:$H$122,Part4!$H$125:$H$136,Part4!$H$139:$H$150,Part4!$H$156:$H$167,Part4!$H$171:$H$182,Part4!$E$189,Part4!$C$255:$I$263,Part4!$B$77:$I$104</definedName>
    <definedName name="aide_à_bloquer" localSheetId="7">Part5!$H$34:$H$45,Part5!$B$64:$I$75,Part5!$G$105:$H$105,Part5!$H$111:$H$122,Part5!$H$125:$H$136,Part5!$H$139:$H$150,Part5!$H$156:$H$167,Part5!$H$171:$H$182,Part5!$E$189,Part5!$C$255:$I$263,Part5!$B$77:$I$104</definedName>
    <definedName name="aide_à_bloquer" localSheetId="8">Part6!$H$34:$H$45,Part6!$B$64:$I$75,Part6!$G$105:$H$105,Part6!$H$111:$H$122,Part6!$H$125:$H$136,Part6!$H$139:$H$150,Part6!$H$156:$H$167,Part6!$H$171:$H$182,Part6!$E$189,Part6!$C$255:$I$263,Part6!$B$77:$I$104</definedName>
    <definedName name="aide_à_bloquer" localSheetId="9">Part7!$H$34:$H$45,Part7!$B$64:$I$75,Part7!$G$105:$H$105,Part7!$H$111:$H$122,Part7!$H$125:$H$136,Part7!$H$139:$H$150,Part7!$H$156:$H$167,Part7!$H$171:$H$182,Part7!$E$189,Part7!$C$255:$I$263,Part7!$B$77:$I$104</definedName>
    <definedName name="aide_à_bloquer" localSheetId="10">Part8!$H$34:$H$45,Part8!$B$64:$I$75,Part8!$G$105:$H$105,Part8!$H$111:$H$122,Part8!$H$125:$H$136,Part8!$H$139:$H$150,Part8!$H$156:$H$167,Part8!$H$171:$H$182,Part8!$E$189,Part8!$C$255:$I$263,Part8!$B$77:$I$104</definedName>
    <definedName name="aide_à_bloquer" localSheetId="11">Part9!$H$34:$H$45,Part9!$B$64:$I$75,Part9!$G$105:$H$105,Part9!$H$111:$H$122,Part9!$H$125:$H$136,Part9!$H$139:$H$150,Part9!$H$156:$H$167,Part9!$H$171:$H$182,Part9!$E$189,Part9!$C$255:$I$263,Part9!$B$77:$I$104</definedName>
    <definedName name="autre_étab_1" localSheetId="12">Part10!$M$256</definedName>
    <definedName name="autre_étab_1" localSheetId="13">Part11!$M$256</definedName>
    <definedName name="autre_étab_1" localSheetId="14">Part12!$M$256</definedName>
    <definedName name="autre_étab_1" localSheetId="15">Part13!$M$256</definedName>
    <definedName name="autre_étab_1" localSheetId="16">Part14!$M$256</definedName>
    <definedName name="autre_étab_1" localSheetId="17">Part15!$M$256</definedName>
    <definedName name="autre_étab_1" localSheetId="18">Part16!$M$256</definedName>
    <definedName name="autre_étab_1" localSheetId="19">Part17!$M$256</definedName>
    <definedName name="autre_étab_1" localSheetId="20">Part18!$M$256</definedName>
    <definedName name="autre_étab_1" localSheetId="21">Part19!$M$256</definedName>
    <definedName name="autre_étab_1" localSheetId="3">'Part1-Coord'!$M$257</definedName>
    <definedName name="autre_étab_1" localSheetId="4">Part2!$M$256</definedName>
    <definedName name="autre_étab_1" localSheetId="22">Part20!$M$256</definedName>
    <definedName name="autre_étab_1" localSheetId="5">Part3!$M$256</definedName>
    <definedName name="autre_étab_1" localSheetId="6">Part4!$M$256</definedName>
    <definedName name="autre_étab_1" localSheetId="7">Part5!$M$256</definedName>
    <definedName name="autre_étab_1" localSheetId="8">Part6!$M$256</definedName>
    <definedName name="autre_étab_1" localSheetId="9">Part7!$M$256</definedName>
    <definedName name="autre_étab_1" localSheetId="10">Part8!$M$256</definedName>
    <definedName name="autre_étab_1" localSheetId="11">Part9!$M$256</definedName>
    <definedName name="autre_étab_2" localSheetId="12">Part10!$M$257</definedName>
    <definedName name="autre_étab_2" localSheetId="13">Part11!$M$257</definedName>
    <definedName name="autre_étab_2" localSheetId="14">Part12!$M$257</definedName>
    <definedName name="autre_étab_2" localSheetId="15">Part13!$M$257</definedName>
    <definedName name="autre_étab_2" localSheetId="16">Part14!$M$257</definedName>
    <definedName name="autre_étab_2" localSheetId="17">Part15!$M$257</definedName>
    <definedName name="autre_étab_2" localSheetId="18">Part16!$M$257</definedName>
    <definedName name="autre_étab_2" localSheetId="19">Part17!$M$257</definedName>
    <definedName name="autre_étab_2" localSheetId="20">Part18!$M$257</definedName>
    <definedName name="autre_étab_2" localSheetId="21">Part19!$M$257</definedName>
    <definedName name="autre_étab_2" localSheetId="3">'Part1-Coord'!$M$258</definedName>
    <definedName name="autre_étab_2" localSheetId="4">Part2!$M$257</definedName>
    <definedName name="autre_étab_2" localSheetId="22">Part20!$M$257</definedName>
    <definedName name="autre_étab_2" localSheetId="5">Part3!$M$257</definedName>
    <definedName name="autre_étab_2" localSheetId="6">Part4!$M$257</definedName>
    <definedName name="autre_étab_2" localSheetId="7">Part5!$M$257</definedName>
    <definedName name="autre_étab_2" localSheetId="8">Part6!$M$257</definedName>
    <definedName name="autre_étab_2" localSheetId="9">Part7!$M$257</definedName>
    <definedName name="autre_étab_2" localSheetId="10">Part8!$M$257</definedName>
    <definedName name="autre_étab_2" localSheetId="11">Part9!$M$257</definedName>
    <definedName name="autre_étab_3" localSheetId="12">Part10!$M$258</definedName>
    <definedName name="autre_étab_3" localSheetId="13">Part11!$M$258</definedName>
    <definedName name="autre_étab_3" localSheetId="14">Part12!$M$258</definedName>
    <definedName name="autre_étab_3" localSheetId="15">Part13!$M$258</definedName>
    <definedName name="autre_étab_3" localSheetId="16">Part14!$M$258</definedName>
    <definedName name="autre_étab_3" localSheetId="17">Part15!$M$258</definedName>
    <definedName name="autre_étab_3" localSheetId="18">Part16!$M$258</definedName>
    <definedName name="autre_étab_3" localSheetId="19">Part17!$M$258</definedName>
    <definedName name="autre_étab_3" localSheetId="20">Part18!$M$258</definedName>
    <definedName name="autre_étab_3" localSheetId="21">Part19!$M$258</definedName>
    <definedName name="autre_étab_3" localSheetId="3">'Part1-Coord'!$M$259</definedName>
    <definedName name="autre_étab_3" localSheetId="4">Part2!$M$258</definedName>
    <definedName name="autre_étab_3" localSheetId="22">Part20!$M$258</definedName>
    <definedName name="autre_étab_3" localSheetId="5">Part3!$M$258</definedName>
    <definedName name="autre_étab_3" localSheetId="6">Part4!$M$258</definedName>
    <definedName name="autre_étab_3" localSheetId="7">Part5!$M$258</definedName>
    <definedName name="autre_étab_3" localSheetId="8">Part6!$M$258</definedName>
    <definedName name="autre_étab_3" localSheetId="9">Part7!$M$258</definedName>
    <definedName name="autre_étab_3" localSheetId="10">Part8!$M$258</definedName>
    <definedName name="autre_étab_3" localSheetId="11">Part9!$M$258</definedName>
    <definedName name="autre_étab_4" localSheetId="12">Part10!$M$259</definedName>
    <definedName name="autre_étab_4" localSheetId="13">Part11!$M$259</definedName>
    <definedName name="autre_étab_4" localSheetId="14">Part12!$M$259</definedName>
    <definedName name="autre_étab_4" localSheetId="15">Part13!$M$259</definedName>
    <definedName name="autre_étab_4" localSheetId="16">Part14!$M$259</definedName>
    <definedName name="autre_étab_4" localSheetId="17">Part15!$M$259</definedName>
    <definedName name="autre_étab_4" localSheetId="18">Part16!$M$259</definedName>
    <definedName name="autre_étab_4" localSheetId="19">Part17!$M$259</definedName>
    <definedName name="autre_étab_4" localSheetId="20">Part18!$M$259</definedName>
    <definedName name="autre_étab_4" localSheetId="21">Part19!$M$259</definedName>
    <definedName name="autre_étab_4" localSheetId="3">'Part1-Coord'!$M$260</definedName>
    <definedName name="autre_étab_4" localSheetId="4">Part2!$M$259</definedName>
    <definedName name="autre_étab_4" localSheetId="22">Part20!$M$259</definedName>
    <definedName name="autre_étab_4" localSheetId="5">Part3!$M$259</definedName>
    <definedName name="autre_étab_4" localSheetId="6">Part4!$M$259</definedName>
    <definedName name="autre_étab_4" localSheetId="7">Part5!$M$259</definedName>
    <definedName name="autre_étab_4" localSheetId="8">Part6!$M$259</definedName>
    <definedName name="autre_étab_4" localSheetId="9">Part7!$M$259</definedName>
    <definedName name="autre_étab_4" localSheetId="10">Part8!$M$259</definedName>
    <definedName name="autre_étab_4" localSheetId="11">Part9!$M$259</definedName>
    <definedName name="autre_étab_5" localSheetId="12">Part10!$M$260</definedName>
    <definedName name="autre_étab_5" localSheetId="13">Part11!$M$260</definedName>
    <definedName name="autre_étab_5" localSheetId="14">Part12!$M$260</definedName>
    <definedName name="autre_étab_5" localSheetId="15">Part13!$M$260</definedName>
    <definedName name="autre_étab_5" localSheetId="16">Part14!$M$260</definedName>
    <definedName name="autre_étab_5" localSheetId="17">Part15!$M$260</definedName>
    <definedName name="autre_étab_5" localSheetId="18">Part16!$M$260</definedName>
    <definedName name="autre_étab_5" localSheetId="19">Part17!$M$260</definedName>
    <definedName name="autre_étab_5" localSheetId="20">Part18!$M$260</definedName>
    <definedName name="autre_étab_5" localSheetId="21">Part19!$M$260</definedName>
    <definedName name="autre_étab_5" localSheetId="3">'Part1-Coord'!$M$261</definedName>
    <definedName name="autre_étab_5" localSheetId="4">Part2!$M$260</definedName>
    <definedName name="autre_étab_5" localSheetId="22">Part20!$M$260</definedName>
    <definedName name="autre_étab_5" localSheetId="5">Part3!$M$260</definedName>
    <definedName name="autre_étab_5" localSheetId="6">Part4!$M$260</definedName>
    <definedName name="autre_étab_5" localSheetId="7">Part5!$M$260</definedName>
    <definedName name="autre_étab_5" localSheetId="8">Part6!$M$260</definedName>
    <definedName name="autre_étab_5" localSheetId="9">Part7!$M$260</definedName>
    <definedName name="autre_étab_5" localSheetId="10">Part8!$M$260</definedName>
    <definedName name="autre_étab_5" localSheetId="11">Part9!$M$260</definedName>
    <definedName name="autre_étab_6" localSheetId="12">Part10!$M$261</definedName>
    <definedName name="autre_étab_6" localSheetId="13">Part11!$M$261</definedName>
    <definedName name="autre_étab_6" localSheetId="14">Part12!$M$261</definedName>
    <definedName name="autre_étab_6" localSheetId="15">Part13!$M$261</definedName>
    <definedName name="autre_étab_6" localSheetId="16">Part14!$M$261</definedName>
    <definedName name="autre_étab_6" localSheetId="17">Part15!$M$261</definedName>
    <definedName name="autre_étab_6" localSheetId="18">Part16!$M$261</definedName>
    <definedName name="autre_étab_6" localSheetId="19">Part17!$M$261</definedName>
    <definedName name="autre_étab_6" localSheetId="20">Part18!$M$261</definedName>
    <definedName name="autre_étab_6" localSheetId="21">Part19!$M$261</definedName>
    <definedName name="autre_étab_6" localSheetId="3">'Part1-Coord'!$M$262</definedName>
    <definedName name="autre_étab_6" localSheetId="4">Part2!$M$261</definedName>
    <definedName name="autre_étab_6" localSheetId="22">Part20!$M$261</definedName>
    <definedName name="autre_étab_6" localSheetId="5">Part3!$M$261</definedName>
    <definedName name="autre_étab_6" localSheetId="6">Part4!$M$261</definedName>
    <definedName name="autre_étab_6" localSheetId="7">Part5!$M$261</definedName>
    <definedName name="autre_étab_6" localSheetId="8">Part6!$M$261</definedName>
    <definedName name="autre_étab_6" localSheetId="9">Part7!$M$261</definedName>
    <definedName name="autre_étab_6" localSheetId="10">Part8!$M$261</definedName>
    <definedName name="autre_étab_6" localSheetId="11">Part9!$M$261</definedName>
    <definedName name="autre_étab_7" localSheetId="12">Part10!$M$262</definedName>
    <definedName name="autre_étab_7" localSheetId="13">Part11!$M$262</definedName>
    <definedName name="autre_étab_7" localSheetId="14">Part12!$M$262</definedName>
    <definedName name="autre_étab_7" localSheetId="15">Part13!$M$262</definedName>
    <definedName name="autre_étab_7" localSheetId="16">Part14!$M$262</definedName>
    <definedName name="autre_étab_7" localSheetId="17">Part15!$M$262</definedName>
    <definedName name="autre_étab_7" localSheetId="18">Part16!$M$262</definedName>
    <definedName name="autre_étab_7" localSheetId="19">Part17!$M$262</definedName>
    <definedName name="autre_étab_7" localSheetId="20">Part18!$M$262</definedName>
    <definedName name="autre_étab_7" localSheetId="21">Part19!$M$262</definedName>
    <definedName name="autre_étab_7" localSheetId="3">'Part1-Coord'!$M$263</definedName>
    <definedName name="autre_étab_7" localSheetId="4">Part2!$M$262</definedName>
    <definedName name="autre_étab_7" localSheetId="22">Part20!$M$262</definedName>
    <definedName name="autre_étab_7" localSheetId="5">Part3!$M$262</definedName>
    <definedName name="autre_étab_7" localSheetId="6">Part4!$M$262</definedName>
    <definedName name="autre_étab_7" localSheetId="7">Part5!$M$262</definedName>
    <definedName name="autre_étab_7" localSheetId="8">Part6!$M$262</definedName>
    <definedName name="autre_étab_7" localSheetId="9">Part7!$M$262</definedName>
    <definedName name="autre_étab_7" localSheetId="10">Part8!$M$262</definedName>
    <definedName name="autre_étab_7" localSheetId="11">Part9!$M$262</definedName>
    <definedName name="autre_étab_8" localSheetId="12">Part10!$M$263</definedName>
    <definedName name="autre_étab_8" localSheetId="13">Part11!$M$263</definedName>
    <definedName name="autre_étab_8" localSheetId="14">Part12!$M$263</definedName>
    <definedName name="autre_étab_8" localSheetId="15">Part13!$M$263</definedName>
    <definedName name="autre_étab_8" localSheetId="16">Part14!$M$263</definedName>
    <definedName name="autre_étab_8" localSheetId="17">Part15!$M$263</definedName>
    <definedName name="autre_étab_8" localSheetId="18">Part16!$M$263</definedName>
    <definedName name="autre_étab_8" localSheetId="19">Part17!$M$263</definedName>
    <definedName name="autre_étab_8" localSheetId="20">Part18!$M$263</definedName>
    <definedName name="autre_étab_8" localSheetId="21">Part19!$M$263</definedName>
    <definedName name="autre_étab_8" localSheetId="3">'Part1-Coord'!$M$264</definedName>
    <definedName name="autre_étab_8" localSheetId="4">Part2!$M$263</definedName>
    <definedName name="autre_étab_8" localSheetId="22">Part20!$M$263</definedName>
    <definedName name="autre_étab_8" localSheetId="5">Part3!$M$263</definedName>
    <definedName name="autre_étab_8" localSheetId="6">Part4!$M$263</definedName>
    <definedName name="autre_étab_8" localSheetId="7">Part5!$M$263</definedName>
    <definedName name="autre_étab_8" localSheetId="8">Part6!$M$263</definedName>
    <definedName name="autre_étab_8" localSheetId="9">Part7!$M$263</definedName>
    <definedName name="autre_étab_8" localSheetId="10">Part8!$M$263</definedName>
    <definedName name="autre_étab_8" localSheetId="11">Part9!$M$263</definedName>
    <definedName name="Case_cofi_horsUE" localSheetId="12">Part10!$B$206</definedName>
    <definedName name="Case_cofi_horsUE" localSheetId="13">Part11!$B$206</definedName>
    <definedName name="Case_cofi_horsUE" localSheetId="14">Part12!$B$206</definedName>
    <definedName name="Case_cofi_horsUE" localSheetId="15">Part13!$B$206</definedName>
    <definedName name="Case_cofi_horsUE" localSheetId="16">Part14!$B$206</definedName>
    <definedName name="Case_cofi_horsUE" localSheetId="17">Part15!$B$206</definedName>
    <definedName name="Case_cofi_horsUE" localSheetId="18">Part16!$B$206</definedName>
    <definedName name="Case_cofi_horsUE" localSheetId="19">Part17!$B$206</definedName>
    <definedName name="Case_cofi_horsUE" localSheetId="20">Part18!$B$206</definedName>
    <definedName name="Case_cofi_horsUE" localSheetId="21">Part19!$B$206</definedName>
    <definedName name="Case_cofi_horsUE" localSheetId="3">'Part1-Coord'!$B$206</definedName>
    <definedName name="Case_cofi_horsUE" localSheetId="4">Part2!$B$206</definedName>
    <definedName name="Case_cofi_horsUE" localSheetId="22">Part20!$B$206</definedName>
    <definedName name="Case_cofi_horsUE" localSheetId="5">Part3!$B$206</definedName>
    <definedName name="Case_cofi_horsUE" localSheetId="6">Part4!$B$206</definedName>
    <definedName name="Case_cofi_horsUE" localSheetId="7">Part5!$B$206</definedName>
    <definedName name="Case_cofi_horsUE" localSheetId="8">Part6!$B$206</definedName>
    <definedName name="Case_cofi_horsUE" localSheetId="9">Part7!$B$206</definedName>
    <definedName name="Case_cofi_horsUE" localSheetId="10">Part8!$B$206</definedName>
    <definedName name="Case_cofi_horsUE" localSheetId="11">Part9!$B$206</definedName>
    <definedName name="Case_cofi_inUE" localSheetId="12">Part10!$B$211</definedName>
    <definedName name="Case_cofi_inUE" localSheetId="13">Part11!$B$211</definedName>
    <definedName name="Case_cofi_inUE" localSheetId="14">Part12!$B$211</definedName>
    <definedName name="Case_cofi_inUE" localSheetId="15">Part13!$B$211</definedName>
    <definedName name="Case_cofi_inUE" localSheetId="16">Part14!$B$211</definedName>
    <definedName name="Case_cofi_inUE" localSheetId="17">Part15!$B$211</definedName>
    <definedName name="Case_cofi_inUE" localSheetId="18">Part16!$B$211</definedName>
    <definedName name="Case_cofi_inUE" localSheetId="19">Part17!$B$211</definedName>
    <definedName name="Case_cofi_inUE" localSheetId="20">Part18!$B$211</definedName>
    <definedName name="Case_cofi_inUE" localSheetId="21">Part19!$B$211</definedName>
    <definedName name="Case_cofi_inUE" localSheetId="3">'Part1-Coord'!$B$211</definedName>
    <definedName name="Case_cofi_inUE" localSheetId="4">Part2!$B$211</definedName>
    <definedName name="Case_cofi_inUE" localSheetId="22">Part20!$B$211</definedName>
    <definedName name="Case_cofi_inUE" localSheetId="5">Part3!$B$211</definedName>
    <definedName name="Case_cofi_inUE" localSheetId="6">Part4!$B$211</definedName>
    <definedName name="Case_cofi_inUE" localSheetId="7">Part5!$B$211</definedName>
    <definedName name="Case_cofi_inUE" localSheetId="8">Part6!$B$211</definedName>
    <definedName name="Case_cofi_inUE" localSheetId="9">Part7!$B$211</definedName>
    <definedName name="Case_cofi_inUE" localSheetId="10">Part8!$B$211</definedName>
    <definedName name="Case_cofi_inUE" localSheetId="11">Part9!$B$211</definedName>
    <definedName name="case_decharge_enseignement" localSheetId="12">Part10!$B$106</definedName>
    <definedName name="case_decharge_enseignement" localSheetId="13">Part11!$B$106</definedName>
    <definedName name="case_decharge_enseignement" localSheetId="14">Part12!$B$106</definedName>
    <definedName name="case_decharge_enseignement" localSheetId="15">Part13!$B$106</definedName>
    <definedName name="case_decharge_enseignement" localSheetId="16">Part14!$B$106</definedName>
    <definedName name="case_decharge_enseignement" localSheetId="17">Part15!$B$106</definedName>
    <definedName name="case_decharge_enseignement" localSheetId="18">Part16!$B$106</definedName>
    <definedName name="case_decharge_enseignement" localSheetId="19">Part17!$B$106</definedName>
    <definedName name="case_decharge_enseignement" localSheetId="20">Part18!$B$106</definedName>
    <definedName name="case_decharge_enseignement" localSheetId="21">Part19!$B$106</definedName>
    <definedName name="case_decharge_enseignement" localSheetId="3">'Part1-Coord'!$B$106</definedName>
    <definedName name="case_decharge_enseignement" localSheetId="4">Part2!$B$106</definedName>
    <definedName name="case_decharge_enseignement" localSheetId="22">Part20!$B$106</definedName>
    <definedName name="case_decharge_enseignement" localSheetId="5">Part3!$B$106</definedName>
    <definedName name="case_decharge_enseignement" localSheetId="6">Part4!$B$106</definedName>
    <definedName name="case_decharge_enseignement" localSheetId="7">Part5!$B$106</definedName>
    <definedName name="case_decharge_enseignement" localSheetId="8">Part6!$B$106</definedName>
    <definedName name="case_decharge_enseignement" localSheetId="9">Part7!$B$106</definedName>
    <definedName name="case_decharge_enseignement" localSheetId="10">Part8!$B$106</definedName>
    <definedName name="case_decharge_enseignement" localSheetId="11">Part9!$B$106</definedName>
    <definedName name="Case_equipement" localSheetId="12">Part10!$B$46</definedName>
    <definedName name="Case_equipement" localSheetId="13">Part11!$B$46</definedName>
    <definedName name="Case_equipement" localSheetId="14">Part12!$B$46</definedName>
    <definedName name="Case_equipement" localSheetId="15">Part13!$B$46</definedName>
    <definedName name="Case_equipement" localSheetId="16">Part14!$B$46</definedName>
    <definedName name="Case_equipement" localSheetId="17">Part15!$B$46</definedName>
    <definedName name="Case_equipement" localSheetId="18">Part16!$B$46</definedName>
    <definedName name="Case_equipement" localSheetId="19">Part17!$B$46</definedName>
    <definedName name="Case_equipement" localSheetId="20">Part18!$B$46</definedName>
    <definedName name="Case_equipement" localSheetId="21">Part19!$B$46</definedName>
    <definedName name="Case_equipement" localSheetId="3">'Part1-Coord'!$B$46</definedName>
    <definedName name="Case_equipement" localSheetId="4">Part2!$B$46</definedName>
    <definedName name="Case_equipement" localSheetId="22">Part20!$B$46</definedName>
    <definedName name="Case_equipement" localSheetId="5">Part3!$B$46</definedName>
    <definedName name="Case_equipement" localSheetId="6">Part4!$B$46</definedName>
    <definedName name="Case_equipement" localSheetId="7">Part5!$B$46</definedName>
    <definedName name="Case_equipement" localSheetId="8">Part6!$B$46</definedName>
    <definedName name="Case_equipement" localSheetId="9">Part7!$B$46</definedName>
    <definedName name="Case_equipement" localSheetId="10">Part8!$B$46</definedName>
    <definedName name="Case_equipement" localSheetId="11">Part9!$B$46</definedName>
    <definedName name="Case_facturation_interne" localSheetId="12">Part10!$B$183</definedName>
    <definedName name="Case_facturation_interne" localSheetId="13">Part11!$B$183</definedName>
    <definedName name="Case_facturation_interne" localSheetId="14">Part12!$B$183</definedName>
    <definedName name="Case_facturation_interne" localSheetId="15">Part13!$B$183</definedName>
    <definedName name="Case_facturation_interne" localSheetId="16">Part14!$B$183</definedName>
    <definedName name="Case_facturation_interne" localSheetId="17">Part15!$B$183</definedName>
    <definedName name="Case_facturation_interne" localSheetId="18">Part16!$B$183</definedName>
    <definedName name="Case_facturation_interne" localSheetId="19">Part17!$B$183</definedName>
    <definedName name="Case_facturation_interne" localSheetId="20">Part18!$B$183</definedName>
    <definedName name="Case_facturation_interne" localSheetId="21">Part19!$B$183</definedName>
    <definedName name="Case_facturation_interne" localSheetId="3">'Part1-Coord'!$B$183</definedName>
    <definedName name="Case_facturation_interne" localSheetId="4">Part2!$B$183</definedName>
    <definedName name="Case_facturation_interne" localSheetId="22">Part20!$B$183</definedName>
    <definedName name="Case_facturation_interne" localSheetId="5">Part3!$B$183</definedName>
    <definedName name="Case_facturation_interne" localSheetId="6">Part4!$B$183</definedName>
    <definedName name="Case_facturation_interne" localSheetId="7">Part5!$B$183</definedName>
    <definedName name="Case_facturation_interne" localSheetId="8">Part6!$B$183</definedName>
    <definedName name="Case_facturation_interne" localSheetId="9">Part7!$B$183</definedName>
    <definedName name="Case_facturation_interne" localSheetId="10">Part8!$B$183</definedName>
    <definedName name="Case_facturation_interne" localSheetId="11">Part9!$B$183</definedName>
    <definedName name="Case_financier_tot" localSheetId="12">Part10!$B$191</definedName>
    <definedName name="Case_financier_tot" localSheetId="13">Part11!$B$191</definedName>
    <definedName name="Case_financier_tot" localSheetId="14">Part12!$B$191</definedName>
    <definedName name="Case_financier_tot" localSheetId="15">Part13!$B$191</definedName>
    <definedName name="Case_financier_tot" localSheetId="16">Part14!$B$191</definedName>
    <definedName name="Case_financier_tot" localSheetId="17">Part15!$B$191</definedName>
    <definedName name="Case_financier_tot" localSheetId="18">Part16!$B$191</definedName>
    <definedName name="Case_financier_tot" localSheetId="19">Part17!$B$191</definedName>
    <definedName name="Case_financier_tot" localSheetId="20">Part18!$B$191</definedName>
    <definedName name="Case_financier_tot" localSheetId="21">Part19!$B$191</definedName>
    <definedName name="Case_financier_tot" localSheetId="3">'Part1-Coord'!$B$191</definedName>
    <definedName name="Case_financier_tot" localSheetId="4">Part2!$B$191</definedName>
    <definedName name="Case_financier_tot" localSheetId="22">Part20!$B$191</definedName>
    <definedName name="Case_financier_tot" localSheetId="5">Part3!$B$191</definedName>
    <definedName name="Case_financier_tot" localSheetId="6">Part4!$B$191</definedName>
    <definedName name="Case_financier_tot" localSheetId="7">Part5!$B$191</definedName>
    <definedName name="Case_financier_tot" localSheetId="8">Part6!$B$191</definedName>
    <definedName name="Case_financier_tot" localSheetId="9">Part7!$B$191</definedName>
    <definedName name="Case_financier_tot" localSheetId="10">Part8!$B$191</definedName>
    <definedName name="Case_financier_tot" localSheetId="11">Part9!$B$191</definedName>
    <definedName name="Case_fonctionnement_tot" localSheetId="12">Part10!$B$153</definedName>
    <definedName name="Case_fonctionnement_tot" localSheetId="13">Part11!$B$153</definedName>
    <definedName name="Case_fonctionnement_tot" localSheetId="14">Part12!$B$153</definedName>
    <definedName name="Case_fonctionnement_tot" localSheetId="15">Part13!$B$153</definedName>
    <definedName name="Case_fonctionnement_tot" localSheetId="16">Part14!$B$153</definedName>
    <definedName name="Case_fonctionnement_tot" localSheetId="17">Part15!$B$153</definedName>
    <definedName name="Case_fonctionnement_tot" localSheetId="18">Part16!$B$153</definedName>
    <definedName name="Case_fonctionnement_tot" localSheetId="19">Part17!$B$153</definedName>
    <definedName name="Case_fonctionnement_tot" localSheetId="20">Part18!$B$153</definedName>
    <definedName name="Case_fonctionnement_tot" localSheetId="21">Part19!$B$153</definedName>
    <definedName name="Case_fonctionnement_tot" localSheetId="3">'Part1-Coord'!$B$153</definedName>
    <definedName name="Case_fonctionnement_tot" localSheetId="4">Part2!$B$153</definedName>
    <definedName name="Case_fonctionnement_tot" localSheetId="22">Part20!$B$153</definedName>
    <definedName name="Case_fonctionnement_tot" localSheetId="5">Part3!$B$153</definedName>
    <definedName name="Case_fonctionnement_tot" localSheetId="6">Part4!$B$153</definedName>
    <definedName name="Case_fonctionnement_tot" localSheetId="7">Part5!$B$153</definedName>
    <definedName name="Case_fonctionnement_tot" localSheetId="8">Part6!$B$153</definedName>
    <definedName name="Case_fonctionnement_tot" localSheetId="9">Part7!$B$153</definedName>
    <definedName name="Case_fonctionnement_tot" localSheetId="10">Part8!$B$153</definedName>
    <definedName name="Case_fonctionnement_tot" localSheetId="11">Part9!$B$153</definedName>
    <definedName name="Case_frais_environnement" localSheetId="12">Part10!$B$190</definedName>
    <definedName name="Case_frais_environnement" localSheetId="13">Part11!$B$190</definedName>
    <definedName name="Case_frais_environnement" localSheetId="14">Part12!$B$190</definedName>
    <definedName name="Case_frais_environnement" localSheetId="15">Part13!$B$190</definedName>
    <definedName name="Case_frais_environnement" localSheetId="16">Part14!$B$190</definedName>
    <definedName name="Case_frais_environnement" localSheetId="17">Part15!$B$190</definedName>
    <definedName name="Case_frais_environnement" localSheetId="18">Part16!$B$190</definedName>
    <definedName name="Case_frais_environnement" localSheetId="19">Part17!$B$190</definedName>
    <definedName name="Case_frais_environnement" localSheetId="20">Part18!$B$190</definedName>
    <definedName name="Case_frais_environnement" localSheetId="21">Part19!$B$190</definedName>
    <definedName name="Case_frais_environnement" localSheetId="3">'Part1-Coord'!$B$190</definedName>
    <definedName name="Case_frais_environnement" localSheetId="4">Part2!$B$190</definedName>
    <definedName name="Case_frais_environnement" localSheetId="22">Part20!$B$190</definedName>
    <definedName name="Case_frais_environnement" localSheetId="5">Part3!$B$190</definedName>
    <definedName name="Case_frais_environnement" localSheetId="6">Part4!$B$190</definedName>
    <definedName name="Case_frais_environnement" localSheetId="7">Part5!$B$190</definedName>
    <definedName name="Case_frais_environnement" localSheetId="8">Part6!$B$190</definedName>
    <definedName name="Case_frais_environnement" localSheetId="9">Part7!$B$190</definedName>
    <definedName name="Case_frais_environnement" localSheetId="10">Part8!$B$190</definedName>
    <definedName name="Case_frais_environnement" localSheetId="11">Part9!$B$190</definedName>
    <definedName name="Case_frais_gestion" localSheetId="12">Part10!$B$189</definedName>
    <definedName name="Case_frais_gestion" localSheetId="13">Part11!$B$189</definedName>
    <definedName name="Case_frais_gestion" localSheetId="14">Part12!$B$189</definedName>
    <definedName name="Case_frais_gestion" localSheetId="15">Part13!$B$189</definedName>
    <definedName name="Case_frais_gestion" localSheetId="16">Part14!$B$189</definedName>
    <definedName name="Case_frais_gestion" localSheetId="17">Part15!$B$189</definedName>
    <definedName name="Case_frais_gestion" localSheetId="18">Part16!$B$189</definedName>
    <definedName name="Case_frais_gestion" localSheetId="19">Part17!$B$189</definedName>
    <definedName name="Case_frais_gestion" localSheetId="20">Part18!$B$189</definedName>
    <definedName name="Case_frais_gestion" localSheetId="21">Part19!$B$189</definedName>
    <definedName name="Case_frais_gestion" localSheetId="3">'Part1-Coord'!$B$189</definedName>
    <definedName name="Case_frais_gestion" localSheetId="4">Part2!$B$189</definedName>
    <definedName name="Case_frais_gestion" localSheetId="22">Part20!$B$189</definedName>
    <definedName name="Case_frais_gestion" localSheetId="5">Part3!$B$189</definedName>
    <definedName name="Case_frais_gestion" localSheetId="6">Part4!$B$189</definedName>
    <definedName name="Case_frais_gestion" localSheetId="7">Part5!$B$189</definedName>
    <definedName name="Case_frais_gestion" localSheetId="8">Part6!$B$189</definedName>
    <definedName name="Case_frais_gestion" localSheetId="9">Part7!$B$189</definedName>
    <definedName name="Case_frais_gestion" localSheetId="10">Part8!$B$189</definedName>
    <definedName name="Case_frais_gestion" localSheetId="11">Part9!$B$189</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tot" localSheetId="12">Part10!$B$107</definedName>
    <definedName name="Case_pers_tot" localSheetId="13">Part11!$B$107</definedName>
    <definedName name="Case_pers_tot" localSheetId="14">Part12!$B$107</definedName>
    <definedName name="Case_pers_tot" localSheetId="15">Part13!$B$107</definedName>
    <definedName name="Case_pers_tot" localSheetId="16">Part14!$B$107</definedName>
    <definedName name="Case_pers_tot" localSheetId="17">Part15!$B$107</definedName>
    <definedName name="Case_pers_tot" localSheetId="18">Part16!$B$107</definedName>
    <definedName name="Case_pers_tot" localSheetId="19">Part17!$B$107</definedName>
    <definedName name="Case_pers_tot" localSheetId="20">Part18!$B$107</definedName>
    <definedName name="Case_pers_tot" localSheetId="21">Part19!$B$107</definedName>
    <definedName name="Case_pers_tot" localSheetId="3">'Part1-Coord'!$B$107</definedName>
    <definedName name="Case_pers_tot" localSheetId="4">Part2!$B$107</definedName>
    <definedName name="Case_pers_tot" localSheetId="22">Part20!$B$107</definedName>
    <definedName name="Case_pers_tot" localSheetId="5">Part3!$B$107</definedName>
    <definedName name="Case_pers_tot" localSheetId="6">Part4!$B$107</definedName>
    <definedName name="Case_pers_tot" localSheetId="7">Part5!$B$107</definedName>
    <definedName name="Case_pers_tot" localSheetId="8">Part6!$B$107</definedName>
    <definedName name="Case_pers_tot" localSheetId="9">Part7!$B$107</definedName>
    <definedName name="Case_pers_tot" localSheetId="10">Part8!$B$107</definedName>
    <definedName name="Case_pers_tot" localSheetId="11">Part9!$B$107</definedName>
    <definedName name="Case_perso_statutaire" localSheetId="12">Part10!$B$104</definedName>
    <definedName name="Case_perso_statutaire" localSheetId="13">Part11!$B$104</definedName>
    <definedName name="Case_perso_statutaire" localSheetId="14">Part12!$B$104</definedName>
    <definedName name="Case_perso_statutaire" localSheetId="15">Part13!$B$104</definedName>
    <definedName name="Case_perso_statutaire" localSheetId="16">Part14!$B$104</definedName>
    <definedName name="Case_perso_statutaire" localSheetId="17">Part15!$B$104</definedName>
    <definedName name="Case_perso_statutaire" localSheetId="18">Part16!$B$104</definedName>
    <definedName name="Case_perso_statutaire" localSheetId="19">Part17!$B$104</definedName>
    <definedName name="Case_perso_statutaire" localSheetId="20">Part18!$B$104</definedName>
    <definedName name="Case_perso_statutaire" localSheetId="21">Part19!$B$104</definedName>
    <definedName name="Case_perso_statutaire" localSheetId="3">'Part1-Coord'!$B$104:$F$104</definedName>
    <definedName name="Case_perso_statutaire" localSheetId="4">Part2!$B$104</definedName>
    <definedName name="Case_perso_statutaire" localSheetId="22">Part20!$B$104</definedName>
    <definedName name="Case_perso_statutaire" localSheetId="5">Part3!$B$104</definedName>
    <definedName name="Case_perso_statutaire" localSheetId="6">Part4!$B$104</definedName>
    <definedName name="Case_perso_statutaire" localSheetId="7">Part5!$B$104</definedName>
    <definedName name="Case_perso_statutaire" localSheetId="8">Part6!$B$104</definedName>
    <definedName name="Case_perso_statutaire" localSheetId="9">Part7!$B$104</definedName>
    <definedName name="Case_perso_statutaire" localSheetId="10">Part8!$B$104</definedName>
    <definedName name="Case_perso_statutaire" localSheetId="11">Part9!$B$104</definedName>
    <definedName name="Case_prestationServiceExterne" localSheetId="12">Part10!$B$168</definedName>
    <definedName name="Case_prestationServiceExterne" localSheetId="13">Part11!$B$168</definedName>
    <definedName name="Case_prestationServiceExterne" localSheetId="14">Part12!$B$168</definedName>
    <definedName name="Case_prestationServiceExterne" localSheetId="15">Part13!$B$168</definedName>
    <definedName name="Case_prestationServiceExterne" localSheetId="16">Part14!$B$168</definedName>
    <definedName name="Case_prestationServiceExterne" localSheetId="17">Part15!$B$168</definedName>
    <definedName name="Case_prestationServiceExterne" localSheetId="18">Part16!$B$168</definedName>
    <definedName name="Case_prestationServiceExterne" localSheetId="19">Part17!$B$168</definedName>
    <definedName name="Case_prestationServiceExterne" localSheetId="20">Part18!$B$168</definedName>
    <definedName name="Case_prestationServiceExterne" localSheetId="21">Part19!$B$168</definedName>
    <definedName name="Case_prestationServiceExterne" localSheetId="3">'Part1-Coord'!$B$168</definedName>
    <definedName name="Case_prestationServiceExterne" localSheetId="4">Part2!$B$168</definedName>
    <definedName name="Case_prestationServiceExterne" localSheetId="22">Part20!$B$168</definedName>
    <definedName name="Case_prestationServiceExterne" localSheetId="5">Part3!$B$168</definedName>
    <definedName name="Case_prestationServiceExterne" localSheetId="6">Part4!$B$168</definedName>
    <definedName name="Case_prestationServiceExterne" localSheetId="7">Part5!$B$168</definedName>
    <definedName name="Case_prestationServiceExterne" localSheetId="8">Part6!$B$168</definedName>
    <definedName name="Case_prestationServiceExterne" localSheetId="9">Part7!$B$168</definedName>
    <definedName name="Case_prestationServiceExterne" localSheetId="10">Part8!$B$168</definedName>
    <definedName name="Case_prestationServiceExterne" localSheetId="11">Part9!$B$168</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VoletGeneral!$Q$54:$AU$84</definedName>
    <definedName name="_xlnm.Print_Area" localSheetId="1">Notice!$A$1:$I$43</definedName>
    <definedName name="_xlnm.Print_Area" localSheetId="2">VoletGeneral!$A$1:$O$180</definedName>
  </definedNames>
  <calcPr calcId="191029"/>
</workbook>
</file>

<file path=xl/calcChain.xml><?xml version="1.0" encoding="utf-8"?>
<calcChain xmlns="http://schemas.openxmlformats.org/spreadsheetml/2006/main">
  <c r="G36" i="356" l="1"/>
  <c r="I36" i="356" s="1"/>
  <c r="G36" i="556"/>
  <c r="I36" i="556" s="1"/>
  <c r="G36" i="555"/>
  <c r="I36" i="555" s="1"/>
  <c r="G36" i="554"/>
  <c r="I36" i="554" s="1"/>
  <c r="G36" i="553"/>
  <c r="I36" i="553" s="1"/>
  <c r="G36" i="552"/>
  <c r="I36" i="552" s="1"/>
  <c r="G36" i="551"/>
  <c r="I36" i="551" s="1"/>
  <c r="G36" i="550"/>
  <c r="I36" i="550" s="1"/>
  <c r="G36" i="549"/>
  <c r="I36" i="549" s="1"/>
  <c r="G36" i="548"/>
  <c r="I36" i="548" s="1"/>
  <c r="G36" i="547"/>
  <c r="I36" i="547" s="1"/>
  <c r="G36" i="546"/>
  <c r="I36" i="546" s="1"/>
  <c r="G36" i="545"/>
  <c r="I36" i="545" s="1"/>
  <c r="G36" i="544"/>
  <c r="I36" i="544" s="1"/>
  <c r="G36" i="543"/>
  <c r="I36" i="543" s="1"/>
  <c r="G36" i="542"/>
  <c r="I36" i="542" s="1"/>
  <c r="G36" i="541"/>
  <c r="I36" i="541" s="1"/>
  <c r="G36" i="540"/>
  <c r="I36" i="540" s="1"/>
  <c r="G36" i="539"/>
  <c r="I36" i="539" s="1"/>
  <c r="G36" i="49"/>
  <c r="I36" i="49" s="1"/>
  <c r="Q83" i="2" l="1"/>
  <c r="Q82" i="2"/>
  <c r="Q81" i="2"/>
  <c r="Q80" i="2"/>
  <c r="Q79" i="2"/>
  <c r="Q78" i="2"/>
  <c r="Q77" i="2"/>
  <c r="Q76" i="2"/>
  <c r="Q75" i="2"/>
  <c r="Q74" i="2"/>
  <c r="Q73" i="2"/>
  <c r="Q72" i="2"/>
  <c r="Q71" i="2"/>
  <c r="Q70" i="2"/>
  <c r="Q69" i="2"/>
  <c r="Q68" i="2"/>
  <c r="Q67" i="2"/>
  <c r="Q66" i="2"/>
  <c r="Q65" i="2"/>
  <c r="AZ53" i="2"/>
  <c r="AY53" i="2"/>
  <c r="AV53" i="2"/>
  <c r="AU53" i="2"/>
  <c r="AT53" i="2"/>
  <c r="AS53" i="2"/>
  <c r="AR53" i="2"/>
  <c r="AN53" i="2"/>
  <c r="AM53" i="2"/>
  <c r="AL53" i="2"/>
  <c r="AK53" i="2"/>
  <c r="AJ53" i="2"/>
  <c r="AI53" i="2"/>
  <c r="AH53" i="2"/>
  <c r="AG53" i="2"/>
  <c r="AF53" i="2"/>
  <c r="AE53" i="2"/>
  <c r="AD53" i="2"/>
  <c r="AC53" i="2"/>
  <c r="AB53" i="2"/>
  <c r="AA53" i="2"/>
  <c r="Z53" i="2"/>
  <c r="Y53" i="2"/>
  <c r="X53" i="2"/>
  <c r="W53" i="2"/>
  <c r="V53" i="2"/>
  <c r="U53" i="2"/>
  <c r="T53" i="2"/>
  <c r="S53" i="2"/>
  <c r="F107" i="540"/>
  <c r="F107" i="541"/>
  <c r="F107" i="542"/>
  <c r="F107" i="543"/>
  <c r="F107" i="544"/>
  <c r="F107" i="545"/>
  <c r="F107" i="546"/>
  <c r="F107" i="547"/>
  <c r="F107" i="548"/>
  <c r="F107" i="549"/>
  <c r="F107" i="550"/>
  <c r="F107" i="551"/>
  <c r="F107" i="552"/>
  <c r="F107" i="553"/>
  <c r="F107" i="554"/>
  <c r="F107" i="555"/>
  <c r="F107" i="556"/>
  <c r="F107" i="539"/>
  <c r="F107" i="49"/>
  <c r="F107" i="356"/>
  <c r="K169" i="2" l="1"/>
  <c r="M167" i="2"/>
  <c r="K167" i="2"/>
  <c r="E167" i="2"/>
  <c r="B167" i="2"/>
  <c r="C252" i="540"/>
  <c r="C252" i="541"/>
  <c r="C252" i="542"/>
  <c r="C252" i="543"/>
  <c r="C252" i="544"/>
  <c r="C252" i="545"/>
  <c r="C252" i="546"/>
  <c r="C252" i="547"/>
  <c r="C252" i="548"/>
  <c r="C252" i="549"/>
  <c r="C252" i="550"/>
  <c r="C252" i="551"/>
  <c r="C252" i="552"/>
  <c r="C252" i="553"/>
  <c r="C252" i="554"/>
  <c r="C252" i="555"/>
  <c r="C252" i="556"/>
  <c r="C252" i="539"/>
  <c r="C252" i="49"/>
  <c r="D242" i="540" l="1"/>
  <c r="F240" i="540"/>
  <c r="D240" i="540"/>
  <c r="D242" i="541"/>
  <c r="F240" i="541"/>
  <c r="D240" i="541"/>
  <c r="D242" i="542"/>
  <c r="F240" i="542"/>
  <c r="D240" i="542"/>
  <c r="D242" i="543"/>
  <c r="F240" i="543"/>
  <c r="D240" i="543"/>
  <c r="D242" i="544"/>
  <c r="F240" i="544"/>
  <c r="D240" i="544"/>
  <c r="D242" i="545"/>
  <c r="F240" i="545"/>
  <c r="D240" i="545"/>
  <c r="D242" i="546"/>
  <c r="F240" i="546"/>
  <c r="D240" i="546"/>
  <c r="D242" i="547"/>
  <c r="F240" i="547"/>
  <c r="D240" i="547"/>
  <c r="D242" i="548"/>
  <c r="F240" i="548"/>
  <c r="D240" i="548"/>
  <c r="D242" i="549"/>
  <c r="F240" i="549"/>
  <c r="D240" i="549"/>
  <c r="D242" i="550"/>
  <c r="F240" i="550"/>
  <c r="D240" i="550"/>
  <c r="D242" i="551"/>
  <c r="F240" i="551"/>
  <c r="D240" i="551"/>
  <c r="D242" i="552"/>
  <c r="F240" i="552"/>
  <c r="D240" i="552"/>
  <c r="D242" i="553"/>
  <c r="F240" i="553"/>
  <c r="D240" i="553"/>
  <c r="D242" i="554"/>
  <c r="F240" i="554"/>
  <c r="D240" i="554"/>
  <c r="D242" i="555"/>
  <c r="F240" i="555"/>
  <c r="D240" i="555"/>
  <c r="D242" i="556"/>
  <c r="F240" i="556"/>
  <c r="D240" i="556"/>
  <c r="D242" i="539"/>
  <c r="F240" i="539"/>
  <c r="D240" i="539"/>
  <c r="D242" i="49"/>
  <c r="F240" i="49"/>
  <c r="D240" i="49"/>
  <c r="B194" i="540" l="1"/>
  <c r="B194" i="541"/>
  <c r="B194" i="542"/>
  <c r="B194" i="543"/>
  <c r="B194" i="544"/>
  <c r="B194" i="545"/>
  <c r="B194" i="546"/>
  <c r="B194" i="547"/>
  <c r="B194" i="548"/>
  <c r="B194" i="549"/>
  <c r="B194" i="550"/>
  <c r="B194" i="551"/>
  <c r="B194" i="552"/>
  <c r="B194" i="553"/>
  <c r="B194" i="554"/>
  <c r="B194" i="555"/>
  <c r="B194" i="556"/>
  <c r="B194" i="539"/>
  <c r="B194" i="49"/>
  <c r="B194" i="356"/>
  <c r="H2" i="540" l="1"/>
  <c r="C251" i="540" s="1"/>
  <c r="H2" i="541"/>
  <c r="C251" i="541" s="1"/>
  <c r="H2" i="542"/>
  <c r="C251" i="542" s="1"/>
  <c r="H2" i="543"/>
  <c r="C251" i="543" s="1"/>
  <c r="H2" i="544"/>
  <c r="C251" i="544" s="1"/>
  <c r="H2" i="545"/>
  <c r="C251" i="545" s="1"/>
  <c r="H2" i="546"/>
  <c r="C251" i="546" s="1"/>
  <c r="H2" i="547"/>
  <c r="C251" i="547" s="1"/>
  <c r="H2" i="548"/>
  <c r="C251" i="548" s="1"/>
  <c r="H2" i="549"/>
  <c r="C251" i="549" s="1"/>
  <c r="H2" i="550"/>
  <c r="C251" i="550" s="1"/>
  <c r="H2" i="551"/>
  <c r="C251" i="551" s="1"/>
  <c r="H2" i="552"/>
  <c r="C251" i="552" s="1"/>
  <c r="H2" i="553"/>
  <c r="C251" i="553" s="1"/>
  <c r="H2" i="554"/>
  <c r="C251" i="554" s="1"/>
  <c r="H2" i="555"/>
  <c r="C251" i="555" s="1"/>
  <c r="H2" i="556"/>
  <c r="C251" i="556" s="1"/>
  <c r="H2" i="539"/>
  <c r="C251" i="539" s="1"/>
  <c r="H2" i="49"/>
  <c r="C251" i="49" s="1"/>
  <c r="H2" i="356"/>
  <c r="C252" i="356" s="1"/>
  <c r="D241" i="356" l="1"/>
  <c r="G263" i="556" l="1"/>
  <c r="G262" i="556"/>
  <c r="G261" i="556"/>
  <c r="G260" i="556"/>
  <c r="G259" i="556"/>
  <c r="G258" i="556"/>
  <c r="G257" i="556"/>
  <c r="E256" i="556"/>
  <c r="D256" i="556"/>
  <c r="G256" i="556" s="1"/>
  <c r="C256" i="556"/>
  <c r="I211" i="556"/>
  <c r="H211" i="556"/>
  <c r="I206" i="556"/>
  <c r="H206" i="556"/>
  <c r="B189" i="556"/>
  <c r="G183" i="556"/>
  <c r="I182" i="556"/>
  <c r="I181" i="556"/>
  <c r="I180" i="556"/>
  <c r="I179" i="556"/>
  <c r="I178" i="556"/>
  <c r="I177" i="556"/>
  <c r="I176" i="556"/>
  <c r="I175" i="556"/>
  <c r="I174" i="556"/>
  <c r="I173" i="556"/>
  <c r="I172" i="556"/>
  <c r="I171" i="556"/>
  <c r="G168" i="556"/>
  <c r="I167" i="556"/>
  <c r="I166" i="556"/>
  <c r="I165" i="556"/>
  <c r="I164" i="556"/>
  <c r="I163" i="556"/>
  <c r="I162" i="556"/>
  <c r="I161" i="556"/>
  <c r="I160" i="556"/>
  <c r="I159" i="556"/>
  <c r="I158" i="556"/>
  <c r="I157" i="556"/>
  <c r="I156" i="556"/>
  <c r="G151" i="556"/>
  <c r="I150" i="556"/>
  <c r="I149" i="556"/>
  <c r="I148" i="556"/>
  <c r="I147" i="556"/>
  <c r="I146" i="556"/>
  <c r="I145" i="556"/>
  <c r="I144" i="556"/>
  <c r="I143" i="556"/>
  <c r="I142" i="556"/>
  <c r="I141" i="556"/>
  <c r="I140" i="556"/>
  <c r="I139" i="556"/>
  <c r="G137" i="556"/>
  <c r="I136" i="556"/>
  <c r="I135" i="556"/>
  <c r="I134" i="556"/>
  <c r="I133" i="556"/>
  <c r="I132" i="556"/>
  <c r="I131" i="556"/>
  <c r="I130" i="556"/>
  <c r="I129" i="556"/>
  <c r="I128" i="556"/>
  <c r="I127" i="556"/>
  <c r="I126" i="556"/>
  <c r="I125" i="556"/>
  <c r="G123" i="556"/>
  <c r="I122" i="556"/>
  <c r="I121" i="556"/>
  <c r="I120" i="556"/>
  <c r="I119" i="556"/>
  <c r="I118" i="556"/>
  <c r="I117" i="556"/>
  <c r="I116" i="556"/>
  <c r="I115" i="556"/>
  <c r="I114" i="556"/>
  <c r="I113" i="556"/>
  <c r="I112" i="556"/>
  <c r="I111" i="556"/>
  <c r="I106" i="556"/>
  <c r="I105" i="556"/>
  <c r="H104" i="556"/>
  <c r="G193" i="556" s="1"/>
  <c r="G103" i="556"/>
  <c r="I103" i="556" s="1"/>
  <c r="G102" i="556"/>
  <c r="I102" i="556" s="1"/>
  <c r="G101" i="556"/>
  <c r="I101" i="556" s="1"/>
  <c r="G100" i="556"/>
  <c r="I100" i="556" s="1"/>
  <c r="G99" i="556"/>
  <c r="I99" i="556" s="1"/>
  <c r="G98" i="556"/>
  <c r="I98" i="556" s="1"/>
  <c r="G97" i="556"/>
  <c r="I97" i="556" s="1"/>
  <c r="G96" i="556"/>
  <c r="I96" i="556" s="1"/>
  <c r="G95" i="556"/>
  <c r="I95" i="556" s="1"/>
  <c r="G94" i="556"/>
  <c r="I94" i="556" s="1"/>
  <c r="G93" i="556"/>
  <c r="I93" i="556" s="1"/>
  <c r="G92" i="556"/>
  <c r="I92" i="556" s="1"/>
  <c r="G91" i="556"/>
  <c r="I91" i="556" s="1"/>
  <c r="G90" i="556"/>
  <c r="I90" i="556" s="1"/>
  <c r="G89" i="556"/>
  <c r="I89" i="556" s="1"/>
  <c r="G88" i="556"/>
  <c r="I88" i="556" s="1"/>
  <c r="G87" i="556"/>
  <c r="I87" i="556" s="1"/>
  <c r="G86" i="556"/>
  <c r="I86" i="556" s="1"/>
  <c r="G85" i="556"/>
  <c r="I85" i="556" s="1"/>
  <c r="G84" i="556"/>
  <c r="I84" i="556" s="1"/>
  <c r="G83" i="556"/>
  <c r="I83" i="556" s="1"/>
  <c r="G82" i="556"/>
  <c r="I82" i="556" s="1"/>
  <c r="G81" i="556"/>
  <c r="I81" i="556" s="1"/>
  <c r="G80" i="556"/>
  <c r="I80" i="556" s="1"/>
  <c r="H76" i="556"/>
  <c r="G75" i="556"/>
  <c r="I75" i="556" s="1"/>
  <c r="G74" i="556"/>
  <c r="I74" i="556" s="1"/>
  <c r="G73" i="556"/>
  <c r="I73" i="556" s="1"/>
  <c r="G72" i="556"/>
  <c r="I72" i="556" s="1"/>
  <c r="G71" i="556"/>
  <c r="I71" i="556" s="1"/>
  <c r="G70" i="556"/>
  <c r="I70" i="556" s="1"/>
  <c r="G69" i="556"/>
  <c r="I69" i="556" s="1"/>
  <c r="G68" i="556"/>
  <c r="I68" i="556" s="1"/>
  <c r="G67" i="556"/>
  <c r="I67" i="556" s="1"/>
  <c r="G66" i="556"/>
  <c r="I66" i="556" s="1"/>
  <c r="G65" i="556"/>
  <c r="I65" i="556" s="1"/>
  <c r="G64" i="556"/>
  <c r="I64" i="556" s="1"/>
  <c r="G61" i="556"/>
  <c r="I61" i="556" s="1"/>
  <c r="G60" i="556"/>
  <c r="I60" i="556" s="1"/>
  <c r="G59" i="556"/>
  <c r="I59" i="556" s="1"/>
  <c r="G58" i="556"/>
  <c r="I58" i="556" s="1"/>
  <c r="G57" i="556"/>
  <c r="I57" i="556" s="1"/>
  <c r="G56" i="556"/>
  <c r="I56" i="556" s="1"/>
  <c r="G55" i="556"/>
  <c r="I55" i="556" s="1"/>
  <c r="G54" i="556"/>
  <c r="I54" i="556" s="1"/>
  <c r="G53" i="556"/>
  <c r="I53" i="556" s="1"/>
  <c r="G52" i="556"/>
  <c r="I52" i="556" s="1"/>
  <c r="G51" i="556"/>
  <c r="I51" i="556" s="1"/>
  <c r="G50" i="556"/>
  <c r="I50" i="556" s="1"/>
  <c r="G45" i="556"/>
  <c r="I45" i="556" s="1"/>
  <c r="G44" i="556"/>
  <c r="I44" i="556" s="1"/>
  <c r="G43" i="556"/>
  <c r="I43" i="556" s="1"/>
  <c r="G42" i="556"/>
  <c r="I42" i="556" s="1"/>
  <c r="G41" i="556"/>
  <c r="I41" i="556" s="1"/>
  <c r="G40" i="556"/>
  <c r="I40" i="556" s="1"/>
  <c r="G39" i="556"/>
  <c r="I39" i="556" s="1"/>
  <c r="G38" i="556"/>
  <c r="I38" i="556" s="1"/>
  <c r="G37" i="556"/>
  <c r="I37" i="556" s="1"/>
  <c r="G35" i="556"/>
  <c r="I35" i="556" s="1"/>
  <c r="G34" i="556"/>
  <c r="M8" i="556"/>
  <c r="G190" i="556" s="1"/>
  <c r="I190" i="556" s="1"/>
  <c r="M7" i="556"/>
  <c r="H189" i="556" s="1"/>
  <c r="G189" i="556" s="1"/>
  <c r="D4" i="556"/>
  <c r="G263" i="555"/>
  <c r="G262" i="555"/>
  <c r="G261" i="555"/>
  <c r="G260" i="555"/>
  <c r="G259" i="555"/>
  <c r="G258" i="555"/>
  <c r="G257" i="555"/>
  <c r="E256" i="555"/>
  <c r="D256" i="555"/>
  <c r="L101" i="555" s="1"/>
  <c r="C256" i="555"/>
  <c r="I211" i="555"/>
  <c r="H211" i="555"/>
  <c r="I206" i="555"/>
  <c r="H206" i="555"/>
  <c r="B189" i="555"/>
  <c r="G183" i="555"/>
  <c r="I182" i="555"/>
  <c r="I181" i="555"/>
  <c r="I180" i="555"/>
  <c r="I179" i="555"/>
  <c r="I178" i="555"/>
  <c r="I177" i="555"/>
  <c r="I176" i="555"/>
  <c r="I175" i="555"/>
  <c r="I174" i="555"/>
  <c r="I173" i="555"/>
  <c r="I172" i="555"/>
  <c r="I171" i="555"/>
  <c r="G168" i="555"/>
  <c r="I167" i="555"/>
  <c r="I166" i="555"/>
  <c r="I165" i="555"/>
  <c r="I164" i="555"/>
  <c r="I163" i="555"/>
  <c r="I162" i="555"/>
  <c r="I161" i="555"/>
  <c r="I160" i="555"/>
  <c r="I159" i="555"/>
  <c r="I158" i="555"/>
  <c r="I157" i="555"/>
  <c r="I156" i="555"/>
  <c r="G151" i="555"/>
  <c r="I150" i="555"/>
  <c r="I149" i="555"/>
  <c r="I148" i="555"/>
  <c r="I147" i="555"/>
  <c r="I146" i="555"/>
  <c r="I145" i="555"/>
  <c r="I144" i="555"/>
  <c r="I143" i="555"/>
  <c r="I142" i="555"/>
  <c r="I141" i="555"/>
  <c r="I140" i="555"/>
  <c r="I139" i="555"/>
  <c r="G137" i="555"/>
  <c r="I136" i="555"/>
  <c r="I135" i="555"/>
  <c r="I134" i="555"/>
  <c r="I133" i="555"/>
  <c r="I132" i="555"/>
  <c r="I131" i="555"/>
  <c r="I130" i="555"/>
  <c r="I129" i="555"/>
  <c r="I128" i="555"/>
  <c r="I127" i="555"/>
  <c r="I126" i="555"/>
  <c r="I125" i="555"/>
  <c r="G123" i="555"/>
  <c r="I122" i="555"/>
  <c r="I121" i="555"/>
  <c r="I120" i="555"/>
  <c r="I119" i="555"/>
  <c r="I118" i="555"/>
  <c r="I117" i="555"/>
  <c r="I116" i="555"/>
  <c r="I115" i="555"/>
  <c r="I114" i="555"/>
  <c r="I113" i="555"/>
  <c r="I112" i="555"/>
  <c r="I111" i="555"/>
  <c r="I106" i="555"/>
  <c r="I105" i="555"/>
  <c r="H104" i="555"/>
  <c r="G193" i="555" s="1"/>
  <c r="G103" i="555"/>
  <c r="I103" i="555" s="1"/>
  <c r="G102" i="555"/>
  <c r="I102" i="555" s="1"/>
  <c r="G101" i="555"/>
  <c r="I101" i="555" s="1"/>
  <c r="G100" i="555"/>
  <c r="I100" i="555" s="1"/>
  <c r="G99" i="555"/>
  <c r="I99" i="555" s="1"/>
  <c r="G98" i="555"/>
  <c r="I98" i="555" s="1"/>
  <c r="G97" i="555"/>
  <c r="I97" i="555" s="1"/>
  <c r="G96" i="555"/>
  <c r="I96" i="555" s="1"/>
  <c r="G95" i="555"/>
  <c r="I95" i="555" s="1"/>
  <c r="G94" i="555"/>
  <c r="I94" i="555" s="1"/>
  <c r="G93" i="555"/>
  <c r="I93" i="555" s="1"/>
  <c r="G92" i="555"/>
  <c r="I92" i="555" s="1"/>
  <c r="G91" i="555"/>
  <c r="I91" i="555" s="1"/>
  <c r="G90" i="555"/>
  <c r="I90" i="555" s="1"/>
  <c r="G89" i="555"/>
  <c r="I89" i="555" s="1"/>
  <c r="G88" i="555"/>
  <c r="I88" i="555" s="1"/>
  <c r="G87" i="555"/>
  <c r="I87" i="555" s="1"/>
  <c r="G86" i="555"/>
  <c r="I86" i="555" s="1"/>
  <c r="G85" i="555"/>
  <c r="I85" i="555" s="1"/>
  <c r="G84" i="555"/>
  <c r="I84" i="555" s="1"/>
  <c r="G83" i="555"/>
  <c r="I83" i="555" s="1"/>
  <c r="G82" i="555"/>
  <c r="I82" i="555" s="1"/>
  <c r="G81" i="555"/>
  <c r="I81" i="555" s="1"/>
  <c r="G80" i="555"/>
  <c r="I80" i="555" s="1"/>
  <c r="H76" i="555"/>
  <c r="G75" i="555"/>
  <c r="I75" i="555" s="1"/>
  <c r="G74" i="555"/>
  <c r="I74" i="555" s="1"/>
  <c r="G73" i="555"/>
  <c r="I73" i="555" s="1"/>
  <c r="G72" i="555"/>
  <c r="I72" i="555" s="1"/>
  <c r="G71" i="555"/>
  <c r="I71" i="555" s="1"/>
  <c r="G70" i="555"/>
  <c r="I70" i="555" s="1"/>
  <c r="G69" i="555"/>
  <c r="I69" i="555" s="1"/>
  <c r="G68" i="555"/>
  <c r="I68" i="555" s="1"/>
  <c r="G67" i="555"/>
  <c r="I67" i="555" s="1"/>
  <c r="G66" i="555"/>
  <c r="I66" i="555" s="1"/>
  <c r="G65" i="555"/>
  <c r="I65" i="555" s="1"/>
  <c r="G64" i="555"/>
  <c r="G61" i="555"/>
  <c r="I61" i="555" s="1"/>
  <c r="G60" i="555"/>
  <c r="I60" i="555" s="1"/>
  <c r="G59" i="555"/>
  <c r="I59" i="555" s="1"/>
  <c r="G58" i="555"/>
  <c r="I58" i="555" s="1"/>
  <c r="G57" i="555"/>
  <c r="I57" i="555" s="1"/>
  <c r="G56" i="555"/>
  <c r="I56" i="555" s="1"/>
  <c r="G55" i="555"/>
  <c r="I55" i="555" s="1"/>
  <c r="G54" i="555"/>
  <c r="I54" i="555" s="1"/>
  <c r="G53" i="555"/>
  <c r="I53" i="555" s="1"/>
  <c r="G52" i="555"/>
  <c r="I52" i="555" s="1"/>
  <c r="G51" i="555"/>
  <c r="I51" i="555" s="1"/>
  <c r="G50" i="555"/>
  <c r="I50" i="555" s="1"/>
  <c r="G45" i="555"/>
  <c r="I45" i="555" s="1"/>
  <c r="G44" i="555"/>
  <c r="I44" i="555" s="1"/>
  <c r="G43" i="555"/>
  <c r="I43" i="555" s="1"/>
  <c r="G42" i="555"/>
  <c r="I42" i="555" s="1"/>
  <c r="G41" i="555"/>
  <c r="I41" i="555" s="1"/>
  <c r="G40" i="555"/>
  <c r="I40" i="555" s="1"/>
  <c r="G39" i="555"/>
  <c r="I39" i="555" s="1"/>
  <c r="G38" i="555"/>
  <c r="I38" i="555" s="1"/>
  <c r="G37" i="555"/>
  <c r="I37" i="555" s="1"/>
  <c r="G35" i="555"/>
  <c r="I35" i="555" s="1"/>
  <c r="G34" i="555"/>
  <c r="I34" i="555" s="1"/>
  <c r="M8" i="555"/>
  <c r="G190" i="555" s="1"/>
  <c r="I190" i="555" s="1"/>
  <c r="M7" i="555"/>
  <c r="H191" i="555" s="1"/>
  <c r="D4" i="555"/>
  <c r="G263" i="554"/>
  <c r="G262" i="554"/>
  <c r="G261" i="554"/>
  <c r="G260" i="554"/>
  <c r="G259" i="554"/>
  <c r="G258" i="554"/>
  <c r="G257" i="554"/>
  <c r="E256" i="554"/>
  <c r="D256" i="554"/>
  <c r="L100" i="554" s="1"/>
  <c r="C256" i="554"/>
  <c r="I211" i="554"/>
  <c r="H211" i="554"/>
  <c r="I206" i="554"/>
  <c r="H206" i="554"/>
  <c r="B189" i="554"/>
  <c r="G183" i="554"/>
  <c r="I182" i="554"/>
  <c r="I181" i="554"/>
  <c r="I180" i="554"/>
  <c r="I179" i="554"/>
  <c r="I178" i="554"/>
  <c r="I177" i="554"/>
  <c r="I176" i="554"/>
  <c r="I175" i="554"/>
  <c r="I174" i="554"/>
  <c r="I173" i="554"/>
  <c r="I172" i="554"/>
  <c r="I171" i="554"/>
  <c r="G168" i="554"/>
  <c r="I167" i="554"/>
  <c r="I166" i="554"/>
  <c r="I165" i="554"/>
  <c r="I164" i="554"/>
  <c r="I163" i="554"/>
  <c r="I162" i="554"/>
  <c r="I161" i="554"/>
  <c r="I160" i="554"/>
  <c r="I159" i="554"/>
  <c r="I158" i="554"/>
  <c r="I157" i="554"/>
  <c r="I156" i="554"/>
  <c r="G151" i="554"/>
  <c r="I150" i="554"/>
  <c r="I149" i="554"/>
  <c r="I148" i="554"/>
  <c r="I147" i="554"/>
  <c r="I146" i="554"/>
  <c r="I145" i="554"/>
  <c r="I144" i="554"/>
  <c r="I143" i="554"/>
  <c r="I142" i="554"/>
  <c r="I141" i="554"/>
  <c r="I140" i="554"/>
  <c r="I139" i="554"/>
  <c r="G137" i="554"/>
  <c r="I136" i="554"/>
  <c r="I135" i="554"/>
  <c r="I134" i="554"/>
  <c r="I133" i="554"/>
  <c r="I132" i="554"/>
  <c r="I131" i="554"/>
  <c r="I130" i="554"/>
  <c r="I129" i="554"/>
  <c r="I128" i="554"/>
  <c r="I127" i="554"/>
  <c r="I126" i="554"/>
  <c r="I125" i="554"/>
  <c r="G123" i="554"/>
  <c r="I122" i="554"/>
  <c r="I121" i="554"/>
  <c r="I120" i="554"/>
  <c r="I119" i="554"/>
  <c r="I118" i="554"/>
  <c r="I117" i="554"/>
  <c r="I116" i="554"/>
  <c r="I115" i="554"/>
  <c r="I114" i="554"/>
  <c r="I113" i="554"/>
  <c r="I112" i="554"/>
  <c r="I111" i="554"/>
  <c r="I106" i="554"/>
  <c r="I105" i="554"/>
  <c r="H104" i="554"/>
  <c r="G193" i="554" s="1"/>
  <c r="G103" i="554"/>
  <c r="I103" i="554" s="1"/>
  <c r="G102" i="554"/>
  <c r="I102" i="554" s="1"/>
  <c r="G101" i="554"/>
  <c r="I101" i="554" s="1"/>
  <c r="G100" i="554"/>
  <c r="I100" i="554" s="1"/>
  <c r="G99" i="554"/>
  <c r="I99" i="554" s="1"/>
  <c r="G98" i="554"/>
  <c r="I98" i="554" s="1"/>
  <c r="G97" i="554"/>
  <c r="I97" i="554" s="1"/>
  <c r="G96" i="554"/>
  <c r="I96" i="554" s="1"/>
  <c r="G95" i="554"/>
  <c r="I95" i="554" s="1"/>
  <c r="G94" i="554"/>
  <c r="I94" i="554" s="1"/>
  <c r="G93" i="554"/>
  <c r="I93" i="554" s="1"/>
  <c r="G92" i="554"/>
  <c r="I92" i="554" s="1"/>
  <c r="G91" i="554"/>
  <c r="I91" i="554" s="1"/>
  <c r="G90" i="554"/>
  <c r="I90" i="554" s="1"/>
  <c r="G89" i="554"/>
  <c r="I89" i="554" s="1"/>
  <c r="G88" i="554"/>
  <c r="I88" i="554" s="1"/>
  <c r="G87" i="554"/>
  <c r="I87" i="554" s="1"/>
  <c r="G86" i="554"/>
  <c r="I86" i="554" s="1"/>
  <c r="G85" i="554"/>
  <c r="I85" i="554" s="1"/>
  <c r="G84" i="554"/>
  <c r="I84" i="554" s="1"/>
  <c r="G83" i="554"/>
  <c r="I83" i="554" s="1"/>
  <c r="G82" i="554"/>
  <c r="I82" i="554" s="1"/>
  <c r="G81" i="554"/>
  <c r="I81" i="554" s="1"/>
  <c r="G80" i="554"/>
  <c r="H76" i="554"/>
  <c r="G75" i="554"/>
  <c r="I75" i="554" s="1"/>
  <c r="G74" i="554"/>
  <c r="I74" i="554" s="1"/>
  <c r="G73" i="554"/>
  <c r="I73" i="554" s="1"/>
  <c r="G72" i="554"/>
  <c r="I72" i="554" s="1"/>
  <c r="G71" i="554"/>
  <c r="I71" i="554" s="1"/>
  <c r="G70" i="554"/>
  <c r="I70" i="554" s="1"/>
  <c r="G69" i="554"/>
  <c r="I69" i="554" s="1"/>
  <c r="G68" i="554"/>
  <c r="I68" i="554" s="1"/>
  <c r="G67" i="554"/>
  <c r="I67" i="554" s="1"/>
  <c r="G66" i="554"/>
  <c r="I66" i="554" s="1"/>
  <c r="G65" i="554"/>
  <c r="I65" i="554" s="1"/>
  <c r="G64" i="554"/>
  <c r="I64" i="554" s="1"/>
  <c r="G61" i="554"/>
  <c r="I61" i="554" s="1"/>
  <c r="G60" i="554"/>
  <c r="I60" i="554" s="1"/>
  <c r="G59" i="554"/>
  <c r="I59" i="554" s="1"/>
  <c r="G58" i="554"/>
  <c r="I58" i="554" s="1"/>
  <c r="G57" i="554"/>
  <c r="I57" i="554" s="1"/>
  <c r="G56" i="554"/>
  <c r="I56" i="554" s="1"/>
  <c r="G55" i="554"/>
  <c r="I55" i="554" s="1"/>
  <c r="G54" i="554"/>
  <c r="I54" i="554" s="1"/>
  <c r="G53" i="554"/>
  <c r="I53" i="554" s="1"/>
  <c r="G52" i="554"/>
  <c r="I52" i="554" s="1"/>
  <c r="G51" i="554"/>
  <c r="I51" i="554" s="1"/>
  <c r="G50" i="554"/>
  <c r="G45" i="554"/>
  <c r="I45" i="554" s="1"/>
  <c r="G44" i="554"/>
  <c r="I44" i="554" s="1"/>
  <c r="G43" i="554"/>
  <c r="I43" i="554" s="1"/>
  <c r="G42" i="554"/>
  <c r="I42" i="554" s="1"/>
  <c r="G41" i="554"/>
  <c r="I41" i="554" s="1"/>
  <c r="G40" i="554"/>
  <c r="I40" i="554" s="1"/>
  <c r="G39" i="554"/>
  <c r="I39" i="554" s="1"/>
  <c r="G38" i="554"/>
  <c r="I38" i="554" s="1"/>
  <c r="G37" i="554"/>
  <c r="I37" i="554" s="1"/>
  <c r="G35" i="554"/>
  <c r="I35" i="554" s="1"/>
  <c r="G34" i="554"/>
  <c r="I34" i="554" s="1"/>
  <c r="M8" i="554"/>
  <c r="G190" i="554" s="1"/>
  <c r="I190" i="554" s="1"/>
  <c r="M7" i="554"/>
  <c r="H168" i="554" s="1"/>
  <c r="D4" i="554"/>
  <c r="G263" i="553"/>
  <c r="G262" i="553"/>
  <c r="G261" i="553"/>
  <c r="G260" i="553"/>
  <c r="G259" i="553"/>
  <c r="G258" i="553"/>
  <c r="G257" i="553"/>
  <c r="E256" i="553"/>
  <c r="D256" i="553"/>
  <c r="L81" i="553" s="1"/>
  <c r="C256" i="553"/>
  <c r="I211" i="553"/>
  <c r="H211" i="553"/>
  <c r="I206" i="553"/>
  <c r="H206" i="553"/>
  <c r="B189" i="553"/>
  <c r="G183" i="553"/>
  <c r="I182" i="553"/>
  <c r="I181" i="553"/>
  <c r="I180" i="553"/>
  <c r="I179" i="553"/>
  <c r="I178" i="553"/>
  <c r="I177" i="553"/>
  <c r="I176" i="553"/>
  <c r="I175" i="553"/>
  <c r="I174" i="553"/>
  <c r="I173" i="553"/>
  <c r="I172" i="553"/>
  <c r="I171" i="553"/>
  <c r="G168" i="553"/>
  <c r="I167" i="553"/>
  <c r="I166" i="553"/>
  <c r="I165" i="553"/>
  <c r="I164" i="553"/>
  <c r="I163" i="553"/>
  <c r="I162" i="553"/>
  <c r="I161" i="553"/>
  <c r="I160" i="553"/>
  <c r="I159" i="553"/>
  <c r="I158" i="553"/>
  <c r="I157" i="553"/>
  <c r="I156" i="553"/>
  <c r="G151" i="553"/>
  <c r="I150" i="553"/>
  <c r="I149" i="553"/>
  <c r="I148" i="553"/>
  <c r="I147" i="553"/>
  <c r="I146" i="553"/>
  <c r="I145" i="553"/>
  <c r="I144" i="553"/>
  <c r="I143" i="553"/>
  <c r="I142" i="553"/>
  <c r="I141" i="553"/>
  <c r="I140" i="553"/>
  <c r="I139" i="553"/>
  <c r="G137" i="553"/>
  <c r="I136" i="553"/>
  <c r="I135" i="553"/>
  <c r="I134" i="553"/>
  <c r="I133" i="553"/>
  <c r="I132" i="553"/>
  <c r="I131" i="553"/>
  <c r="I130" i="553"/>
  <c r="I129" i="553"/>
  <c r="I128" i="553"/>
  <c r="I127" i="553"/>
  <c r="I126" i="553"/>
  <c r="I125" i="553"/>
  <c r="G123" i="553"/>
  <c r="I122" i="553"/>
  <c r="I121" i="553"/>
  <c r="I120" i="553"/>
  <c r="I119" i="553"/>
  <c r="I118" i="553"/>
  <c r="I117" i="553"/>
  <c r="I116" i="553"/>
  <c r="I115" i="553"/>
  <c r="I114" i="553"/>
  <c r="I113" i="553"/>
  <c r="I112" i="553"/>
  <c r="I111" i="553"/>
  <c r="I106" i="553"/>
  <c r="I105" i="553"/>
  <c r="H104" i="553"/>
  <c r="G193" i="553" s="1"/>
  <c r="G103" i="553"/>
  <c r="I103" i="553" s="1"/>
  <c r="G102" i="553"/>
  <c r="I102" i="553" s="1"/>
  <c r="G101" i="553"/>
  <c r="I101" i="553" s="1"/>
  <c r="G100" i="553"/>
  <c r="I100" i="553" s="1"/>
  <c r="G99" i="553"/>
  <c r="I99" i="553" s="1"/>
  <c r="G98" i="553"/>
  <c r="I98" i="553" s="1"/>
  <c r="G97" i="553"/>
  <c r="I97" i="553" s="1"/>
  <c r="G96" i="553"/>
  <c r="I96" i="553" s="1"/>
  <c r="G95" i="553"/>
  <c r="I95" i="553" s="1"/>
  <c r="G94" i="553"/>
  <c r="I94" i="553" s="1"/>
  <c r="G93" i="553"/>
  <c r="I93" i="553" s="1"/>
  <c r="G92" i="553"/>
  <c r="I92" i="553" s="1"/>
  <c r="G91" i="553"/>
  <c r="I91" i="553" s="1"/>
  <c r="G90" i="553"/>
  <c r="I90" i="553" s="1"/>
  <c r="G89" i="553"/>
  <c r="I89" i="553" s="1"/>
  <c r="G88" i="553"/>
  <c r="I88" i="553" s="1"/>
  <c r="G87" i="553"/>
  <c r="I87" i="553" s="1"/>
  <c r="G86" i="553"/>
  <c r="I86" i="553" s="1"/>
  <c r="G85" i="553"/>
  <c r="I85" i="553" s="1"/>
  <c r="G84" i="553"/>
  <c r="I84" i="553" s="1"/>
  <c r="G83" i="553"/>
  <c r="I83" i="553" s="1"/>
  <c r="G82" i="553"/>
  <c r="I82" i="553" s="1"/>
  <c r="G81" i="553"/>
  <c r="I81" i="553" s="1"/>
  <c r="G80" i="553"/>
  <c r="I80" i="553" s="1"/>
  <c r="H76" i="553"/>
  <c r="G75" i="553"/>
  <c r="I75" i="553" s="1"/>
  <c r="G74" i="553"/>
  <c r="I74" i="553" s="1"/>
  <c r="G73" i="553"/>
  <c r="I73" i="553" s="1"/>
  <c r="G72" i="553"/>
  <c r="I72" i="553" s="1"/>
  <c r="G71" i="553"/>
  <c r="I71" i="553" s="1"/>
  <c r="G70" i="553"/>
  <c r="I70" i="553" s="1"/>
  <c r="G69" i="553"/>
  <c r="I69" i="553" s="1"/>
  <c r="G68" i="553"/>
  <c r="I68" i="553" s="1"/>
  <c r="G67" i="553"/>
  <c r="I67" i="553" s="1"/>
  <c r="G66" i="553"/>
  <c r="I66" i="553" s="1"/>
  <c r="G65" i="553"/>
  <c r="I65" i="553" s="1"/>
  <c r="G64" i="553"/>
  <c r="I64" i="553" s="1"/>
  <c r="G61" i="553"/>
  <c r="I61" i="553" s="1"/>
  <c r="G60" i="553"/>
  <c r="I60" i="553" s="1"/>
  <c r="G59" i="553"/>
  <c r="I59" i="553" s="1"/>
  <c r="G58" i="553"/>
  <c r="I58" i="553" s="1"/>
  <c r="G57" i="553"/>
  <c r="I57" i="553" s="1"/>
  <c r="G56" i="553"/>
  <c r="G55" i="553"/>
  <c r="I55" i="553" s="1"/>
  <c r="G54" i="553"/>
  <c r="I54" i="553" s="1"/>
  <c r="G53" i="553"/>
  <c r="I53" i="553" s="1"/>
  <c r="G52" i="553"/>
  <c r="I52" i="553" s="1"/>
  <c r="G51" i="553"/>
  <c r="I51" i="553" s="1"/>
  <c r="G50" i="553"/>
  <c r="I50" i="553" s="1"/>
  <c r="G45" i="553"/>
  <c r="I45" i="553" s="1"/>
  <c r="G44" i="553"/>
  <c r="I44" i="553" s="1"/>
  <c r="G43" i="553"/>
  <c r="I43" i="553" s="1"/>
  <c r="G42" i="553"/>
  <c r="I42" i="553" s="1"/>
  <c r="G41" i="553"/>
  <c r="I41" i="553" s="1"/>
  <c r="G40" i="553"/>
  <c r="I40" i="553" s="1"/>
  <c r="G39" i="553"/>
  <c r="I39" i="553" s="1"/>
  <c r="G38" i="553"/>
  <c r="I38" i="553" s="1"/>
  <c r="G37" i="553"/>
  <c r="I37" i="553" s="1"/>
  <c r="G35" i="553"/>
  <c r="I35" i="553" s="1"/>
  <c r="G34" i="553"/>
  <c r="I34" i="553" s="1"/>
  <c r="M8" i="553"/>
  <c r="G190" i="553" s="1"/>
  <c r="I190" i="553" s="1"/>
  <c r="M7" i="553"/>
  <c r="D4" i="553"/>
  <c r="G263" i="552"/>
  <c r="G262" i="552"/>
  <c r="G261" i="552"/>
  <c r="G260" i="552"/>
  <c r="G259" i="552"/>
  <c r="G258" i="552"/>
  <c r="G257" i="552"/>
  <c r="E256" i="552"/>
  <c r="D256" i="552"/>
  <c r="L84" i="552" s="1"/>
  <c r="C256" i="552"/>
  <c r="I211" i="552"/>
  <c r="H211" i="552"/>
  <c r="I206" i="552"/>
  <c r="H206" i="552"/>
  <c r="B189" i="552"/>
  <c r="G183" i="552"/>
  <c r="I182" i="552"/>
  <c r="I181" i="552"/>
  <c r="I180" i="552"/>
  <c r="I179" i="552"/>
  <c r="I178" i="552"/>
  <c r="I177" i="552"/>
  <c r="I176" i="552"/>
  <c r="I175" i="552"/>
  <c r="I174" i="552"/>
  <c r="I173" i="552"/>
  <c r="I172" i="552"/>
  <c r="I171" i="552"/>
  <c r="G168" i="552"/>
  <c r="I167" i="552"/>
  <c r="I166" i="552"/>
  <c r="I165" i="552"/>
  <c r="I164" i="552"/>
  <c r="I163" i="552"/>
  <c r="I162" i="552"/>
  <c r="I161" i="552"/>
  <c r="I160" i="552"/>
  <c r="I159" i="552"/>
  <c r="I158" i="552"/>
  <c r="I157" i="552"/>
  <c r="I156" i="552"/>
  <c r="G151" i="552"/>
  <c r="I150" i="552"/>
  <c r="I149" i="552"/>
  <c r="I148" i="552"/>
  <c r="I147" i="552"/>
  <c r="I146" i="552"/>
  <c r="I145" i="552"/>
  <c r="I144" i="552"/>
  <c r="I143" i="552"/>
  <c r="I142" i="552"/>
  <c r="I141" i="552"/>
  <c r="I140" i="552"/>
  <c r="I139" i="552"/>
  <c r="G137" i="552"/>
  <c r="I136" i="552"/>
  <c r="I135" i="552"/>
  <c r="I134" i="552"/>
  <c r="I133" i="552"/>
  <c r="I132" i="552"/>
  <c r="I131" i="552"/>
  <c r="I130" i="552"/>
  <c r="I129" i="552"/>
  <c r="I128" i="552"/>
  <c r="I127" i="552"/>
  <c r="I126" i="552"/>
  <c r="I125" i="552"/>
  <c r="G123" i="552"/>
  <c r="I122" i="552"/>
  <c r="I121" i="552"/>
  <c r="I120" i="552"/>
  <c r="I119" i="552"/>
  <c r="I118" i="552"/>
  <c r="I117" i="552"/>
  <c r="I116" i="552"/>
  <c r="I115" i="552"/>
  <c r="I114" i="552"/>
  <c r="I113" i="552"/>
  <c r="I112" i="552"/>
  <c r="I111" i="552"/>
  <c r="I106" i="552"/>
  <c r="I105" i="552"/>
  <c r="H104" i="552"/>
  <c r="G193" i="552" s="1"/>
  <c r="G103" i="552"/>
  <c r="I103" i="552" s="1"/>
  <c r="G102" i="552"/>
  <c r="I102" i="552" s="1"/>
  <c r="G101" i="552"/>
  <c r="I101" i="552" s="1"/>
  <c r="G100" i="552"/>
  <c r="I100" i="552" s="1"/>
  <c r="G99" i="552"/>
  <c r="I99" i="552" s="1"/>
  <c r="G98" i="552"/>
  <c r="I98" i="552" s="1"/>
  <c r="G97" i="552"/>
  <c r="I97" i="552" s="1"/>
  <c r="G96" i="552"/>
  <c r="I96" i="552" s="1"/>
  <c r="G95" i="552"/>
  <c r="I95" i="552" s="1"/>
  <c r="G94" i="552"/>
  <c r="I94" i="552" s="1"/>
  <c r="G93" i="552"/>
  <c r="I93" i="552" s="1"/>
  <c r="G92" i="552"/>
  <c r="I92" i="552" s="1"/>
  <c r="G91" i="552"/>
  <c r="I91" i="552" s="1"/>
  <c r="G90" i="552"/>
  <c r="I90" i="552" s="1"/>
  <c r="G89" i="552"/>
  <c r="I89" i="552" s="1"/>
  <c r="G88" i="552"/>
  <c r="I88" i="552" s="1"/>
  <c r="G87" i="552"/>
  <c r="I87" i="552" s="1"/>
  <c r="G86" i="552"/>
  <c r="I86" i="552" s="1"/>
  <c r="G85" i="552"/>
  <c r="I85" i="552" s="1"/>
  <c r="G84" i="552"/>
  <c r="I84" i="552" s="1"/>
  <c r="G83" i="552"/>
  <c r="I83" i="552" s="1"/>
  <c r="G82" i="552"/>
  <c r="I82" i="552" s="1"/>
  <c r="G81" i="552"/>
  <c r="I81" i="552" s="1"/>
  <c r="G80" i="552"/>
  <c r="I80" i="552" s="1"/>
  <c r="H76" i="552"/>
  <c r="G75" i="552"/>
  <c r="I75" i="552" s="1"/>
  <c r="G74" i="552"/>
  <c r="I74" i="552" s="1"/>
  <c r="G73" i="552"/>
  <c r="I73" i="552" s="1"/>
  <c r="G72" i="552"/>
  <c r="I72" i="552" s="1"/>
  <c r="G71" i="552"/>
  <c r="I71" i="552" s="1"/>
  <c r="G70" i="552"/>
  <c r="I70" i="552" s="1"/>
  <c r="G69" i="552"/>
  <c r="I69" i="552" s="1"/>
  <c r="G68" i="552"/>
  <c r="I68" i="552" s="1"/>
  <c r="G67" i="552"/>
  <c r="I67" i="552" s="1"/>
  <c r="G66" i="552"/>
  <c r="I66" i="552" s="1"/>
  <c r="G65" i="552"/>
  <c r="I65" i="552" s="1"/>
  <c r="G64" i="552"/>
  <c r="I64" i="552" s="1"/>
  <c r="G61" i="552"/>
  <c r="I61" i="552" s="1"/>
  <c r="G60" i="552"/>
  <c r="I60" i="552" s="1"/>
  <c r="G59" i="552"/>
  <c r="I59" i="552" s="1"/>
  <c r="G58" i="552"/>
  <c r="I58" i="552" s="1"/>
  <c r="G57" i="552"/>
  <c r="I57" i="552" s="1"/>
  <c r="G56" i="552"/>
  <c r="I56" i="552" s="1"/>
  <c r="G55" i="552"/>
  <c r="I55" i="552" s="1"/>
  <c r="G54" i="552"/>
  <c r="I54" i="552" s="1"/>
  <c r="G53" i="552"/>
  <c r="I53" i="552" s="1"/>
  <c r="G52" i="552"/>
  <c r="I52" i="552" s="1"/>
  <c r="G51" i="552"/>
  <c r="I51" i="552" s="1"/>
  <c r="G50" i="552"/>
  <c r="I50" i="552" s="1"/>
  <c r="G45" i="552"/>
  <c r="I45" i="552" s="1"/>
  <c r="G44" i="552"/>
  <c r="I44" i="552" s="1"/>
  <c r="G43" i="552"/>
  <c r="I43" i="552" s="1"/>
  <c r="G42" i="552"/>
  <c r="I42" i="552" s="1"/>
  <c r="G41" i="552"/>
  <c r="I41" i="552" s="1"/>
  <c r="G40" i="552"/>
  <c r="I40" i="552" s="1"/>
  <c r="G39" i="552"/>
  <c r="I39" i="552" s="1"/>
  <c r="G38" i="552"/>
  <c r="I38" i="552" s="1"/>
  <c r="G37" i="552"/>
  <c r="I37" i="552" s="1"/>
  <c r="G35" i="552"/>
  <c r="I35" i="552" s="1"/>
  <c r="G34" i="552"/>
  <c r="M8" i="552"/>
  <c r="G190" i="552" s="1"/>
  <c r="I190" i="552" s="1"/>
  <c r="M7" i="552"/>
  <c r="D4" i="552"/>
  <c r="G263" i="551"/>
  <c r="G262" i="551"/>
  <c r="G261" i="551"/>
  <c r="G260" i="551"/>
  <c r="G259" i="551"/>
  <c r="G258" i="551"/>
  <c r="G257" i="551"/>
  <c r="E256" i="551"/>
  <c r="D256" i="551"/>
  <c r="G256" i="551" s="1"/>
  <c r="C256" i="551"/>
  <c r="I211" i="551"/>
  <c r="H211" i="551"/>
  <c r="I206" i="551"/>
  <c r="H206" i="551"/>
  <c r="B189" i="551"/>
  <c r="G183" i="551"/>
  <c r="I182" i="551"/>
  <c r="I181" i="551"/>
  <c r="I180" i="551"/>
  <c r="I179" i="551"/>
  <c r="I178" i="551"/>
  <c r="I177" i="551"/>
  <c r="I176" i="551"/>
  <c r="I175" i="551"/>
  <c r="I174" i="551"/>
  <c r="I173" i="551"/>
  <c r="I172" i="551"/>
  <c r="I171" i="551"/>
  <c r="G168" i="551"/>
  <c r="I167" i="551"/>
  <c r="I166" i="551"/>
  <c r="I165" i="551"/>
  <c r="I164" i="551"/>
  <c r="I163" i="551"/>
  <c r="I162" i="551"/>
  <c r="I161" i="551"/>
  <c r="I160" i="551"/>
  <c r="I159" i="551"/>
  <c r="I158" i="551"/>
  <c r="I157" i="551"/>
  <c r="I156" i="551"/>
  <c r="G151" i="551"/>
  <c r="I150" i="551"/>
  <c r="I149" i="551"/>
  <c r="I148" i="551"/>
  <c r="I147" i="551"/>
  <c r="I146" i="551"/>
  <c r="I145" i="551"/>
  <c r="I144" i="551"/>
  <c r="I143" i="551"/>
  <c r="I142" i="551"/>
  <c r="I141" i="551"/>
  <c r="I140" i="551"/>
  <c r="I139" i="551"/>
  <c r="G137" i="551"/>
  <c r="I136" i="551"/>
  <c r="I135" i="551"/>
  <c r="I134" i="551"/>
  <c r="I133" i="551"/>
  <c r="I132" i="551"/>
  <c r="I131" i="551"/>
  <c r="I130" i="551"/>
  <c r="I129" i="551"/>
  <c r="I128" i="551"/>
  <c r="I127" i="551"/>
  <c r="I126" i="551"/>
  <c r="I125" i="551"/>
  <c r="G123" i="551"/>
  <c r="I122" i="551"/>
  <c r="I121" i="551"/>
  <c r="I120" i="551"/>
  <c r="I119" i="551"/>
  <c r="I118" i="551"/>
  <c r="I117" i="551"/>
  <c r="I116" i="551"/>
  <c r="I115" i="551"/>
  <c r="I114" i="551"/>
  <c r="I113" i="551"/>
  <c r="I112" i="551"/>
  <c r="I111" i="551"/>
  <c r="I106" i="551"/>
  <c r="I105" i="551"/>
  <c r="H104" i="551"/>
  <c r="G193" i="551" s="1"/>
  <c r="G103" i="551"/>
  <c r="I103" i="551" s="1"/>
  <c r="G102" i="551"/>
  <c r="I102" i="551" s="1"/>
  <c r="G101" i="551"/>
  <c r="I101" i="551" s="1"/>
  <c r="G100" i="551"/>
  <c r="I100" i="551" s="1"/>
  <c r="G99" i="551"/>
  <c r="I99" i="551" s="1"/>
  <c r="G98" i="551"/>
  <c r="I98" i="551" s="1"/>
  <c r="G97" i="551"/>
  <c r="I97" i="551" s="1"/>
  <c r="G96" i="551"/>
  <c r="I96" i="551" s="1"/>
  <c r="G95" i="551"/>
  <c r="I95" i="551" s="1"/>
  <c r="G94" i="551"/>
  <c r="I94" i="551" s="1"/>
  <c r="G93" i="551"/>
  <c r="I93" i="551" s="1"/>
  <c r="G92" i="551"/>
  <c r="I92" i="551" s="1"/>
  <c r="G91" i="551"/>
  <c r="I91" i="551" s="1"/>
  <c r="G90" i="551"/>
  <c r="I90" i="551" s="1"/>
  <c r="G89" i="551"/>
  <c r="I89" i="551" s="1"/>
  <c r="G88" i="551"/>
  <c r="I88" i="551" s="1"/>
  <c r="G87" i="551"/>
  <c r="I87" i="551" s="1"/>
  <c r="G86" i="551"/>
  <c r="I86" i="551" s="1"/>
  <c r="G85" i="551"/>
  <c r="I85" i="551" s="1"/>
  <c r="G84" i="551"/>
  <c r="I84" i="551" s="1"/>
  <c r="G83" i="551"/>
  <c r="I83" i="551" s="1"/>
  <c r="G82" i="551"/>
  <c r="I82" i="551" s="1"/>
  <c r="G81" i="551"/>
  <c r="I81" i="551" s="1"/>
  <c r="G80" i="551"/>
  <c r="H76" i="551"/>
  <c r="G75" i="551"/>
  <c r="I75" i="551" s="1"/>
  <c r="G74" i="551"/>
  <c r="I74" i="551" s="1"/>
  <c r="G73" i="551"/>
  <c r="I73" i="551" s="1"/>
  <c r="G72" i="551"/>
  <c r="I72" i="551" s="1"/>
  <c r="G71" i="551"/>
  <c r="I71" i="551" s="1"/>
  <c r="G70" i="551"/>
  <c r="I70" i="551" s="1"/>
  <c r="G69" i="551"/>
  <c r="I69" i="551" s="1"/>
  <c r="G68" i="551"/>
  <c r="I68" i="551" s="1"/>
  <c r="G67" i="551"/>
  <c r="I67" i="551" s="1"/>
  <c r="G66" i="551"/>
  <c r="I66" i="551" s="1"/>
  <c r="G65" i="551"/>
  <c r="I65" i="551" s="1"/>
  <c r="G64" i="551"/>
  <c r="I64" i="551" s="1"/>
  <c r="G61" i="551"/>
  <c r="I61" i="551" s="1"/>
  <c r="G60" i="551"/>
  <c r="I60" i="551" s="1"/>
  <c r="G59" i="551"/>
  <c r="I59" i="551" s="1"/>
  <c r="G58" i="551"/>
  <c r="I58" i="551" s="1"/>
  <c r="G57" i="551"/>
  <c r="I57" i="551" s="1"/>
  <c r="G56" i="551"/>
  <c r="I56" i="551" s="1"/>
  <c r="G55" i="551"/>
  <c r="I55" i="551" s="1"/>
  <c r="G54" i="551"/>
  <c r="I54" i="551" s="1"/>
  <c r="G53" i="551"/>
  <c r="I53" i="551" s="1"/>
  <c r="G52" i="551"/>
  <c r="I52" i="551" s="1"/>
  <c r="G51" i="551"/>
  <c r="I51" i="551" s="1"/>
  <c r="G50" i="551"/>
  <c r="G45" i="551"/>
  <c r="I45" i="551" s="1"/>
  <c r="G44" i="551"/>
  <c r="I44" i="551" s="1"/>
  <c r="G43" i="551"/>
  <c r="I43" i="551" s="1"/>
  <c r="G42" i="551"/>
  <c r="I42" i="551" s="1"/>
  <c r="G41" i="551"/>
  <c r="I41" i="551" s="1"/>
  <c r="G40" i="551"/>
  <c r="I40" i="551" s="1"/>
  <c r="G39" i="551"/>
  <c r="I39" i="551" s="1"/>
  <c r="G38" i="551"/>
  <c r="I38" i="551" s="1"/>
  <c r="G37" i="551"/>
  <c r="I37" i="551" s="1"/>
  <c r="G35" i="551"/>
  <c r="I35" i="551" s="1"/>
  <c r="G34" i="551"/>
  <c r="I34" i="551" s="1"/>
  <c r="M8" i="551"/>
  <c r="G190" i="551" s="1"/>
  <c r="I190" i="551" s="1"/>
  <c r="M7" i="551"/>
  <c r="H123" i="551" s="1"/>
  <c r="D4" i="551"/>
  <c r="G263" i="550"/>
  <c r="G262" i="550"/>
  <c r="G261" i="550"/>
  <c r="G260" i="550"/>
  <c r="G259" i="550"/>
  <c r="G258" i="550"/>
  <c r="G257" i="550"/>
  <c r="E256" i="550"/>
  <c r="D256" i="550"/>
  <c r="L88" i="550" s="1"/>
  <c r="C256" i="550"/>
  <c r="I211" i="550"/>
  <c r="H211" i="550"/>
  <c r="I206" i="550"/>
  <c r="H206" i="550"/>
  <c r="B189" i="550"/>
  <c r="G183" i="550"/>
  <c r="I182" i="550"/>
  <c r="I181" i="550"/>
  <c r="I180" i="550"/>
  <c r="I179" i="550"/>
  <c r="I178" i="550"/>
  <c r="I177" i="550"/>
  <c r="I176" i="550"/>
  <c r="I175" i="550"/>
  <c r="I174" i="550"/>
  <c r="I173" i="550"/>
  <c r="I172" i="550"/>
  <c r="I171" i="550"/>
  <c r="G168" i="550"/>
  <c r="I167" i="550"/>
  <c r="I166" i="550"/>
  <c r="I165" i="550"/>
  <c r="I164" i="550"/>
  <c r="I163" i="550"/>
  <c r="I162" i="550"/>
  <c r="I161" i="550"/>
  <c r="I160" i="550"/>
  <c r="I159" i="550"/>
  <c r="I158" i="550"/>
  <c r="I157" i="550"/>
  <c r="I156" i="550"/>
  <c r="G151" i="550"/>
  <c r="I150" i="550"/>
  <c r="I149" i="550"/>
  <c r="I148" i="550"/>
  <c r="I147" i="550"/>
  <c r="I146" i="550"/>
  <c r="I145" i="550"/>
  <c r="I144" i="550"/>
  <c r="I143" i="550"/>
  <c r="I142" i="550"/>
  <c r="I141" i="550"/>
  <c r="I140" i="550"/>
  <c r="I139" i="550"/>
  <c r="G137" i="550"/>
  <c r="I136" i="550"/>
  <c r="I135" i="550"/>
  <c r="I134" i="550"/>
  <c r="I133" i="550"/>
  <c r="I132" i="550"/>
  <c r="I131" i="550"/>
  <c r="I130" i="550"/>
  <c r="I129" i="550"/>
  <c r="I128" i="550"/>
  <c r="I127" i="550"/>
  <c r="I126" i="550"/>
  <c r="I125" i="550"/>
  <c r="G123" i="550"/>
  <c r="I122" i="550"/>
  <c r="I121" i="550"/>
  <c r="I120" i="550"/>
  <c r="I119" i="550"/>
  <c r="I118" i="550"/>
  <c r="I117" i="550"/>
  <c r="I116" i="550"/>
  <c r="I115" i="550"/>
  <c r="I114" i="550"/>
  <c r="I113" i="550"/>
  <c r="I112" i="550"/>
  <c r="I111" i="550"/>
  <c r="I106" i="550"/>
  <c r="I105" i="550"/>
  <c r="H104" i="550"/>
  <c r="G193" i="550" s="1"/>
  <c r="G103" i="550"/>
  <c r="I103" i="550" s="1"/>
  <c r="G102" i="550"/>
  <c r="I102" i="550" s="1"/>
  <c r="G101" i="550"/>
  <c r="I101" i="550" s="1"/>
  <c r="G100" i="550"/>
  <c r="I100" i="550" s="1"/>
  <c r="G99" i="550"/>
  <c r="I99" i="550" s="1"/>
  <c r="G98" i="550"/>
  <c r="I98" i="550" s="1"/>
  <c r="G97" i="550"/>
  <c r="I97" i="550" s="1"/>
  <c r="G96" i="550"/>
  <c r="I96" i="550" s="1"/>
  <c r="G95" i="550"/>
  <c r="I95" i="550" s="1"/>
  <c r="G94" i="550"/>
  <c r="I94" i="550" s="1"/>
  <c r="G93" i="550"/>
  <c r="I93" i="550" s="1"/>
  <c r="G92" i="550"/>
  <c r="I92" i="550" s="1"/>
  <c r="G91" i="550"/>
  <c r="I91" i="550" s="1"/>
  <c r="G90" i="550"/>
  <c r="I90" i="550" s="1"/>
  <c r="G89" i="550"/>
  <c r="I89" i="550" s="1"/>
  <c r="G88" i="550"/>
  <c r="I88" i="550" s="1"/>
  <c r="G87" i="550"/>
  <c r="I87" i="550" s="1"/>
  <c r="G86" i="550"/>
  <c r="I86" i="550" s="1"/>
  <c r="G85" i="550"/>
  <c r="I85" i="550" s="1"/>
  <c r="G84" i="550"/>
  <c r="I84" i="550" s="1"/>
  <c r="G83" i="550"/>
  <c r="I83" i="550" s="1"/>
  <c r="G82" i="550"/>
  <c r="I82" i="550" s="1"/>
  <c r="G81" i="550"/>
  <c r="I81" i="550" s="1"/>
  <c r="G80" i="550"/>
  <c r="I80" i="550" s="1"/>
  <c r="H76" i="550"/>
  <c r="G75" i="550"/>
  <c r="I75" i="550" s="1"/>
  <c r="G74" i="550"/>
  <c r="G73" i="550"/>
  <c r="I73" i="550" s="1"/>
  <c r="G72" i="550"/>
  <c r="I72" i="550" s="1"/>
  <c r="G71" i="550"/>
  <c r="I71" i="550" s="1"/>
  <c r="G70" i="550"/>
  <c r="I70" i="550" s="1"/>
  <c r="G69" i="550"/>
  <c r="I69" i="550" s="1"/>
  <c r="G68" i="550"/>
  <c r="I68" i="550" s="1"/>
  <c r="G67" i="550"/>
  <c r="I67" i="550" s="1"/>
  <c r="G66" i="550"/>
  <c r="I66" i="550" s="1"/>
  <c r="G65" i="550"/>
  <c r="I65" i="550" s="1"/>
  <c r="G64" i="550"/>
  <c r="I64" i="550" s="1"/>
  <c r="G61" i="550"/>
  <c r="I61" i="550" s="1"/>
  <c r="G60" i="550"/>
  <c r="I60" i="550" s="1"/>
  <c r="G59" i="550"/>
  <c r="I59" i="550" s="1"/>
  <c r="G58" i="550"/>
  <c r="I58" i="550" s="1"/>
  <c r="G57" i="550"/>
  <c r="I57" i="550" s="1"/>
  <c r="G56" i="550"/>
  <c r="I56" i="550" s="1"/>
  <c r="G55" i="550"/>
  <c r="I55" i="550" s="1"/>
  <c r="G54" i="550"/>
  <c r="I54" i="550" s="1"/>
  <c r="G53" i="550"/>
  <c r="I53" i="550" s="1"/>
  <c r="G52" i="550"/>
  <c r="I52" i="550" s="1"/>
  <c r="G51" i="550"/>
  <c r="I51" i="550" s="1"/>
  <c r="G50" i="550"/>
  <c r="I50" i="550" s="1"/>
  <c r="G45" i="550"/>
  <c r="I45" i="550" s="1"/>
  <c r="G44" i="550"/>
  <c r="I44" i="550" s="1"/>
  <c r="G43" i="550"/>
  <c r="I43" i="550" s="1"/>
  <c r="G42" i="550"/>
  <c r="I42" i="550" s="1"/>
  <c r="G41" i="550"/>
  <c r="I41" i="550" s="1"/>
  <c r="G40" i="550"/>
  <c r="I40" i="550" s="1"/>
  <c r="G39" i="550"/>
  <c r="I39" i="550" s="1"/>
  <c r="G38" i="550"/>
  <c r="I38" i="550" s="1"/>
  <c r="G37" i="550"/>
  <c r="I37" i="550" s="1"/>
  <c r="G35" i="550"/>
  <c r="I35" i="550" s="1"/>
  <c r="G34" i="550"/>
  <c r="M8" i="550"/>
  <c r="G190" i="550" s="1"/>
  <c r="I190" i="550" s="1"/>
  <c r="M7" i="550"/>
  <c r="H189" i="550" s="1"/>
  <c r="G189" i="550" s="1"/>
  <c r="D4" i="550"/>
  <c r="G263" i="549"/>
  <c r="G262" i="549"/>
  <c r="G261" i="549"/>
  <c r="G260" i="549"/>
  <c r="G259" i="549"/>
  <c r="G258" i="549"/>
  <c r="G257" i="549"/>
  <c r="E256" i="549"/>
  <c r="D256" i="549"/>
  <c r="L96" i="549" s="1"/>
  <c r="C256" i="549"/>
  <c r="I211" i="549"/>
  <c r="H211" i="549"/>
  <c r="I206" i="549"/>
  <c r="H206" i="549"/>
  <c r="B189" i="549"/>
  <c r="G183" i="549"/>
  <c r="I182" i="549"/>
  <c r="I181" i="549"/>
  <c r="I180" i="549"/>
  <c r="I179" i="549"/>
  <c r="I178" i="549"/>
  <c r="I177" i="549"/>
  <c r="I176" i="549"/>
  <c r="I175" i="549"/>
  <c r="I174" i="549"/>
  <c r="I173" i="549"/>
  <c r="I172" i="549"/>
  <c r="I171" i="549"/>
  <c r="G168" i="549"/>
  <c r="I167" i="549"/>
  <c r="I166" i="549"/>
  <c r="I165" i="549"/>
  <c r="I164" i="549"/>
  <c r="I163" i="549"/>
  <c r="I162" i="549"/>
  <c r="I161" i="549"/>
  <c r="I160" i="549"/>
  <c r="I159" i="549"/>
  <c r="I158" i="549"/>
  <c r="I157" i="549"/>
  <c r="I156" i="549"/>
  <c r="G151" i="549"/>
  <c r="I150" i="549"/>
  <c r="I149" i="549"/>
  <c r="I148" i="549"/>
  <c r="I147" i="549"/>
  <c r="I146" i="549"/>
  <c r="I145" i="549"/>
  <c r="I144" i="549"/>
  <c r="I143" i="549"/>
  <c r="I142" i="549"/>
  <c r="I141" i="549"/>
  <c r="I140" i="549"/>
  <c r="I139" i="549"/>
  <c r="G137" i="549"/>
  <c r="I136" i="549"/>
  <c r="I135" i="549"/>
  <c r="I134" i="549"/>
  <c r="I133" i="549"/>
  <c r="I132" i="549"/>
  <c r="I131" i="549"/>
  <c r="I130" i="549"/>
  <c r="I129" i="549"/>
  <c r="I128" i="549"/>
  <c r="I127" i="549"/>
  <c r="I126" i="549"/>
  <c r="I125" i="549"/>
  <c r="G123" i="549"/>
  <c r="I122" i="549"/>
  <c r="I121" i="549"/>
  <c r="I120" i="549"/>
  <c r="I119" i="549"/>
  <c r="I118" i="549"/>
  <c r="I117" i="549"/>
  <c r="I116" i="549"/>
  <c r="I115" i="549"/>
  <c r="I114" i="549"/>
  <c r="I113" i="549"/>
  <c r="I112" i="549"/>
  <c r="I111" i="549"/>
  <c r="I106" i="549"/>
  <c r="I105" i="549"/>
  <c r="H104" i="549"/>
  <c r="G193" i="549" s="1"/>
  <c r="G103" i="549"/>
  <c r="I103" i="549" s="1"/>
  <c r="G102" i="549"/>
  <c r="I102" i="549" s="1"/>
  <c r="G101" i="549"/>
  <c r="I101" i="549" s="1"/>
  <c r="G100" i="549"/>
  <c r="I100" i="549" s="1"/>
  <c r="G99" i="549"/>
  <c r="I99" i="549" s="1"/>
  <c r="G98" i="549"/>
  <c r="I98" i="549" s="1"/>
  <c r="G97" i="549"/>
  <c r="I97" i="549" s="1"/>
  <c r="G96" i="549"/>
  <c r="I96" i="549" s="1"/>
  <c r="G95" i="549"/>
  <c r="I95" i="549" s="1"/>
  <c r="G94" i="549"/>
  <c r="I94" i="549" s="1"/>
  <c r="G93" i="549"/>
  <c r="I93" i="549" s="1"/>
  <c r="G92" i="549"/>
  <c r="I92" i="549" s="1"/>
  <c r="G91" i="549"/>
  <c r="I91" i="549" s="1"/>
  <c r="G90" i="549"/>
  <c r="I90" i="549" s="1"/>
  <c r="G89" i="549"/>
  <c r="I89" i="549" s="1"/>
  <c r="G88" i="549"/>
  <c r="I88" i="549" s="1"/>
  <c r="G87" i="549"/>
  <c r="I87" i="549" s="1"/>
  <c r="G86" i="549"/>
  <c r="I86" i="549" s="1"/>
  <c r="G85" i="549"/>
  <c r="I85" i="549" s="1"/>
  <c r="G84" i="549"/>
  <c r="I84" i="549" s="1"/>
  <c r="G83" i="549"/>
  <c r="I83" i="549" s="1"/>
  <c r="G82" i="549"/>
  <c r="I82" i="549" s="1"/>
  <c r="G81" i="549"/>
  <c r="I81" i="549" s="1"/>
  <c r="G80" i="549"/>
  <c r="I80" i="549" s="1"/>
  <c r="H76" i="549"/>
  <c r="G75" i="549"/>
  <c r="I75" i="549" s="1"/>
  <c r="G74" i="549"/>
  <c r="I74" i="549" s="1"/>
  <c r="G73" i="549"/>
  <c r="I73" i="549" s="1"/>
  <c r="G72" i="549"/>
  <c r="I72" i="549" s="1"/>
  <c r="G71" i="549"/>
  <c r="I71" i="549" s="1"/>
  <c r="G70" i="549"/>
  <c r="I70" i="549" s="1"/>
  <c r="G69" i="549"/>
  <c r="I69" i="549" s="1"/>
  <c r="G68" i="549"/>
  <c r="I68" i="549" s="1"/>
  <c r="G67" i="549"/>
  <c r="I67" i="549" s="1"/>
  <c r="G66" i="549"/>
  <c r="I66" i="549" s="1"/>
  <c r="G65" i="549"/>
  <c r="I65" i="549" s="1"/>
  <c r="G64" i="549"/>
  <c r="I64" i="549" s="1"/>
  <c r="G61" i="549"/>
  <c r="I61" i="549" s="1"/>
  <c r="G60" i="549"/>
  <c r="I60" i="549" s="1"/>
  <c r="G59" i="549"/>
  <c r="I59" i="549" s="1"/>
  <c r="G58" i="549"/>
  <c r="I58" i="549" s="1"/>
  <c r="G57" i="549"/>
  <c r="I57" i="549" s="1"/>
  <c r="G56" i="549"/>
  <c r="I56" i="549" s="1"/>
  <c r="G55" i="549"/>
  <c r="I55" i="549" s="1"/>
  <c r="G54" i="549"/>
  <c r="I54" i="549" s="1"/>
  <c r="G53" i="549"/>
  <c r="I53" i="549" s="1"/>
  <c r="G52" i="549"/>
  <c r="I52" i="549" s="1"/>
  <c r="G51" i="549"/>
  <c r="I51" i="549" s="1"/>
  <c r="G50" i="549"/>
  <c r="I50" i="549" s="1"/>
  <c r="G45" i="549"/>
  <c r="I45" i="549" s="1"/>
  <c r="G44" i="549"/>
  <c r="I44" i="549" s="1"/>
  <c r="G43" i="549"/>
  <c r="I43" i="549" s="1"/>
  <c r="G42" i="549"/>
  <c r="I42" i="549" s="1"/>
  <c r="G41" i="549"/>
  <c r="I41" i="549" s="1"/>
  <c r="G40" i="549"/>
  <c r="I40" i="549" s="1"/>
  <c r="G39" i="549"/>
  <c r="I39" i="549" s="1"/>
  <c r="G38" i="549"/>
  <c r="I38" i="549" s="1"/>
  <c r="G37" i="549"/>
  <c r="I37" i="549" s="1"/>
  <c r="G35" i="549"/>
  <c r="I35" i="549" s="1"/>
  <c r="G34" i="549"/>
  <c r="M8" i="549"/>
  <c r="G190" i="549" s="1"/>
  <c r="I190" i="549" s="1"/>
  <c r="M7" i="549"/>
  <c r="D4" i="549"/>
  <c r="G263" i="548"/>
  <c r="G262" i="548"/>
  <c r="G261" i="548"/>
  <c r="G260" i="548"/>
  <c r="G259" i="548"/>
  <c r="G258" i="548"/>
  <c r="G257" i="548"/>
  <c r="E256" i="548"/>
  <c r="D256" i="548"/>
  <c r="L99" i="548" s="1"/>
  <c r="C256" i="548"/>
  <c r="I211" i="548"/>
  <c r="H211" i="548"/>
  <c r="I206" i="548"/>
  <c r="H206" i="548"/>
  <c r="B189" i="548"/>
  <c r="G183" i="548"/>
  <c r="I182" i="548"/>
  <c r="I181" i="548"/>
  <c r="I180" i="548"/>
  <c r="I179" i="548"/>
  <c r="I178" i="548"/>
  <c r="I177" i="548"/>
  <c r="I176" i="548"/>
  <c r="I175" i="548"/>
  <c r="I174" i="548"/>
  <c r="I173" i="548"/>
  <c r="I172" i="548"/>
  <c r="I171" i="548"/>
  <c r="G168" i="548"/>
  <c r="I167" i="548"/>
  <c r="I166" i="548"/>
  <c r="I165" i="548"/>
  <c r="I164" i="548"/>
  <c r="I163" i="548"/>
  <c r="I162" i="548"/>
  <c r="I161" i="548"/>
  <c r="I160" i="548"/>
  <c r="I159" i="548"/>
  <c r="I158" i="548"/>
  <c r="I157" i="548"/>
  <c r="I156" i="548"/>
  <c r="G151" i="548"/>
  <c r="I150" i="548"/>
  <c r="I149" i="548"/>
  <c r="I148" i="548"/>
  <c r="I147" i="548"/>
  <c r="I146" i="548"/>
  <c r="I145" i="548"/>
  <c r="I144" i="548"/>
  <c r="I143" i="548"/>
  <c r="I142" i="548"/>
  <c r="I141" i="548"/>
  <c r="I140" i="548"/>
  <c r="I139" i="548"/>
  <c r="G137" i="548"/>
  <c r="I136" i="548"/>
  <c r="I135" i="548"/>
  <c r="I134" i="548"/>
  <c r="I133" i="548"/>
  <c r="I132" i="548"/>
  <c r="I131" i="548"/>
  <c r="I130" i="548"/>
  <c r="I129" i="548"/>
  <c r="I128" i="548"/>
  <c r="I127" i="548"/>
  <c r="I126" i="548"/>
  <c r="I125" i="548"/>
  <c r="G123" i="548"/>
  <c r="I122" i="548"/>
  <c r="I121" i="548"/>
  <c r="I120" i="548"/>
  <c r="I119" i="548"/>
  <c r="I118" i="548"/>
  <c r="I117" i="548"/>
  <c r="I116" i="548"/>
  <c r="I115" i="548"/>
  <c r="I114" i="548"/>
  <c r="I113" i="548"/>
  <c r="I112" i="548"/>
  <c r="I111" i="548"/>
  <c r="I106" i="548"/>
  <c r="I105" i="548"/>
  <c r="H104" i="548"/>
  <c r="G193" i="548" s="1"/>
  <c r="G103" i="548"/>
  <c r="I103" i="548" s="1"/>
  <c r="G102" i="548"/>
  <c r="I102" i="548" s="1"/>
  <c r="G101" i="548"/>
  <c r="I101" i="548" s="1"/>
  <c r="G100" i="548"/>
  <c r="I100" i="548" s="1"/>
  <c r="G99" i="548"/>
  <c r="I99" i="548" s="1"/>
  <c r="G98" i="548"/>
  <c r="I98" i="548" s="1"/>
  <c r="G97" i="548"/>
  <c r="I97" i="548" s="1"/>
  <c r="G96" i="548"/>
  <c r="I96" i="548" s="1"/>
  <c r="G95" i="548"/>
  <c r="I95" i="548" s="1"/>
  <c r="G94" i="548"/>
  <c r="I94" i="548" s="1"/>
  <c r="G93" i="548"/>
  <c r="I93" i="548" s="1"/>
  <c r="G92" i="548"/>
  <c r="I92" i="548" s="1"/>
  <c r="G91" i="548"/>
  <c r="I91" i="548" s="1"/>
  <c r="G90" i="548"/>
  <c r="I90" i="548" s="1"/>
  <c r="G89" i="548"/>
  <c r="I89" i="548" s="1"/>
  <c r="G88" i="548"/>
  <c r="I88" i="548" s="1"/>
  <c r="G87" i="548"/>
  <c r="I87" i="548" s="1"/>
  <c r="G86" i="548"/>
  <c r="I86" i="548" s="1"/>
  <c r="G85" i="548"/>
  <c r="I85" i="548" s="1"/>
  <c r="G84" i="548"/>
  <c r="I84" i="548" s="1"/>
  <c r="G83" i="548"/>
  <c r="I83" i="548" s="1"/>
  <c r="G82" i="548"/>
  <c r="I82" i="548" s="1"/>
  <c r="G81" i="548"/>
  <c r="I81" i="548" s="1"/>
  <c r="G80" i="548"/>
  <c r="I80" i="548" s="1"/>
  <c r="H76" i="548"/>
  <c r="G75" i="548"/>
  <c r="I75" i="548" s="1"/>
  <c r="G74" i="548"/>
  <c r="I74" i="548" s="1"/>
  <c r="G73" i="548"/>
  <c r="I73" i="548" s="1"/>
  <c r="G72" i="548"/>
  <c r="I72" i="548" s="1"/>
  <c r="G71" i="548"/>
  <c r="I71" i="548" s="1"/>
  <c r="G70" i="548"/>
  <c r="I70" i="548" s="1"/>
  <c r="G69" i="548"/>
  <c r="I69" i="548" s="1"/>
  <c r="G68" i="548"/>
  <c r="I68" i="548" s="1"/>
  <c r="G67" i="548"/>
  <c r="I67" i="548" s="1"/>
  <c r="G66" i="548"/>
  <c r="I66" i="548" s="1"/>
  <c r="G65" i="548"/>
  <c r="I65" i="548" s="1"/>
  <c r="G64" i="548"/>
  <c r="I64" i="548" s="1"/>
  <c r="G61" i="548"/>
  <c r="I61" i="548" s="1"/>
  <c r="G60" i="548"/>
  <c r="I60" i="548" s="1"/>
  <c r="G59" i="548"/>
  <c r="I59" i="548" s="1"/>
  <c r="G58" i="548"/>
  <c r="I58" i="548" s="1"/>
  <c r="G57" i="548"/>
  <c r="I57" i="548" s="1"/>
  <c r="G56" i="548"/>
  <c r="I56" i="548" s="1"/>
  <c r="G55" i="548"/>
  <c r="I55" i="548" s="1"/>
  <c r="G54" i="548"/>
  <c r="I54" i="548" s="1"/>
  <c r="G53" i="548"/>
  <c r="I53" i="548" s="1"/>
  <c r="G52" i="548"/>
  <c r="I52" i="548" s="1"/>
  <c r="G51" i="548"/>
  <c r="I51" i="548" s="1"/>
  <c r="G50" i="548"/>
  <c r="I50" i="548" s="1"/>
  <c r="G45" i="548"/>
  <c r="I45" i="548" s="1"/>
  <c r="G44" i="548"/>
  <c r="I44" i="548" s="1"/>
  <c r="G43" i="548"/>
  <c r="I43" i="548" s="1"/>
  <c r="G42" i="548"/>
  <c r="I42" i="548" s="1"/>
  <c r="G41" i="548"/>
  <c r="I41" i="548" s="1"/>
  <c r="G40" i="548"/>
  <c r="I40" i="548" s="1"/>
  <c r="G39" i="548"/>
  <c r="I39" i="548" s="1"/>
  <c r="G38" i="548"/>
  <c r="I38" i="548" s="1"/>
  <c r="G37" i="548"/>
  <c r="I37" i="548" s="1"/>
  <c r="G35" i="548"/>
  <c r="I35" i="548" s="1"/>
  <c r="G34" i="548"/>
  <c r="I34" i="548" s="1"/>
  <c r="M8" i="548"/>
  <c r="G190" i="548" s="1"/>
  <c r="I190" i="548" s="1"/>
  <c r="M7" i="548"/>
  <c r="H168" i="548" s="1"/>
  <c r="D4" i="548"/>
  <c r="G263" i="547"/>
  <c r="G262" i="547"/>
  <c r="G261" i="547"/>
  <c r="G260" i="547"/>
  <c r="G259" i="547"/>
  <c r="G258" i="547"/>
  <c r="G257" i="547"/>
  <c r="E256" i="547"/>
  <c r="D256" i="547"/>
  <c r="L103" i="547" s="1"/>
  <c r="C256" i="547"/>
  <c r="I211" i="547"/>
  <c r="H211" i="547"/>
  <c r="I206" i="547"/>
  <c r="H206" i="547"/>
  <c r="B189" i="547"/>
  <c r="G183" i="547"/>
  <c r="I182" i="547"/>
  <c r="I181" i="547"/>
  <c r="I180" i="547"/>
  <c r="I179" i="547"/>
  <c r="I178" i="547"/>
  <c r="I177" i="547"/>
  <c r="I176" i="547"/>
  <c r="I175" i="547"/>
  <c r="I174" i="547"/>
  <c r="I173" i="547"/>
  <c r="I172" i="547"/>
  <c r="I171" i="547"/>
  <c r="G168" i="547"/>
  <c r="I167" i="547"/>
  <c r="I166" i="547"/>
  <c r="I165" i="547"/>
  <c r="I164" i="547"/>
  <c r="I163" i="547"/>
  <c r="I162" i="547"/>
  <c r="I161" i="547"/>
  <c r="I160" i="547"/>
  <c r="I159" i="547"/>
  <c r="I158" i="547"/>
  <c r="I157" i="547"/>
  <c r="I156" i="547"/>
  <c r="G151" i="547"/>
  <c r="I150" i="547"/>
  <c r="I149" i="547"/>
  <c r="I148" i="547"/>
  <c r="I147" i="547"/>
  <c r="I146" i="547"/>
  <c r="I145" i="547"/>
  <c r="I144" i="547"/>
  <c r="I143" i="547"/>
  <c r="I142" i="547"/>
  <c r="I141" i="547"/>
  <c r="I140" i="547"/>
  <c r="I139" i="547"/>
  <c r="G137" i="547"/>
  <c r="I136" i="547"/>
  <c r="I135" i="547"/>
  <c r="I134" i="547"/>
  <c r="I133" i="547"/>
  <c r="I132" i="547"/>
  <c r="I131" i="547"/>
  <c r="I130" i="547"/>
  <c r="I129" i="547"/>
  <c r="I128" i="547"/>
  <c r="I127" i="547"/>
  <c r="I126" i="547"/>
  <c r="I125" i="547"/>
  <c r="G123" i="547"/>
  <c r="I122" i="547"/>
  <c r="I121" i="547"/>
  <c r="I120" i="547"/>
  <c r="I119" i="547"/>
  <c r="I118" i="547"/>
  <c r="I117" i="547"/>
  <c r="I116" i="547"/>
  <c r="I115" i="547"/>
  <c r="I114" i="547"/>
  <c r="I113" i="547"/>
  <c r="I112" i="547"/>
  <c r="I111" i="547"/>
  <c r="I106" i="547"/>
  <c r="I105" i="547"/>
  <c r="H104" i="547"/>
  <c r="G193" i="547" s="1"/>
  <c r="G103" i="547"/>
  <c r="I103" i="547" s="1"/>
  <c r="G102" i="547"/>
  <c r="I102" i="547" s="1"/>
  <c r="G101" i="547"/>
  <c r="I101" i="547" s="1"/>
  <c r="G100" i="547"/>
  <c r="I100" i="547" s="1"/>
  <c r="G99" i="547"/>
  <c r="I99" i="547" s="1"/>
  <c r="G98" i="547"/>
  <c r="I98" i="547" s="1"/>
  <c r="G97" i="547"/>
  <c r="I97" i="547" s="1"/>
  <c r="G96" i="547"/>
  <c r="I96" i="547" s="1"/>
  <c r="G95" i="547"/>
  <c r="I95" i="547" s="1"/>
  <c r="G94" i="547"/>
  <c r="I94" i="547" s="1"/>
  <c r="G93" i="547"/>
  <c r="I93" i="547" s="1"/>
  <c r="G92" i="547"/>
  <c r="I92" i="547" s="1"/>
  <c r="G91" i="547"/>
  <c r="I91" i="547" s="1"/>
  <c r="G90" i="547"/>
  <c r="I90" i="547" s="1"/>
  <c r="G89" i="547"/>
  <c r="I89" i="547" s="1"/>
  <c r="G88" i="547"/>
  <c r="I88" i="547" s="1"/>
  <c r="G87" i="547"/>
  <c r="I87" i="547" s="1"/>
  <c r="G86" i="547"/>
  <c r="I86" i="547" s="1"/>
  <c r="G85" i="547"/>
  <c r="I85" i="547" s="1"/>
  <c r="G84" i="547"/>
  <c r="I84" i="547" s="1"/>
  <c r="G83" i="547"/>
  <c r="I83" i="547" s="1"/>
  <c r="G82" i="547"/>
  <c r="I82" i="547" s="1"/>
  <c r="G81" i="547"/>
  <c r="I81" i="547" s="1"/>
  <c r="G80" i="547"/>
  <c r="H76" i="547"/>
  <c r="G75" i="547"/>
  <c r="I75" i="547" s="1"/>
  <c r="G74" i="547"/>
  <c r="I74" i="547" s="1"/>
  <c r="G73" i="547"/>
  <c r="I73" i="547" s="1"/>
  <c r="G72" i="547"/>
  <c r="I72" i="547" s="1"/>
  <c r="G71" i="547"/>
  <c r="I71" i="547" s="1"/>
  <c r="G70" i="547"/>
  <c r="I70" i="547" s="1"/>
  <c r="G69" i="547"/>
  <c r="I69" i="547" s="1"/>
  <c r="G68" i="547"/>
  <c r="I68" i="547" s="1"/>
  <c r="G67" i="547"/>
  <c r="I67" i="547" s="1"/>
  <c r="G66" i="547"/>
  <c r="I66" i="547" s="1"/>
  <c r="G65" i="547"/>
  <c r="I65" i="547" s="1"/>
  <c r="G64" i="547"/>
  <c r="I64" i="547" s="1"/>
  <c r="G61" i="547"/>
  <c r="I61" i="547" s="1"/>
  <c r="G60" i="547"/>
  <c r="I60" i="547" s="1"/>
  <c r="G59" i="547"/>
  <c r="I59" i="547" s="1"/>
  <c r="G58" i="547"/>
  <c r="I58" i="547" s="1"/>
  <c r="G57" i="547"/>
  <c r="I57" i="547" s="1"/>
  <c r="G56" i="547"/>
  <c r="I56" i="547" s="1"/>
  <c r="G55" i="547"/>
  <c r="I55" i="547" s="1"/>
  <c r="G54" i="547"/>
  <c r="I54" i="547" s="1"/>
  <c r="G53" i="547"/>
  <c r="I53" i="547" s="1"/>
  <c r="G52" i="547"/>
  <c r="I52" i="547" s="1"/>
  <c r="G51" i="547"/>
  <c r="I51" i="547" s="1"/>
  <c r="G50" i="547"/>
  <c r="I50" i="547" s="1"/>
  <c r="G45" i="547"/>
  <c r="I45" i="547" s="1"/>
  <c r="G44" i="547"/>
  <c r="I44" i="547" s="1"/>
  <c r="G43" i="547"/>
  <c r="I43" i="547" s="1"/>
  <c r="G42" i="547"/>
  <c r="I42" i="547" s="1"/>
  <c r="G41" i="547"/>
  <c r="I41" i="547" s="1"/>
  <c r="G40" i="547"/>
  <c r="I40" i="547" s="1"/>
  <c r="G39" i="547"/>
  <c r="I39" i="547" s="1"/>
  <c r="G38" i="547"/>
  <c r="I38" i="547" s="1"/>
  <c r="G37" i="547"/>
  <c r="I37" i="547" s="1"/>
  <c r="G35" i="547"/>
  <c r="I35" i="547" s="1"/>
  <c r="G34" i="547"/>
  <c r="I34" i="547" s="1"/>
  <c r="M8" i="547"/>
  <c r="G190" i="547" s="1"/>
  <c r="I190" i="547" s="1"/>
  <c r="M7" i="547"/>
  <c r="H107" i="547" s="1"/>
  <c r="D4" i="547"/>
  <c r="G263" i="546"/>
  <c r="G262" i="546"/>
  <c r="G261" i="546"/>
  <c r="G260" i="546"/>
  <c r="G259" i="546"/>
  <c r="G258" i="546"/>
  <c r="G257" i="546"/>
  <c r="E256" i="546"/>
  <c r="D256" i="546"/>
  <c r="L98" i="546" s="1"/>
  <c r="C256" i="546"/>
  <c r="I211" i="546"/>
  <c r="H211" i="546"/>
  <c r="I206" i="546"/>
  <c r="H206" i="546"/>
  <c r="B189" i="546"/>
  <c r="G183" i="546"/>
  <c r="I182" i="546"/>
  <c r="I181" i="546"/>
  <c r="I180" i="546"/>
  <c r="I179" i="546"/>
  <c r="I178" i="546"/>
  <c r="I177" i="546"/>
  <c r="I176" i="546"/>
  <c r="I175" i="546"/>
  <c r="I174" i="546"/>
  <c r="I173" i="546"/>
  <c r="I172" i="546"/>
  <c r="I171" i="546"/>
  <c r="G168" i="546"/>
  <c r="I167" i="546"/>
  <c r="I166" i="546"/>
  <c r="I165" i="546"/>
  <c r="I164" i="546"/>
  <c r="I163" i="546"/>
  <c r="I162" i="546"/>
  <c r="I161" i="546"/>
  <c r="I160" i="546"/>
  <c r="I159" i="546"/>
  <c r="I158" i="546"/>
  <c r="I157" i="546"/>
  <c r="I156" i="546"/>
  <c r="G151" i="546"/>
  <c r="I150" i="546"/>
  <c r="I149" i="546"/>
  <c r="I148" i="546"/>
  <c r="I147" i="546"/>
  <c r="I146" i="546"/>
  <c r="I145" i="546"/>
  <c r="I144" i="546"/>
  <c r="I143" i="546"/>
  <c r="I142" i="546"/>
  <c r="I141" i="546"/>
  <c r="I140" i="546"/>
  <c r="I139" i="546"/>
  <c r="G137" i="546"/>
  <c r="I136" i="546"/>
  <c r="I135" i="546"/>
  <c r="I134" i="546"/>
  <c r="I133" i="546"/>
  <c r="I132" i="546"/>
  <c r="I131" i="546"/>
  <c r="I130" i="546"/>
  <c r="I129" i="546"/>
  <c r="I128" i="546"/>
  <c r="I127" i="546"/>
  <c r="I126" i="546"/>
  <c r="I125" i="546"/>
  <c r="G123" i="546"/>
  <c r="I122" i="546"/>
  <c r="I121" i="546"/>
  <c r="I120" i="546"/>
  <c r="I119" i="546"/>
  <c r="I118" i="546"/>
  <c r="I117" i="546"/>
  <c r="I116" i="546"/>
  <c r="I115" i="546"/>
  <c r="I114" i="546"/>
  <c r="I113" i="546"/>
  <c r="I112" i="546"/>
  <c r="I111" i="546"/>
  <c r="I106" i="546"/>
  <c r="I105" i="546"/>
  <c r="H104" i="546"/>
  <c r="G193" i="546" s="1"/>
  <c r="G103" i="546"/>
  <c r="I103" i="546" s="1"/>
  <c r="G102" i="546"/>
  <c r="I102" i="546" s="1"/>
  <c r="G101" i="546"/>
  <c r="I101" i="546" s="1"/>
  <c r="G100" i="546"/>
  <c r="I100" i="546" s="1"/>
  <c r="G99" i="546"/>
  <c r="I99" i="546" s="1"/>
  <c r="G98" i="546"/>
  <c r="I98" i="546" s="1"/>
  <c r="G97" i="546"/>
  <c r="I97" i="546" s="1"/>
  <c r="G96" i="546"/>
  <c r="I96" i="546" s="1"/>
  <c r="G95" i="546"/>
  <c r="I95" i="546" s="1"/>
  <c r="G94" i="546"/>
  <c r="I94" i="546" s="1"/>
  <c r="G93" i="546"/>
  <c r="I93" i="546" s="1"/>
  <c r="G92" i="546"/>
  <c r="I92" i="546" s="1"/>
  <c r="G91" i="546"/>
  <c r="I91" i="546" s="1"/>
  <c r="G90" i="546"/>
  <c r="I90" i="546" s="1"/>
  <c r="G89" i="546"/>
  <c r="I89" i="546" s="1"/>
  <c r="G88" i="546"/>
  <c r="I88" i="546" s="1"/>
  <c r="G87" i="546"/>
  <c r="I87" i="546" s="1"/>
  <c r="G86" i="546"/>
  <c r="I86" i="546" s="1"/>
  <c r="G85" i="546"/>
  <c r="I85" i="546" s="1"/>
  <c r="G84" i="546"/>
  <c r="I84" i="546" s="1"/>
  <c r="G83" i="546"/>
  <c r="I83" i="546" s="1"/>
  <c r="G82" i="546"/>
  <c r="I82" i="546" s="1"/>
  <c r="G81" i="546"/>
  <c r="I81" i="546" s="1"/>
  <c r="G80" i="546"/>
  <c r="I80" i="546" s="1"/>
  <c r="H76" i="546"/>
  <c r="G75" i="546"/>
  <c r="I75" i="546" s="1"/>
  <c r="G74" i="546"/>
  <c r="I74" i="546" s="1"/>
  <c r="G73" i="546"/>
  <c r="I73" i="546" s="1"/>
  <c r="G72" i="546"/>
  <c r="I72" i="546" s="1"/>
  <c r="G71" i="546"/>
  <c r="I71" i="546" s="1"/>
  <c r="G70" i="546"/>
  <c r="I70" i="546" s="1"/>
  <c r="G69" i="546"/>
  <c r="I69" i="546" s="1"/>
  <c r="G68" i="546"/>
  <c r="I68" i="546" s="1"/>
  <c r="G67" i="546"/>
  <c r="I67" i="546" s="1"/>
  <c r="G66" i="546"/>
  <c r="I66" i="546" s="1"/>
  <c r="G65" i="546"/>
  <c r="I65" i="546" s="1"/>
  <c r="G64" i="546"/>
  <c r="I64" i="546" s="1"/>
  <c r="G61" i="546"/>
  <c r="I61" i="546" s="1"/>
  <c r="G60" i="546"/>
  <c r="I60" i="546" s="1"/>
  <c r="G59" i="546"/>
  <c r="I59" i="546" s="1"/>
  <c r="G58" i="546"/>
  <c r="I58" i="546" s="1"/>
  <c r="G57" i="546"/>
  <c r="I57" i="546" s="1"/>
  <c r="G56" i="546"/>
  <c r="I56" i="546" s="1"/>
  <c r="G55" i="546"/>
  <c r="I55" i="546" s="1"/>
  <c r="G54" i="546"/>
  <c r="I54" i="546" s="1"/>
  <c r="G53" i="546"/>
  <c r="I53" i="546" s="1"/>
  <c r="G52" i="546"/>
  <c r="I52" i="546" s="1"/>
  <c r="G51" i="546"/>
  <c r="I51" i="546" s="1"/>
  <c r="G50" i="546"/>
  <c r="I50" i="546" s="1"/>
  <c r="G45" i="546"/>
  <c r="I45" i="546" s="1"/>
  <c r="G44" i="546"/>
  <c r="I44" i="546" s="1"/>
  <c r="G43" i="546"/>
  <c r="I43" i="546" s="1"/>
  <c r="G42" i="546"/>
  <c r="I42" i="546" s="1"/>
  <c r="G41" i="546"/>
  <c r="I41" i="546" s="1"/>
  <c r="G40" i="546"/>
  <c r="I40" i="546" s="1"/>
  <c r="G39" i="546"/>
  <c r="I39" i="546" s="1"/>
  <c r="G38" i="546"/>
  <c r="I38" i="546" s="1"/>
  <c r="G37" i="546"/>
  <c r="I37" i="546" s="1"/>
  <c r="G35" i="546"/>
  <c r="I35" i="546" s="1"/>
  <c r="G34" i="546"/>
  <c r="I34" i="546" s="1"/>
  <c r="M8" i="546"/>
  <c r="G190" i="546" s="1"/>
  <c r="I190" i="546" s="1"/>
  <c r="M7" i="546"/>
  <c r="H183" i="546" s="1"/>
  <c r="D4" i="546"/>
  <c r="G263" i="545"/>
  <c r="G262" i="545"/>
  <c r="G261" i="545"/>
  <c r="G260" i="545"/>
  <c r="G259" i="545"/>
  <c r="G258" i="545"/>
  <c r="G257" i="545"/>
  <c r="E256" i="545"/>
  <c r="D256" i="545"/>
  <c r="L96" i="545" s="1"/>
  <c r="C256" i="545"/>
  <c r="I211" i="545"/>
  <c r="H211" i="545"/>
  <c r="I206" i="545"/>
  <c r="H206" i="545"/>
  <c r="B189" i="545"/>
  <c r="G183" i="545"/>
  <c r="I182" i="545"/>
  <c r="I181" i="545"/>
  <c r="I180" i="545"/>
  <c r="I179" i="545"/>
  <c r="I178" i="545"/>
  <c r="I177" i="545"/>
  <c r="I176" i="545"/>
  <c r="I175" i="545"/>
  <c r="I174" i="545"/>
  <c r="I173" i="545"/>
  <c r="I172" i="545"/>
  <c r="I171" i="545"/>
  <c r="G168" i="545"/>
  <c r="I167" i="545"/>
  <c r="I166" i="545"/>
  <c r="I165" i="545"/>
  <c r="I164" i="545"/>
  <c r="I163" i="545"/>
  <c r="I162" i="545"/>
  <c r="I161" i="545"/>
  <c r="I160" i="545"/>
  <c r="I159" i="545"/>
  <c r="I158" i="545"/>
  <c r="I157" i="545"/>
  <c r="I156" i="545"/>
  <c r="G151" i="545"/>
  <c r="I150" i="545"/>
  <c r="I149" i="545"/>
  <c r="I148" i="545"/>
  <c r="I147" i="545"/>
  <c r="I146" i="545"/>
  <c r="I145" i="545"/>
  <c r="I144" i="545"/>
  <c r="I143" i="545"/>
  <c r="I142" i="545"/>
  <c r="I141" i="545"/>
  <c r="I140" i="545"/>
  <c r="I139" i="545"/>
  <c r="G137" i="545"/>
  <c r="I136" i="545"/>
  <c r="I135" i="545"/>
  <c r="I134" i="545"/>
  <c r="I133" i="545"/>
  <c r="I132" i="545"/>
  <c r="I131" i="545"/>
  <c r="I130" i="545"/>
  <c r="I129" i="545"/>
  <c r="I128" i="545"/>
  <c r="I127" i="545"/>
  <c r="I126" i="545"/>
  <c r="I125" i="545"/>
  <c r="G123" i="545"/>
  <c r="I122" i="545"/>
  <c r="I121" i="545"/>
  <c r="I120" i="545"/>
  <c r="I119" i="545"/>
  <c r="I118" i="545"/>
  <c r="I117" i="545"/>
  <c r="I116" i="545"/>
  <c r="I115" i="545"/>
  <c r="I114" i="545"/>
  <c r="I113" i="545"/>
  <c r="I112" i="545"/>
  <c r="I111" i="545"/>
  <c r="I106" i="545"/>
  <c r="I105" i="545"/>
  <c r="H104" i="545"/>
  <c r="G193" i="545" s="1"/>
  <c r="G103" i="545"/>
  <c r="I103" i="545" s="1"/>
  <c r="G102" i="545"/>
  <c r="I102" i="545" s="1"/>
  <c r="G101" i="545"/>
  <c r="I101" i="545" s="1"/>
  <c r="G100" i="545"/>
  <c r="I100" i="545" s="1"/>
  <c r="G99" i="545"/>
  <c r="I99" i="545" s="1"/>
  <c r="G98" i="545"/>
  <c r="I98" i="545" s="1"/>
  <c r="G97" i="545"/>
  <c r="I97" i="545" s="1"/>
  <c r="G96" i="545"/>
  <c r="I96" i="545" s="1"/>
  <c r="G95" i="545"/>
  <c r="I95" i="545" s="1"/>
  <c r="G94" i="545"/>
  <c r="I94" i="545" s="1"/>
  <c r="G93" i="545"/>
  <c r="I93" i="545" s="1"/>
  <c r="G92" i="545"/>
  <c r="I92" i="545" s="1"/>
  <c r="G91" i="545"/>
  <c r="I91" i="545" s="1"/>
  <c r="G90" i="545"/>
  <c r="I90" i="545" s="1"/>
  <c r="G89" i="545"/>
  <c r="I89" i="545" s="1"/>
  <c r="G88" i="545"/>
  <c r="I88" i="545" s="1"/>
  <c r="G87" i="545"/>
  <c r="I87" i="545" s="1"/>
  <c r="G86" i="545"/>
  <c r="I86" i="545" s="1"/>
  <c r="G85" i="545"/>
  <c r="I85" i="545" s="1"/>
  <c r="G84" i="545"/>
  <c r="I84" i="545" s="1"/>
  <c r="G83" i="545"/>
  <c r="I83" i="545" s="1"/>
  <c r="G82" i="545"/>
  <c r="I82" i="545" s="1"/>
  <c r="G81" i="545"/>
  <c r="I81" i="545" s="1"/>
  <c r="G80" i="545"/>
  <c r="I80" i="545" s="1"/>
  <c r="H76" i="545"/>
  <c r="G75" i="545"/>
  <c r="I75" i="545" s="1"/>
  <c r="G74" i="545"/>
  <c r="I74" i="545" s="1"/>
  <c r="G73" i="545"/>
  <c r="I73" i="545" s="1"/>
  <c r="G72" i="545"/>
  <c r="I72" i="545" s="1"/>
  <c r="G71" i="545"/>
  <c r="I71" i="545" s="1"/>
  <c r="G70" i="545"/>
  <c r="I70" i="545" s="1"/>
  <c r="G69" i="545"/>
  <c r="I69" i="545" s="1"/>
  <c r="G68" i="545"/>
  <c r="I68" i="545" s="1"/>
  <c r="G67" i="545"/>
  <c r="I67" i="545" s="1"/>
  <c r="G66" i="545"/>
  <c r="I66" i="545" s="1"/>
  <c r="G65" i="545"/>
  <c r="I65" i="545" s="1"/>
  <c r="G64" i="545"/>
  <c r="I64" i="545" s="1"/>
  <c r="G61" i="545"/>
  <c r="I61" i="545" s="1"/>
  <c r="G60" i="545"/>
  <c r="I60" i="545" s="1"/>
  <c r="G59" i="545"/>
  <c r="I59" i="545" s="1"/>
  <c r="G58" i="545"/>
  <c r="I58" i="545" s="1"/>
  <c r="G57" i="545"/>
  <c r="I57" i="545" s="1"/>
  <c r="G56" i="545"/>
  <c r="I56" i="545" s="1"/>
  <c r="G55" i="545"/>
  <c r="I55" i="545" s="1"/>
  <c r="G54" i="545"/>
  <c r="I54" i="545" s="1"/>
  <c r="G53" i="545"/>
  <c r="I53" i="545" s="1"/>
  <c r="G52" i="545"/>
  <c r="I52" i="545" s="1"/>
  <c r="G51" i="545"/>
  <c r="I51" i="545" s="1"/>
  <c r="G50" i="545"/>
  <c r="I50" i="545" s="1"/>
  <c r="G45" i="545"/>
  <c r="I45" i="545" s="1"/>
  <c r="G44" i="545"/>
  <c r="I44" i="545" s="1"/>
  <c r="G43" i="545"/>
  <c r="I43" i="545" s="1"/>
  <c r="G42" i="545"/>
  <c r="I42" i="545" s="1"/>
  <c r="G41" i="545"/>
  <c r="I41" i="545" s="1"/>
  <c r="G40" i="545"/>
  <c r="I40" i="545" s="1"/>
  <c r="G39" i="545"/>
  <c r="I39" i="545" s="1"/>
  <c r="G38" i="545"/>
  <c r="I38" i="545" s="1"/>
  <c r="G37" i="545"/>
  <c r="I37" i="545" s="1"/>
  <c r="G35" i="545"/>
  <c r="I35" i="545" s="1"/>
  <c r="G34" i="545"/>
  <c r="I34" i="545" s="1"/>
  <c r="M8" i="545"/>
  <c r="G190" i="545" s="1"/>
  <c r="I190" i="545" s="1"/>
  <c r="M7" i="545"/>
  <c r="H189" i="545" s="1"/>
  <c r="G189" i="545" s="1"/>
  <c r="D4" i="545"/>
  <c r="G263" i="544"/>
  <c r="G262" i="544"/>
  <c r="G261" i="544"/>
  <c r="G260" i="544"/>
  <c r="G259" i="544"/>
  <c r="G258" i="544"/>
  <c r="G257" i="544"/>
  <c r="E256" i="544"/>
  <c r="D256" i="544"/>
  <c r="L101" i="544" s="1"/>
  <c r="C256" i="544"/>
  <c r="I211" i="544"/>
  <c r="H211" i="544"/>
  <c r="I206" i="544"/>
  <c r="H206" i="544"/>
  <c r="B189" i="544"/>
  <c r="G183" i="544"/>
  <c r="I182" i="544"/>
  <c r="I181" i="544"/>
  <c r="I180" i="544"/>
  <c r="I179" i="544"/>
  <c r="I178" i="544"/>
  <c r="I177" i="544"/>
  <c r="I176" i="544"/>
  <c r="I175" i="544"/>
  <c r="I174" i="544"/>
  <c r="I173" i="544"/>
  <c r="I172" i="544"/>
  <c r="I171" i="544"/>
  <c r="G168" i="544"/>
  <c r="I167" i="544"/>
  <c r="I166" i="544"/>
  <c r="I165" i="544"/>
  <c r="I164" i="544"/>
  <c r="I163" i="544"/>
  <c r="I162" i="544"/>
  <c r="I161" i="544"/>
  <c r="I160" i="544"/>
  <c r="I159" i="544"/>
  <c r="I158" i="544"/>
  <c r="I157" i="544"/>
  <c r="I156" i="544"/>
  <c r="G151" i="544"/>
  <c r="I150" i="544"/>
  <c r="I149" i="544"/>
  <c r="I148" i="544"/>
  <c r="I147" i="544"/>
  <c r="I146" i="544"/>
  <c r="I145" i="544"/>
  <c r="I144" i="544"/>
  <c r="I143" i="544"/>
  <c r="I142" i="544"/>
  <c r="I141" i="544"/>
  <c r="I140" i="544"/>
  <c r="I139" i="544"/>
  <c r="G137" i="544"/>
  <c r="I136" i="544"/>
  <c r="I135" i="544"/>
  <c r="I134" i="544"/>
  <c r="I133" i="544"/>
  <c r="I132" i="544"/>
  <c r="I131" i="544"/>
  <c r="I130" i="544"/>
  <c r="I129" i="544"/>
  <c r="I128" i="544"/>
  <c r="I127" i="544"/>
  <c r="I126" i="544"/>
  <c r="I125" i="544"/>
  <c r="G123" i="544"/>
  <c r="I122" i="544"/>
  <c r="I121" i="544"/>
  <c r="I120" i="544"/>
  <c r="I119" i="544"/>
  <c r="I118" i="544"/>
  <c r="I117" i="544"/>
  <c r="I116" i="544"/>
  <c r="I115" i="544"/>
  <c r="I114" i="544"/>
  <c r="I113" i="544"/>
  <c r="I112" i="544"/>
  <c r="I111" i="544"/>
  <c r="I106" i="544"/>
  <c r="I105" i="544"/>
  <c r="H104" i="544"/>
  <c r="G193" i="544" s="1"/>
  <c r="G103" i="544"/>
  <c r="I103" i="544" s="1"/>
  <c r="G102" i="544"/>
  <c r="I102" i="544" s="1"/>
  <c r="G101" i="544"/>
  <c r="I101" i="544" s="1"/>
  <c r="G100" i="544"/>
  <c r="I100" i="544" s="1"/>
  <c r="G99" i="544"/>
  <c r="I99" i="544" s="1"/>
  <c r="G98" i="544"/>
  <c r="I98" i="544" s="1"/>
  <c r="G97" i="544"/>
  <c r="I97" i="544" s="1"/>
  <c r="G96" i="544"/>
  <c r="I96" i="544" s="1"/>
  <c r="G95" i="544"/>
  <c r="I95" i="544" s="1"/>
  <c r="G94" i="544"/>
  <c r="I94" i="544" s="1"/>
  <c r="G93" i="544"/>
  <c r="I93" i="544" s="1"/>
  <c r="G92" i="544"/>
  <c r="I92" i="544" s="1"/>
  <c r="G91" i="544"/>
  <c r="I91" i="544" s="1"/>
  <c r="G90" i="544"/>
  <c r="I90" i="544" s="1"/>
  <c r="G89" i="544"/>
  <c r="I89" i="544" s="1"/>
  <c r="G88" i="544"/>
  <c r="I88" i="544" s="1"/>
  <c r="G87" i="544"/>
  <c r="I87" i="544" s="1"/>
  <c r="G86" i="544"/>
  <c r="I86" i="544" s="1"/>
  <c r="G85" i="544"/>
  <c r="I85" i="544" s="1"/>
  <c r="G84" i="544"/>
  <c r="I84" i="544" s="1"/>
  <c r="G83" i="544"/>
  <c r="I83" i="544" s="1"/>
  <c r="G82" i="544"/>
  <c r="I82" i="544" s="1"/>
  <c r="G81" i="544"/>
  <c r="I81" i="544" s="1"/>
  <c r="G80" i="544"/>
  <c r="I80" i="544" s="1"/>
  <c r="H76" i="544"/>
  <c r="G75" i="544"/>
  <c r="I75" i="544" s="1"/>
  <c r="G74" i="544"/>
  <c r="I74" i="544" s="1"/>
  <c r="G73" i="544"/>
  <c r="I73" i="544" s="1"/>
  <c r="G72" i="544"/>
  <c r="I72" i="544" s="1"/>
  <c r="G71" i="544"/>
  <c r="I71" i="544" s="1"/>
  <c r="G70" i="544"/>
  <c r="I70" i="544" s="1"/>
  <c r="G69" i="544"/>
  <c r="I69" i="544" s="1"/>
  <c r="G68" i="544"/>
  <c r="I68" i="544" s="1"/>
  <c r="G67" i="544"/>
  <c r="I67" i="544" s="1"/>
  <c r="G66" i="544"/>
  <c r="I66" i="544" s="1"/>
  <c r="G65" i="544"/>
  <c r="I65" i="544" s="1"/>
  <c r="G64" i="544"/>
  <c r="I64" i="544" s="1"/>
  <c r="G61" i="544"/>
  <c r="I61" i="544" s="1"/>
  <c r="G60" i="544"/>
  <c r="I60" i="544" s="1"/>
  <c r="G59" i="544"/>
  <c r="I59" i="544" s="1"/>
  <c r="G58" i="544"/>
  <c r="I58" i="544" s="1"/>
  <c r="G57" i="544"/>
  <c r="I57" i="544" s="1"/>
  <c r="G56" i="544"/>
  <c r="I56" i="544" s="1"/>
  <c r="G55" i="544"/>
  <c r="I55" i="544" s="1"/>
  <c r="G54" i="544"/>
  <c r="I54" i="544" s="1"/>
  <c r="G53" i="544"/>
  <c r="I53" i="544" s="1"/>
  <c r="G52" i="544"/>
  <c r="I52" i="544" s="1"/>
  <c r="G51" i="544"/>
  <c r="I51" i="544" s="1"/>
  <c r="G50" i="544"/>
  <c r="I50" i="544" s="1"/>
  <c r="G45" i="544"/>
  <c r="I45" i="544" s="1"/>
  <c r="G44" i="544"/>
  <c r="I44" i="544" s="1"/>
  <c r="G43" i="544"/>
  <c r="I43" i="544" s="1"/>
  <c r="G42" i="544"/>
  <c r="I42" i="544" s="1"/>
  <c r="G41" i="544"/>
  <c r="I41" i="544" s="1"/>
  <c r="G40" i="544"/>
  <c r="I40" i="544" s="1"/>
  <c r="G39" i="544"/>
  <c r="I39" i="544" s="1"/>
  <c r="G38" i="544"/>
  <c r="I38" i="544" s="1"/>
  <c r="G37" i="544"/>
  <c r="I37" i="544" s="1"/>
  <c r="G35" i="544"/>
  <c r="I35" i="544" s="1"/>
  <c r="G34" i="544"/>
  <c r="I34" i="544" s="1"/>
  <c r="M8" i="544"/>
  <c r="G190" i="544" s="1"/>
  <c r="I190" i="544" s="1"/>
  <c r="M7" i="544"/>
  <c r="H189" i="544" s="1"/>
  <c r="G189" i="544" s="1"/>
  <c r="D4" i="544"/>
  <c r="G263" i="543"/>
  <c r="G262" i="543"/>
  <c r="G261" i="543"/>
  <c r="G260" i="543"/>
  <c r="G259" i="543"/>
  <c r="G258" i="543"/>
  <c r="G257" i="543"/>
  <c r="E256" i="543"/>
  <c r="D256" i="543"/>
  <c r="L101" i="543" s="1"/>
  <c r="C256" i="543"/>
  <c r="I211" i="543"/>
  <c r="H211" i="543"/>
  <c r="I206" i="543"/>
  <c r="H206" i="543"/>
  <c r="B189" i="543"/>
  <c r="G183" i="543"/>
  <c r="I182" i="543"/>
  <c r="I181" i="543"/>
  <c r="I180" i="543"/>
  <c r="I179" i="543"/>
  <c r="I178" i="543"/>
  <c r="I177" i="543"/>
  <c r="I176" i="543"/>
  <c r="I175" i="543"/>
  <c r="I174" i="543"/>
  <c r="I173" i="543"/>
  <c r="I172" i="543"/>
  <c r="I171" i="543"/>
  <c r="G168" i="543"/>
  <c r="I167" i="543"/>
  <c r="I166" i="543"/>
  <c r="I165" i="543"/>
  <c r="I164" i="543"/>
  <c r="I163" i="543"/>
  <c r="I162" i="543"/>
  <c r="I161" i="543"/>
  <c r="I160" i="543"/>
  <c r="I159" i="543"/>
  <c r="I158" i="543"/>
  <c r="I157" i="543"/>
  <c r="I156" i="543"/>
  <c r="G151" i="543"/>
  <c r="I150" i="543"/>
  <c r="I149" i="543"/>
  <c r="I148" i="543"/>
  <c r="I147" i="543"/>
  <c r="I146" i="543"/>
  <c r="I145" i="543"/>
  <c r="I144" i="543"/>
  <c r="I143" i="543"/>
  <c r="I142" i="543"/>
  <c r="I141" i="543"/>
  <c r="I140" i="543"/>
  <c r="I139" i="543"/>
  <c r="G137" i="543"/>
  <c r="I136" i="543"/>
  <c r="I135" i="543"/>
  <c r="I134" i="543"/>
  <c r="I133" i="543"/>
  <c r="I132" i="543"/>
  <c r="I131" i="543"/>
  <c r="I130" i="543"/>
  <c r="I129" i="543"/>
  <c r="I128" i="543"/>
  <c r="I127" i="543"/>
  <c r="I126" i="543"/>
  <c r="I125" i="543"/>
  <c r="G123" i="543"/>
  <c r="I122" i="543"/>
  <c r="I121" i="543"/>
  <c r="I120" i="543"/>
  <c r="I119" i="543"/>
  <c r="I118" i="543"/>
  <c r="I117" i="543"/>
  <c r="I116" i="543"/>
  <c r="I115" i="543"/>
  <c r="I114" i="543"/>
  <c r="I113" i="543"/>
  <c r="I112" i="543"/>
  <c r="I111" i="543"/>
  <c r="I106" i="543"/>
  <c r="I105" i="543"/>
  <c r="H104" i="543"/>
  <c r="G193" i="543" s="1"/>
  <c r="G103" i="543"/>
  <c r="I103" i="543" s="1"/>
  <c r="G102" i="543"/>
  <c r="I102" i="543" s="1"/>
  <c r="G101" i="543"/>
  <c r="I101" i="543" s="1"/>
  <c r="G100" i="543"/>
  <c r="I100" i="543" s="1"/>
  <c r="G99" i="543"/>
  <c r="I99" i="543" s="1"/>
  <c r="G98" i="543"/>
  <c r="I98" i="543" s="1"/>
  <c r="G97" i="543"/>
  <c r="I97" i="543" s="1"/>
  <c r="G96" i="543"/>
  <c r="I96" i="543" s="1"/>
  <c r="G95" i="543"/>
  <c r="I95" i="543" s="1"/>
  <c r="G94" i="543"/>
  <c r="I94" i="543" s="1"/>
  <c r="G93" i="543"/>
  <c r="I93" i="543" s="1"/>
  <c r="G92" i="543"/>
  <c r="I92" i="543" s="1"/>
  <c r="G91" i="543"/>
  <c r="I91" i="543" s="1"/>
  <c r="G90" i="543"/>
  <c r="I90" i="543" s="1"/>
  <c r="G89" i="543"/>
  <c r="I89" i="543" s="1"/>
  <c r="G88" i="543"/>
  <c r="I88" i="543" s="1"/>
  <c r="G87" i="543"/>
  <c r="I87" i="543" s="1"/>
  <c r="G86" i="543"/>
  <c r="I86" i="543" s="1"/>
  <c r="G85" i="543"/>
  <c r="I85" i="543" s="1"/>
  <c r="G84" i="543"/>
  <c r="I84" i="543" s="1"/>
  <c r="G83" i="543"/>
  <c r="I83" i="543" s="1"/>
  <c r="G82" i="543"/>
  <c r="I82" i="543" s="1"/>
  <c r="G81" i="543"/>
  <c r="G80" i="543"/>
  <c r="I80" i="543" s="1"/>
  <c r="H76" i="543"/>
  <c r="G75" i="543"/>
  <c r="I75" i="543" s="1"/>
  <c r="G74" i="543"/>
  <c r="I74" i="543" s="1"/>
  <c r="G73" i="543"/>
  <c r="I73" i="543" s="1"/>
  <c r="G72" i="543"/>
  <c r="I72" i="543" s="1"/>
  <c r="G71" i="543"/>
  <c r="I71" i="543" s="1"/>
  <c r="G70" i="543"/>
  <c r="I70" i="543" s="1"/>
  <c r="G69" i="543"/>
  <c r="I69" i="543" s="1"/>
  <c r="G68" i="543"/>
  <c r="I68" i="543" s="1"/>
  <c r="G67" i="543"/>
  <c r="I67" i="543" s="1"/>
  <c r="G66" i="543"/>
  <c r="I66" i="543" s="1"/>
  <c r="G65" i="543"/>
  <c r="I65" i="543" s="1"/>
  <c r="G64" i="543"/>
  <c r="I64" i="543" s="1"/>
  <c r="G61" i="543"/>
  <c r="I61" i="543" s="1"/>
  <c r="G60" i="543"/>
  <c r="I60" i="543" s="1"/>
  <c r="G59" i="543"/>
  <c r="I59" i="543" s="1"/>
  <c r="G58" i="543"/>
  <c r="I58" i="543" s="1"/>
  <c r="G57" i="543"/>
  <c r="I57" i="543" s="1"/>
  <c r="G56" i="543"/>
  <c r="I56" i="543" s="1"/>
  <c r="G55" i="543"/>
  <c r="I55" i="543" s="1"/>
  <c r="G54" i="543"/>
  <c r="I54" i="543" s="1"/>
  <c r="G53" i="543"/>
  <c r="I53" i="543" s="1"/>
  <c r="G52" i="543"/>
  <c r="I52" i="543" s="1"/>
  <c r="G51" i="543"/>
  <c r="I51" i="543" s="1"/>
  <c r="G50" i="543"/>
  <c r="I50" i="543" s="1"/>
  <c r="G45" i="543"/>
  <c r="I45" i="543" s="1"/>
  <c r="G44" i="543"/>
  <c r="I44" i="543" s="1"/>
  <c r="G43" i="543"/>
  <c r="I43" i="543" s="1"/>
  <c r="G42" i="543"/>
  <c r="I42" i="543" s="1"/>
  <c r="G41" i="543"/>
  <c r="I41" i="543" s="1"/>
  <c r="G40" i="543"/>
  <c r="I40" i="543" s="1"/>
  <c r="G39" i="543"/>
  <c r="I39" i="543" s="1"/>
  <c r="G38" i="543"/>
  <c r="I38" i="543" s="1"/>
  <c r="G37" i="543"/>
  <c r="I37" i="543" s="1"/>
  <c r="G35" i="543"/>
  <c r="I35" i="543" s="1"/>
  <c r="G34" i="543"/>
  <c r="I34" i="543" s="1"/>
  <c r="M8" i="543"/>
  <c r="G190" i="543" s="1"/>
  <c r="I190" i="543" s="1"/>
  <c r="M7" i="543"/>
  <c r="H189" i="543" s="1"/>
  <c r="G189" i="543" s="1"/>
  <c r="D4" i="543"/>
  <c r="G263" i="542"/>
  <c r="G262" i="542"/>
  <c r="G261" i="542"/>
  <c r="G260" i="542"/>
  <c r="G259" i="542"/>
  <c r="G258" i="542"/>
  <c r="G257" i="542"/>
  <c r="E256" i="542"/>
  <c r="D256" i="542"/>
  <c r="L97" i="542" s="1"/>
  <c r="C256" i="542"/>
  <c r="I211" i="542"/>
  <c r="H211" i="542"/>
  <c r="I206" i="542"/>
  <c r="H206" i="542"/>
  <c r="B189" i="542"/>
  <c r="G183" i="542"/>
  <c r="I182" i="542"/>
  <c r="I181" i="542"/>
  <c r="I180" i="542"/>
  <c r="I179" i="542"/>
  <c r="I178" i="542"/>
  <c r="I177" i="542"/>
  <c r="I176" i="542"/>
  <c r="I175" i="542"/>
  <c r="I174" i="542"/>
  <c r="I173" i="542"/>
  <c r="I172" i="542"/>
  <c r="I171" i="542"/>
  <c r="G168" i="542"/>
  <c r="I167" i="542"/>
  <c r="I166" i="542"/>
  <c r="I165" i="542"/>
  <c r="I164" i="542"/>
  <c r="I163" i="542"/>
  <c r="I162" i="542"/>
  <c r="I161" i="542"/>
  <c r="I160" i="542"/>
  <c r="I159" i="542"/>
  <c r="I158" i="542"/>
  <c r="I157" i="542"/>
  <c r="I156" i="542"/>
  <c r="G151" i="542"/>
  <c r="I150" i="542"/>
  <c r="I149" i="542"/>
  <c r="I148" i="542"/>
  <c r="I147" i="542"/>
  <c r="I146" i="542"/>
  <c r="I145" i="542"/>
  <c r="I144" i="542"/>
  <c r="I143" i="542"/>
  <c r="I142" i="542"/>
  <c r="I141" i="542"/>
  <c r="I140" i="542"/>
  <c r="I139" i="542"/>
  <c r="G137" i="542"/>
  <c r="I136" i="542"/>
  <c r="I135" i="542"/>
  <c r="I134" i="542"/>
  <c r="I133" i="542"/>
  <c r="I132" i="542"/>
  <c r="I131" i="542"/>
  <c r="I130" i="542"/>
  <c r="I129" i="542"/>
  <c r="I128" i="542"/>
  <c r="I127" i="542"/>
  <c r="I126" i="542"/>
  <c r="I125" i="542"/>
  <c r="G123" i="542"/>
  <c r="I122" i="542"/>
  <c r="I121" i="542"/>
  <c r="I120" i="542"/>
  <c r="I119" i="542"/>
  <c r="I118" i="542"/>
  <c r="I117" i="542"/>
  <c r="I116" i="542"/>
  <c r="I115" i="542"/>
  <c r="I114" i="542"/>
  <c r="I113" i="542"/>
  <c r="I112" i="542"/>
  <c r="I111" i="542"/>
  <c r="I106" i="542"/>
  <c r="I105" i="542"/>
  <c r="H104" i="542"/>
  <c r="G193" i="542" s="1"/>
  <c r="G103" i="542"/>
  <c r="I103" i="542" s="1"/>
  <c r="G102" i="542"/>
  <c r="I102" i="542" s="1"/>
  <c r="G101" i="542"/>
  <c r="I101" i="542" s="1"/>
  <c r="G100" i="542"/>
  <c r="I100" i="542" s="1"/>
  <c r="G99" i="542"/>
  <c r="I99" i="542" s="1"/>
  <c r="G98" i="542"/>
  <c r="I98" i="542" s="1"/>
  <c r="G97" i="542"/>
  <c r="I97" i="542" s="1"/>
  <c r="G96" i="542"/>
  <c r="I96" i="542" s="1"/>
  <c r="G95" i="542"/>
  <c r="I95" i="542" s="1"/>
  <c r="G94" i="542"/>
  <c r="I94" i="542" s="1"/>
  <c r="G93" i="542"/>
  <c r="I93" i="542" s="1"/>
  <c r="G92" i="542"/>
  <c r="I92" i="542" s="1"/>
  <c r="G91" i="542"/>
  <c r="I91" i="542" s="1"/>
  <c r="G90" i="542"/>
  <c r="I90" i="542" s="1"/>
  <c r="G89" i="542"/>
  <c r="I89" i="542" s="1"/>
  <c r="G88" i="542"/>
  <c r="I88" i="542" s="1"/>
  <c r="G87" i="542"/>
  <c r="I87" i="542" s="1"/>
  <c r="G86" i="542"/>
  <c r="I86" i="542" s="1"/>
  <c r="G85" i="542"/>
  <c r="I85" i="542" s="1"/>
  <c r="G84" i="542"/>
  <c r="I84" i="542" s="1"/>
  <c r="G83" i="542"/>
  <c r="I83" i="542" s="1"/>
  <c r="G82" i="542"/>
  <c r="I82" i="542" s="1"/>
  <c r="G81" i="542"/>
  <c r="I81" i="542" s="1"/>
  <c r="G80" i="542"/>
  <c r="I80" i="542" s="1"/>
  <c r="H76" i="542"/>
  <c r="G75" i="542"/>
  <c r="I75" i="542" s="1"/>
  <c r="G74" i="542"/>
  <c r="I74" i="542" s="1"/>
  <c r="G73" i="542"/>
  <c r="I73" i="542" s="1"/>
  <c r="G72" i="542"/>
  <c r="I72" i="542" s="1"/>
  <c r="G71" i="542"/>
  <c r="I71" i="542" s="1"/>
  <c r="G70" i="542"/>
  <c r="I70" i="542" s="1"/>
  <c r="G69" i="542"/>
  <c r="I69" i="542" s="1"/>
  <c r="G68" i="542"/>
  <c r="I68" i="542" s="1"/>
  <c r="G67" i="542"/>
  <c r="I67" i="542" s="1"/>
  <c r="G66" i="542"/>
  <c r="I66" i="542" s="1"/>
  <c r="G65" i="542"/>
  <c r="I65" i="542" s="1"/>
  <c r="G64" i="542"/>
  <c r="I64" i="542" s="1"/>
  <c r="G61" i="542"/>
  <c r="I61" i="542" s="1"/>
  <c r="G60" i="542"/>
  <c r="I60" i="542" s="1"/>
  <c r="G59" i="542"/>
  <c r="I59" i="542" s="1"/>
  <c r="G58" i="542"/>
  <c r="I58" i="542" s="1"/>
  <c r="G57" i="542"/>
  <c r="I57" i="542" s="1"/>
  <c r="G56" i="542"/>
  <c r="I56" i="542" s="1"/>
  <c r="G55" i="542"/>
  <c r="I55" i="542" s="1"/>
  <c r="G54" i="542"/>
  <c r="I54" i="542" s="1"/>
  <c r="G53" i="542"/>
  <c r="I53" i="542" s="1"/>
  <c r="G52" i="542"/>
  <c r="I52" i="542" s="1"/>
  <c r="G51" i="542"/>
  <c r="I51" i="542" s="1"/>
  <c r="G50" i="542"/>
  <c r="I50" i="542" s="1"/>
  <c r="G45" i="542"/>
  <c r="I45" i="542" s="1"/>
  <c r="G44" i="542"/>
  <c r="I44" i="542" s="1"/>
  <c r="G43" i="542"/>
  <c r="I43" i="542" s="1"/>
  <c r="G42" i="542"/>
  <c r="I42" i="542" s="1"/>
  <c r="G41" i="542"/>
  <c r="I41" i="542" s="1"/>
  <c r="G40" i="542"/>
  <c r="I40" i="542" s="1"/>
  <c r="G39" i="542"/>
  <c r="I39" i="542" s="1"/>
  <c r="G38" i="542"/>
  <c r="I38" i="542" s="1"/>
  <c r="G37" i="542"/>
  <c r="I37" i="542" s="1"/>
  <c r="G35" i="542"/>
  <c r="I35" i="542" s="1"/>
  <c r="G34" i="542"/>
  <c r="M8" i="542"/>
  <c r="G190" i="542" s="1"/>
  <c r="I190" i="542" s="1"/>
  <c r="M7" i="542"/>
  <c r="H183" i="542" s="1"/>
  <c r="D4" i="542"/>
  <c r="G263" i="541"/>
  <c r="G262" i="541"/>
  <c r="G261" i="541"/>
  <c r="G260" i="541"/>
  <c r="G259" i="541"/>
  <c r="G258" i="541"/>
  <c r="G257" i="541"/>
  <c r="E256" i="541"/>
  <c r="D256" i="541"/>
  <c r="L101" i="541" s="1"/>
  <c r="C256" i="541"/>
  <c r="I211" i="541"/>
  <c r="H211" i="541"/>
  <c r="I206" i="541"/>
  <c r="H206" i="541"/>
  <c r="B189" i="541"/>
  <c r="G183" i="541"/>
  <c r="I182" i="541"/>
  <c r="I181" i="541"/>
  <c r="I180" i="541"/>
  <c r="I179" i="541"/>
  <c r="I178" i="541"/>
  <c r="I177" i="541"/>
  <c r="I176" i="541"/>
  <c r="I175" i="541"/>
  <c r="I174" i="541"/>
  <c r="I173" i="541"/>
  <c r="I172" i="541"/>
  <c r="I171" i="541"/>
  <c r="G168" i="541"/>
  <c r="I167" i="541"/>
  <c r="I166" i="541"/>
  <c r="I165" i="541"/>
  <c r="I164" i="541"/>
  <c r="I163" i="541"/>
  <c r="I162" i="541"/>
  <c r="I161" i="541"/>
  <c r="I160" i="541"/>
  <c r="I159" i="541"/>
  <c r="I158" i="541"/>
  <c r="I157" i="541"/>
  <c r="I156" i="541"/>
  <c r="G151" i="541"/>
  <c r="I150" i="541"/>
  <c r="I149" i="541"/>
  <c r="I148" i="541"/>
  <c r="I147" i="541"/>
  <c r="I146" i="541"/>
  <c r="I145" i="541"/>
  <c r="I144" i="541"/>
  <c r="I143" i="541"/>
  <c r="I142" i="541"/>
  <c r="I141" i="541"/>
  <c r="I140" i="541"/>
  <c r="I139" i="541"/>
  <c r="G137" i="541"/>
  <c r="I136" i="541"/>
  <c r="I135" i="541"/>
  <c r="I134" i="541"/>
  <c r="I133" i="541"/>
  <c r="I132" i="541"/>
  <c r="I131" i="541"/>
  <c r="I130" i="541"/>
  <c r="I129" i="541"/>
  <c r="I128" i="541"/>
  <c r="I127" i="541"/>
  <c r="I126" i="541"/>
  <c r="I125" i="541"/>
  <c r="G123" i="541"/>
  <c r="I122" i="541"/>
  <c r="I121" i="541"/>
  <c r="I120" i="541"/>
  <c r="I119" i="541"/>
  <c r="I118" i="541"/>
  <c r="I117" i="541"/>
  <c r="I116" i="541"/>
  <c r="I115" i="541"/>
  <c r="I114" i="541"/>
  <c r="I113" i="541"/>
  <c r="I112" i="541"/>
  <c r="I111" i="541"/>
  <c r="I106" i="541"/>
  <c r="I105" i="541"/>
  <c r="H104" i="541"/>
  <c r="G193" i="541" s="1"/>
  <c r="G103" i="541"/>
  <c r="I103" i="541" s="1"/>
  <c r="G102" i="541"/>
  <c r="I102" i="541" s="1"/>
  <c r="G101" i="541"/>
  <c r="I101" i="541" s="1"/>
  <c r="G100" i="541"/>
  <c r="I100" i="541" s="1"/>
  <c r="G99" i="541"/>
  <c r="I99" i="541" s="1"/>
  <c r="G98" i="541"/>
  <c r="I98" i="541" s="1"/>
  <c r="G97" i="541"/>
  <c r="I97" i="541" s="1"/>
  <c r="G96" i="541"/>
  <c r="I96" i="541" s="1"/>
  <c r="G95" i="541"/>
  <c r="I95" i="541" s="1"/>
  <c r="G94" i="541"/>
  <c r="I94" i="541" s="1"/>
  <c r="G93" i="541"/>
  <c r="I93" i="541" s="1"/>
  <c r="G92" i="541"/>
  <c r="I92" i="541" s="1"/>
  <c r="G91" i="541"/>
  <c r="I91" i="541" s="1"/>
  <c r="G90" i="541"/>
  <c r="I90" i="541" s="1"/>
  <c r="G89" i="541"/>
  <c r="I89" i="541" s="1"/>
  <c r="G88" i="541"/>
  <c r="I88" i="541" s="1"/>
  <c r="G87" i="541"/>
  <c r="I87" i="541" s="1"/>
  <c r="G86" i="541"/>
  <c r="I86" i="541" s="1"/>
  <c r="G85" i="541"/>
  <c r="I85" i="541" s="1"/>
  <c r="G84" i="541"/>
  <c r="I84" i="541" s="1"/>
  <c r="G83" i="541"/>
  <c r="I83" i="541" s="1"/>
  <c r="G82" i="541"/>
  <c r="I82" i="541" s="1"/>
  <c r="G81" i="541"/>
  <c r="I81" i="541" s="1"/>
  <c r="G80" i="541"/>
  <c r="I80" i="541" s="1"/>
  <c r="H76" i="541"/>
  <c r="G75" i="541"/>
  <c r="I75" i="541" s="1"/>
  <c r="G74" i="541"/>
  <c r="I74" i="541" s="1"/>
  <c r="G73" i="541"/>
  <c r="I73" i="541" s="1"/>
  <c r="G72" i="541"/>
  <c r="I72" i="541" s="1"/>
  <c r="G71" i="541"/>
  <c r="I71" i="541" s="1"/>
  <c r="G70" i="541"/>
  <c r="I70" i="541" s="1"/>
  <c r="G69" i="541"/>
  <c r="I69" i="541" s="1"/>
  <c r="G68" i="541"/>
  <c r="I68" i="541" s="1"/>
  <c r="G67" i="541"/>
  <c r="I67" i="541" s="1"/>
  <c r="G66" i="541"/>
  <c r="I66" i="541" s="1"/>
  <c r="G65" i="541"/>
  <c r="I65" i="541" s="1"/>
  <c r="G64" i="541"/>
  <c r="I64" i="541" s="1"/>
  <c r="G61" i="541"/>
  <c r="I61" i="541" s="1"/>
  <c r="G60" i="541"/>
  <c r="I60" i="541" s="1"/>
  <c r="G59" i="541"/>
  <c r="I59" i="541" s="1"/>
  <c r="G58" i="541"/>
  <c r="I58" i="541" s="1"/>
  <c r="G57" i="541"/>
  <c r="I57" i="541" s="1"/>
  <c r="G56" i="541"/>
  <c r="I56" i="541" s="1"/>
  <c r="G55" i="541"/>
  <c r="I55" i="541" s="1"/>
  <c r="G54" i="541"/>
  <c r="I54" i="541" s="1"/>
  <c r="G53" i="541"/>
  <c r="I53" i="541" s="1"/>
  <c r="G52" i="541"/>
  <c r="I52" i="541" s="1"/>
  <c r="G51" i="541"/>
  <c r="I51" i="541" s="1"/>
  <c r="G50" i="541"/>
  <c r="G45" i="541"/>
  <c r="I45" i="541" s="1"/>
  <c r="G44" i="541"/>
  <c r="I44" i="541" s="1"/>
  <c r="G43" i="541"/>
  <c r="I43" i="541" s="1"/>
  <c r="G42" i="541"/>
  <c r="I42" i="541" s="1"/>
  <c r="G41" i="541"/>
  <c r="I41" i="541" s="1"/>
  <c r="G40" i="541"/>
  <c r="I40" i="541" s="1"/>
  <c r="G39" i="541"/>
  <c r="I39" i="541" s="1"/>
  <c r="G38" i="541"/>
  <c r="I38" i="541" s="1"/>
  <c r="G37" i="541"/>
  <c r="I37" i="541" s="1"/>
  <c r="G35" i="541"/>
  <c r="I35" i="541" s="1"/>
  <c r="G34" i="541"/>
  <c r="I34" i="541" s="1"/>
  <c r="M8" i="541"/>
  <c r="G190" i="541" s="1"/>
  <c r="I190" i="541" s="1"/>
  <c r="M7" i="541"/>
  <c r="H151" i="541" s="1"/>
  <c r="D4" i="541"/>
  <c r="G263" i="540"/>
  <c r="G262" i="540"/>
  <c r="G261" i="540"/>
  <c r="G260" i="540"/>
  <c r="G259" i="540"/>
  <c r="G258" i="540"/>
  <c r="G257" i="540"/>
  <c r="E256" i="540"/>
  <c r="D256" i="540"/>
  <c r="L96" i="540" s="1"/>
  <c r="C256" i="540"/>
  <c r="I211" i="540"/>
  <c r="H211" i="540"/>
  <c r="I206" i="540"/>
  <c r="H206" i="540"/>
  <c r="B189" i="540"/>
  <c r="G183" i="540"/>
  <c r="I182" i="540"/>
  <c r="I181" i="540"/>
  <c r="I180" i="540"/>
  <c r="I179" i="540"/>
  <c r="I178" i="540"/>
  <c r="I177" i="540"/>
  <c r="I176" i="540"/>
  <c r="I175" i="540"/>
  <c r="I174" i="540"/>
  <c r="I173" i="540"/>
  <c r="I172" i="540"/>
  <c r="I171" i="540"/>
  <c r="G168" i="540"/>
  <c r="I167" i="540"/>
  <c r="I166" i="540"/>
  <c r="I165" i="540"/>
  <c r="I164" i="540"/>
  <c r="I163" i="540"/>
  <c r="I162" i="540"/>
  <c r="I161" i="540"/>
  <c r="I160" i="540"/>
  <c r="I159" i="540"/>
  <c r="I158" i="540"/>
  <c r="I157" i="540"/>
  <c r="I156" i="540"/>
  <c r="G151" i="540"/>
  <c r="I150" i="540"/>
  <c r="I149" i="540"/>
  <c r="I148" i="540"/>
  <c r="I147" i="540"/>
  <c r="I146" i="540"/>
  <c r="I145" i="540"/>
  <c r="I144" i="540"/>
  <c r="I143" i="540"/>
  <c r="I142" i="540"/>
  <c r="I141" i="540"/>
  <c r="I140" i="540"/>
  <c r="I139" i="540"/>
  <c r="G137" i="540"/>
  <c r="I136" i="540"/>
  <c r="I135" i="540"/>
  <c r="I134" i="540"/>
  <c r="I133" i="540"/>
  <c r="I132" i="540"/>
  <c r="I131" i="540"/>
  <c r="I130" i="540"/>
  <c r="I129" i="540"/>
  <c r="I128" i="540"/>
  <c r="I127" i="540"/>
  <c r="I126" i="540"/>
  <c r="I125" i="540"/>
  <c r="G123" i="540"/>
  <c r="I122" i="540"/>
  <c r="I121" i="540"/>
  <c r="I120" i="540"/>
  <c r="I119" i="540"/>
  <c r="I118" i="540"/>
  <c r="I117" i="540"/>
  <c r="I116" i="540"/>
  <c r="I115" i="540"/>
  <c r="I114" i="540"/>
  <c r="I113" i="540"/>
  <c r="I112" i="540"/>
  <c r="I111" i="540"/>
  <c r="I106" i="540"/>
  <c r="I105" i="540"/>
  <c r="H104" i="540"/>
  <c r="G193" i="540" s="1"/>
  <c r="G103" i="540"/>
  <c r="I103" i="540" s="1"/>
  <c r="G102" i="540"/>
  <c r="I102" i="540" s="1"/>
  <c r="G101" i="540"/>
  <c r="I101" i="540" s="1"/>
  <c r="G100" i="540"/>
  <c r="I100" i="540" s="1"/>
  <c r="G99" i="540"/>
  <c r="I99" i="540" s="1"/>
  <c r="G98" i="540"/>
  <c r="I98" i="540" s="1"/>
  <c r="G97" i="540"/>
  <c r="I97" i="540" s="1"/>
  <c r="G96" i="540"/>
  <c r="I96" i="540" s="1"/>
  <c r="G95" i="540"/>
  <c r="I95" i="540" s="1"/>
  <c r="G94" i="540"/>
  <c r="I94" i="540" s="1"/>
  <c r="G93" i="540"/>
  <c r="I93" i="540" s="1"/>
  <c r="G92" i="540"/>
  <c r="I92" i="540" s="1"/>
  <c r="G91" i="540"/>
  <c r="I91" i="540" s="1"/>
  <c r="G90" i="540"/>
  <c r="I90" i="540" s="1"/>
  <c r="G89" i="540"/>
  <c r="I89" i="540" s="1"/>
  <c r="G88" i="540"/>
  <c r="I88" i="540" s="1"/>
  <c r="G87" i="540"/>
  <c r="I87" i="540" s="1"/>
  <c r="G86" i="540"/>
  <c r="I86" i="540" s="1"/>
  <c r="G85" i="540"/>
  <c r="I85" i="540" s="1"/>
  <c r="G84" i="540"/>
  <c r="I84" i="540" s="1"/>
  <c r="G83" i="540"/>
  <c r="I83" i="540" s="1"/>
  <c r="G82" i="540"/>
  <c r="I82" i="540" s="1"/>
  <c r="G81" i="540"/>
  <c r="I81" i="540" s="1"/>
  <c r="G80" i="540"/>
  <c r="H76" i="540"/>
  <c r="G75" i="540"/>
  <c r="I75" i="540" s="1"/>
  <c r="G74" i="540"/>
  <c r="I74" i="540" s="1"/>
  <c r="G73" i="540"/>
  <c r="I73" i="540" s="1"/>
  <c r="G72" i="540"/>
  <c r="I72" i="540" s="1"/>
  <c r="G71" i="540"/>
  <c r="I71" i="540" s="1"/>
  <c r="G70" i="540"/>
  <c r="I70" i="540" s="1"/>
  <c r="G69" i="540"/>
  <c r="I69" i="540" s="1"/>
  <c r="G68" i="540"/>
  <c r="I68" i="540" s="1"/>
  <c r="G67" i="540"/>
  <c r="I67" i="540" s="1"/>
  <c r="G66" i="540"/>
  <c r="I66" i="540" s="1"/>
  <c r="G65" i="540"/>
  <c r="I65" i="540" s="1"/>
  <c r="G64" i="540"/>
  <c r="I64" i="540" s="1"/>
  <c r="G61" i="540"/>
  <c r="I61" i="540" s="1"/>
  <c r="G60" i="540"/>
  <c r="I60" i="540" s="1"/>
  <c r="G59" i="540"/>
  <c r="I59" i="540" s="1"/>
  <c r="G58" i="540"/>
  <c r="I58" i="540" s="1"/>
  <c r="G57" i="540"/>
  <c r="I57" i="540" s="1"/>
  <c r="G56" i="540"/>
  <c r="I56" i="540" s="1"/>
  <c r="G55" i="540"/>
  <c r="I55" i="540" s="1"/>
  <c r="G54" i="540"/>
  <c r="I54" i="540" s="1"/>
  <c r="G53" i="540"/>
  <c r="I53" i="540" s="1"/>
  <c r="G52" i="540"/>
  <c r="I52" i="540" s="1"/>
  <c r="G51" i="540"/>
  <c r="I51" i="540" s="1"/>
  <c r="G50" i="540"/>
  <c r="G45" i="540"/>
  <c r="I45" i="540" s="1"/>
  <c r="G44" i="540"/>
  <c r="I44" i="540" s="1"/>
  <c r="G43" i="540"/>
  <c r="I43" i="540" s="1"/>
  <c r="G42" i="540"/>
  <c r="I42" i="540" s="1"/>
  <c r="G41" i="540"/>
  <c r="I41" i="540" s="1"/>
  <c r="G40" i="540"/>
  <c r="I40" i="540" s="1"/>
  <c r="G39" i="540"/>
  <c r="I39" i="540" s="1"/>
  <c r="G38" i="540"/>
  <c r="I38" i="540" s="1"/>
  <c r="G37" i="540"/>
  <c r="I37" i="540" s="1"/>
  <c r="G35" i="540"/>
  <c r="I35" i="540" s="1"/>
  <c r="G34" i="540"/>
  <c r="M8" i="540"/>
  <c r="M7" i="540"/>
  <c r="H151" i="540" s="1"/>
  <c r="D4" i="540"/>
  <c r="G263" i="539"/>
  <c r="G262" i="539"/>
  <c r="G261" i="539"/>
  <c r="G260" i="539"/>
  <c r="G259" i="539"/>
  <c r="G258" i="539"/>
  <c r="G257" i="539"/>
  <c r="E256" i="539"/>
  <c r="D256" i="539"/>
  <c r="L97" i="539" s="1"/>
  <c r="C256" i="539"/>
  <c r="I211" i="539"/>
  <c r="H211" i="539"/>
  <c r="I206" i="539"/>
  <c r="H206" i="539"/>
  <c r="B189" i="539"/>
  <c r="G183" i="539"/>
  <c r="I182" i="539"/>
  <c r="I181" i="539"/>
  <c r="I180" i="539"/>
  <c r="I179" i="539"/>
  <c r="I178" i="539"/>
  <c r="I177" i="539"/>
  <c r="I176" i="539"/>
  <c r="I175" i="539"/>
  <c r="I174" i="539"/>
  <c r="I173" i="539"/>
  <c r="I172" i="539"/>
  <c r="I171" i="539"/>
  <c r="G168" i="539"/>
  <c r="I167" i="539"/>
  <c r="I166" i="539"/>
  <c r="I165" i="539"/>
  <c r="I164" i="539"/>
  <c r="I163" i="539"/>
  <c r="I162" i="539"/>
  <c r="I161" i="539"/>
  <c r="I160" i="539"/>
  <c r="I159" i="539"/>
  <c r="I158" i="539"/>
  <c r="I157" i="539"/>
  <c r="I156" i="539"/>
  <c r="G151" i="539"/>
  <c r="I150" i="539"/>
  <c r="I149" i="539"/>
  <c r="I148" i="539"/>
  <c r="I147" i="539"/>
  <c r="I146" i="539"/>
  <c r="I145" i="539"/>
  <c r="I144" i="539"/>
  <c r="I143" i="539"/>
  <c r="I142" i="539"/>
  <c r="I141" i="539"/>
  <c r="I140" i="539"/>
  <c r="I139" i="539"/>
  <c r="G137" i="539"/>
  <c r="I136" i="539"/>
  <c r="I135" i="539"/>
  <c r="I134" i="539"/>
  <c r="I133" i="539"/>
  <c r="I132" i="539"/>
  <c r="I131" i="539"/>
  <c r="I130" i="539"/>
  <c r="I129" i="539"/>
  <c r="I128" i="539"/>
  <c r="I127" i="539"/>
  <c r="I126" i="539"/>
  <c r="I125" i="539"/>
  <c r="G123" i="539"/>
  <c r="I122" i="539"/>
  <c r="I121" i="539"/>
  <c r="I120" i="539"/>
  <c r="I119" i="539"/>
  <c r="I118" i="539"/>
  <c r="I117" i="539"/>
  <c r="I116" i="539"/>
  <c r="I115" i="539"/>
  <c r="I114" i="539"/>
  <c r="I113" i="539"/>
  <c r="I112" i="539"/>
  <c r="I111" i="539"/>
  <c r="I106" i="539"/>
  <c r="I105" i="539"/>
  <c r="H104" i="539"/>
  <c r="G193" i="539" s="1"/>
  <c r="G103" i="539"/>
  <c r="I103" i="539" s="1"/>
  <c r="G102" i="539"/>
  <c r="I102" i="539" s="1"/>
  <c r="G101" i="539"/>
  <c r="I101" i="539" s="1"/>
  <c r="G100" i="539"/>
  <c r="I100" i="539" s="1"/>
  <c r="G99" i="539"/>
  <c r="I99" i="539" s="1"/>
  <c r="G98" i="539"/>
  <c r="I98" i="539" s="1"/>
  <c r="G97" i="539"/>
  <c r="I97" i="539" s="1"/>
  <c r="G96" i="539"/>
  <c r="I96" i="539" s="1"/>
  <c r="G95" i="539"/>
  <c r="I95" i="539" s="1"/>
  <c r="G94" i="539"/>
  <c r="I94" i="539" s="1"/>
  <c r="G93" i="539"/>
  <c r="I93" i="539" s="1"/>
  <c r="G92" i="539"/>
  <c r="I92" i="539" s="1"/>
  <c r="G91" i="539"/>
  <c r="I91" i="539" s="1"/>
  <c r="G90" i="539"/>
  <c r="I90" i="539" s="1"/>
  <c r="G89" i="539"/>
  <c r="I89" i="539" s="1"/>
  <c r="G88" i="539"/>
  <c r="I88" i="539" s="1"/>
  <c r="G87" i="539"/>
  <c r="I87" i="539" s="1"/>
  <c r="G86" i="539"/>
  <c r="I86" i="539" s="1"/>
  <c r="G85" i="539"/>
  <c r="I85" i="539" s="1"/>
  <c r="G84" i="539"/>
  <c r="I84" i="539" s="1"/>
  <c r="G83" i="539"/>
  <c r="I83" i="539" s="1"/>
  <c r="G82" i="539"/>
  <c r="I82" i="539" s="1"/>
  <c r="G81" i="539"/>
  <c r="I81" i="539" s="1"/>
  <c r="G80" i="539"/>
  <c r="H76" i="539"/>
  <c r="G75" i="539"/>
  <c r="I75" i="539" s="1"/>
  <c r="G74" i="539"/>
  <c r="I74" i="539" s="1"/>
  <c r="G73" i="539"/>
  <c r="I73" i="539" s="1"/>
  <c r="G72" i="539"/>
  <c r="I72" i="539" s="1"/>
  <c r="G71" i="539"/>
  <c r="I71" i="539" s="1"/>
  <c r="G70" i="539"/>
  <c r="I70" i="539" s="1"/>
  <c r="G69" i="539"/>
  <c r="I69" i="539" s="1"/>
  <c r="G68" i="539"/>
  <c r="I68" i="539" s="1"/>
  <c r="G67" i="539"/>
  <c r="I67" i="539" s="1"/>
  <c r="G66" i="539"/>
  <c r="I66" i="539" s="1"/>
  <c r="G65" i="539"/>
  <c r="I65" i="539" s="1"/>
  <c r="G64" i="539"/>
  <c r="I64" i="539" s="1"/>
  <c r="G61" i="539"/>
  <c r="I61" i="539" s="1"/>
  <c r="G60" i="539"/>
  <c r="I60" i="539" s="1"/>
  <c r="G59" i="539"/>
  <c r="I59" i="539" s="1"/>
  <c r="G58" i="539"/>
  <c r="I58" i="539" s="1"/>
  <c r="G57" i="539"/>
  <c r="I57" i="539" s="1"/>
  <c r="G56" i="539"/>
  <c r="I56" i="539" s="1"/>
  <c r="G55" i="539"/>
  <c r="I55" i="539" s="1"/>
  <c r="G54" i="539"/>
  <c r="I54" i="539" s="1"/>
  <c r="G53" i="539"/>
  <c r="I53" i="539" s="1"/>
  <c r="G52" i="539"/>
  <c r="I52" i="539" s="1"/>
  <c r="G51" i="539"/>
  <c r="I51" i="539" s="1"/>
  <c r="G50" i="539"/>
  <c r="I50" i="539" s="1"/>
  <c r="G45" i="539"/>
  <c r="I45" i="539" s="1"/>
  <c r="G44" i="539"/>
  <c r="I44" i="539" s="1"/>
  <c r="G43" i="539"/>
  <c r="I43" i="539" s="1"/>
  <c r="G42" i="539"/>
  <c r="I42" i="539" s="1"/>
  <c r="G41" i="539"/>
  <c r="I41" i="539" s="1"/>
  <c r="G40" i="539"/>
  <c r="I40" i="539" s="1"/>
  <c r="G39" i="539"/>
  <c r="I39" i="539" s="1"/>
  <c r="G38" i="539"/>
  <c r="I38" i="539" s="1"/>
  <c r="G37" i="539"/>
  <c r="I37" i="539" s="1"/>
  <c r="G35" i="539"/>
  <c r="I35" i="539" s="1"/>
  <c r="G34" i="539"/>
  <c r="M8" i="539"/>
  <c r="G190" i="539" s="1"/>
  <c r="I190" i="539" s="1"/>
  <c r="M7" i="539"/>
  <c r="H183" i="539" s="1"/>
  <c r="D4" i="539"/>
  <c r="L95" i="556" l="1"/>
  <c r="L86" i="556"/>
  <c r="L82" i="556"/>
  <c r="L91" i="556"/>
  <c r="L87" i="556"/>
  <c r="L101" i="556"/>
  <c r="L83" i="556"/>
  <c r="L97" i="556"/>
  <c r="L93" i="556"/>
  <c r="L89" i="556"/>
  <c r="L98" i="556"/>
  <c r="L103" i="556"/>
  <c r="L85" i="556"/>
  <c r="L94" i="556"/>
  <c r="L81" i="556"/>
  <c r="L90" i="556"/>
  <c r="L99" i="556"/>
  <c r="L80" i="556"/>
  <c r="L84" i="556"/>
  <c r="L88" i="556"/>
  <c r="L92" i="556"/>
  <c r="L96" i="556"/>
  <c r="L102" i="556"/>
  <c r="L100" i="556"/>
  <c r="L91" i="551"/>
  <c r="L95" i="546"/>
  <c r="L99" i="542"/>
  <c r="L89" i="546"/>
  <c r="L102" i="555"/>
  <c r="L103" i="555"/>
  <c r="L100" i="544"/>
  <c r="L96" i="539"/>
  <c r="L103" i="539"/>
  <c r="L103" i="549"/>
  <c r="L103" i="554"/>
  <c r="L80" i="546"/>
  <c r="L90" i="546"/>
  <c r="L96" i="546"/>
  <c r="L95" i="543"/>
  <c r="L98" i="554"/>
  <c r="L81" i="546"/>
  <c r="L87" i="546"/>
  <c r="L97" i="546"/>
  <c r="L103" i="548"/>
  <c r="L82" i="546"/>
  <c r="L88" i="546"/>
  <c r="I212" i="553"/>
  <c r="L101" i="554"/>
  <c r="L103" i="541"/>
  <c r="H212" i="543"/>
  <c r="L97" i="544"/>
  <c r="L103" i="544"/>
  <c r="L103" i="552"/>
  <c r="L101" i="548"/>
  <c r="L102" i="554"/>
  <c r="L82" i="542"/>
  <c r="L80" i="539"/>
  <c r="L87" i="539"/>
  <c r="L85" i="548"/>
  <c r="L89" i="548"/>
  <c r="L100" i="548"/>
  <c r="L102" i="548"/>
  <c r="L87" i="544"/>
  <c r="L94" i="545"/>
  <c r="L84" i="551"/>
  <c r="L80" i="552"/>
  <c r="L83" i="552"/>
  <c r="L85" i="552"/>
  <c r="L88" i="552"/>
  <c r="L95" i="552"/>
  <c r="L87" i="548"/>
  <c r="L83" i="551"/>
  <c r="L89" i="551"/>
  <c r="L88" i="539"/>
  <c r="L95" i="539"/>
  <c r="L99" i="541"/>
  <c r="L102" i="541"/>
  <c r="L86" i="545"/>
  <c r="L94" i="549"/>
  <c r="L87" i="555"/>
  <c r="L95" i="555"/>
  <c r="I212" i="543"/>
  <c r="L86" i="544"/>
  <c r="L92" i="544"/>
  <c r="L102" i="545"/>
  <c r="L84" i="548"/>
  <c r="L86" i="548"/>
  <c r="L88" i="548"/>
  <c r="L90" i="548"/>
  <c r="L88" i="551"/>
  <c r="L90" i="551"/>
  <c r="L92" i="551"/>
  <c r="G153" i="542"/>
  <c r="H212" i="544"/>
  <c r="I212" i="545"/>
  <c r="H212" i="547"/>
  <c r="L86" i="555"/>
  <c r="L88" i="555"/>
  <c r="L91" i="555"/>
  <c r="L94" i="555"/>
  <c r="L96" i="555"/>
  <c r="H212" i="556"/>
  <c r="L81" i="541"/>
  <c r="L91" i="541"/>
  <c r="L94" i="541"/>
  <c r="L96" i="541"/>
  <c r="L80" i="542"/>
  <c r="L81" i="544"/>
  <c r="L84" i="544"/>
  <c r="L95" i="544"/>
  <c r="L81" i="548"/>
  <c r="L92" i="548"/>
  <c r="L94" i="548"/>
  <c r="L96" i="548"/>
  <c r="L98" i="548"/>
  <c r="H212" i="548"/>
  <c r="H212" i="550"/>
  <c r="L81" i="551"/>
  <c r="L86" i="551"/>
  <c r="H212" i="553"/>
  <c r="L82" i="554"/>
  <c r="L94" i="554"/>
  <c r="I212" i="550"/>
  <c r="L82" i="541"/>
  <c r="L95" i="541"/>
  <c r="L84" i="542"/>
  <c r="L87" i="542"/>
  <c r="I168" i="543"/>
  <c r="L80" i="544"/>
  <c r="L94" i="544"/>
  <c r="L80" i="548"/>
  <c r="L82" i="548"/>
  <c r="L93" i="548"/>
  <c r="L95" i="548"/>
  <c r="L97" i="548"/>
  <c r="G153" i="550"/>
  <c r="L102" i="551"/>
  <c r="L81" i="554"/>
  <c r="L90" i="554"/>
  <c r="L93" i="554"/>
  <c r="L95" i="554"/>
  <c r="L80" i="555"/>
  <c r="I212" i="542"/>
  <c r="I212" i="549"/>
  <c r="I212" i="551"/>
  <c r="I212" i="556"/>
  <c r="I62" i="550"/>
  <c r="G46" i="539"/>
  <c r="I212" i="539"/>
  <c r="G62" i="540"/>
  <c r="I76" i="540"/>
  <c r="H212" i="540"/>
  <c r="L81" i="542"/>
  <c r="L83" i="542"/>
  <c r="L88" i="542"/>
  <c r="L98" i="542"/>
  <c r="L100" i="542"/>
  <c r="L103" i="542"/>
  <c r="H212" i="542"/>
  <c r="I168" i="544"/>
  <c r="I212" i="544"/>
  <c r="H212" i="545"/>
  <c r="I212" i="546"/>
  <c r="L91" i="547"/>
  <c r="L94" i="547"/>
  <c r="L96" i="547"/>
  <c r="L101" i="547"/>
  <c r="I168" i="548"/>
  <c r="L86" i="549"/>
  <c r="L95" i="549"/>
  <c r="L102" i="549"/>
  <c r="H212" i="552"/>
  <c r="H212" i="555"/>
  <c r="L91" i="542"/>
  <c r="L96" i="542"/>
  <c r="L99" i="547"/>
  <c r="L80" i="549"/>
  <c r="H212" i="549"/>
  <c r="L80" i="551"/>
  <c r="L94" i="551"/>
  <c r="I212" i="552"/>
  <c r="I212" i="554"/>
  <c r="I212" i="555"/>
  <c r="H212" i="539"/>
  <c r="I212" i="541"/>
  <c r="L90" i="542"/>
  <c r="L92" i="542"/>
  <c r="L95" i="542"/>
  <c r="I123" i="545"/>
  <c r="I151" i="546"/>
  <c r="L88" i="547"/>
  <c r="I212" i="548"/>
  <c r="G46" i="549"/>
  <c r="L88" i="549"/>
  <c r="G153" i="549"/>
  <c r="I168" i="550"/>
  <c r="G153" i="552"/>
  <c r="G76" i="555"/>
  <c r="I137" i="555"/>
  <c r="G104" i="540"/>
  <c r="I123" i="547"/>
  <c r="I168" i="547"/>
  <c r="I183" i="547"/>
  <c r="L81" i="550"/>
  <c r="L87" i="550"/>
  <c r="G104" i="539"/>
  <c r="L82" i="539"/>
  <c r="L84" i="539"/>
  <c r="L90" i="539"/>
  <c r="L92" i="539"/>
  <c r="L98" i="539"/>
  <c r="L100" i="539"/>
  <c r="G153" i="539"/>
  <c r="I151" i="539"/>
  <c r="L89" i="540"/>
  <c r="L95" i="540"/>
  <c r="H137" i="540"/>
  <c r="I183" i="540"/>
  <c r="G62" i="541"/>
  <c r="L80" i="541"/>
  <c r="L83" i="541"/>
  <c r="L86" i="541"/>
  <c r="L87" i="541"/>
  <c r="L88" i="541"/>
  <c r="L89" i="541"/>
  <c r="L90" i="541"/>
  <c r="L97" i="541"/>
  <c r="L98" i="541"/>
  <c r="G46" i="542"/>
  <c r="I137" i="542"/>
  <c r="L83" i="543"/>
  <c r="L91" i="543"/>
  <c r="I123" i="543"/>
  <c r="G153" i="544"/>
  <c r="I137" i="544"/>
  <c r="I104" i="545"/>
  <c r="H107" i="546"/>
  <c r="I123" i="546"/>
  <c r="I137" i="546"/>
  <c r="I168" i="546"/>
  <c r="H46" i="548"/>
  <c r="H107" i="548"/>
  <c r="H151" i="548"/>
  <c r="G256" i="550"/>
  <c r="L103" i="550"/>
  <c r="L97" i="550"/>
  <c r="L101" i="552"/>
  <c r="L100" i="552"/>
  <c r="L99" i="552"/>
  <c r="L96" i="552"/>
  <c r="L93" i="552"/>
  <c r="L92" i="552"/>
  <c r="L91" i="552"/>
  <c r="L87" i="552"/>
  <c r="I151" i="549"/>
  <c r="I168" i="549"/>
  <c r="G46" i="550"/>
  <c r="I151" i="550"/>
  <c r="G62" i="551"/>
  <c r="I183" i="552"/>
  <c r="L89" i="553"/>
  <c r="L92" i="553"/>
  <c r="L93" i="553"/>
  <c r="L94" i="553"/>
  <c r="L97" i="553"/>
  <c r="L100" i="553"/>
  <c r="L101" i="553"/>
  <c r="L102" i="553"/>
  <c r="G153" i="553"/>
  <c r="I137" i="553"/>
  <c r="I183" i="553"/>
  <c r="L80" i="554"/>
  <c r="L85" i="554"/>
  <c r="L86" i="554"/>
  <c r="L87" i="554"/>
  <c r="L88" i="554"/>
  <c r="L89" i="554"/>
  <c r="L96" i="554"/>
  <c r="L97" i="554"/>
  <c r="G153" i="554"/>
  <c r="L82" i="555"/>
  <c r="L83" i="555"/>
  <c r="L90" i="555"/>
  <c r="L98" i="555"/>
  <c r="L99" i="555"/>
  <c r="I168" i="555"/>
  <c r="G46" i="556"/>
  <c r="I168" i="556"/>
  <c r="G62" i="539"/>
  <c r="I137" i="539"/>
  <c r="I168" i="539"/>
  <c r="H168" i="539"/>
  <c r="G46" i="540"/>
  <c r="L83" i="540"/>
  <c r="L86" i="540"/>
  <c r="I123" i="540"/>
  <c r="I168" i="540"/>
  <c r="I50" i="541"/>
  <c r="I62" i="541" s="1"/>
  <c r="G104" i="541"/>
  <c r="H107" i="541"/>
  <c r="I137" i="541"/>
  <c r="I168" i="541"/>
  <c r="H183" i="541"/>
  <c r="H212" i="541"/>
  <c r="G256" i="541"/>
  <c r="I34" i="542"/>
  <c r="I46" i="542" s="1"/>
  <c r="I123" i="542"/>
  <c r="I183" i="542"/>
  <c r="H191" i="542"/>
  <c r="L98" i="543"/>
  <c r="I137" i="543"/>
  <c r="I183" i="543"/>
  <c r="I62" i="544"/>
  <c r="L102" i="544"/>
  <c r="I46" i="546"/>
  <c r="H46" i="539"/>
  <c r="H107" i="539"/>
  <c r="I123" i="539"/>
  <c r="H123" i="539"/>
  <c r="I183" i="539"/>
  <c r="H191" i="539"/>
  <c r="I151" i="540"/>
  <c r="I123" i="541"/>
  <c r="I151" i="541"/>
  <c r="H191" i="541"/>
  <c r="H46" i="542"/>
  <c r="G76" i="542"/>
  <c r="H123" i="542"/>
  <c r="H168" i="542"/>
  <c r="G153" i="543"/>
  <c r="I76" i="544"/>
  <c r="I104" i="544"/>
  <c r="H123" i="544"/>
  <c r="I151" i="544"/>
  <c r="H46" i="545"/>
  <c r="I62" i="545"/>
  <c r="H107" i="545"/>
  <c r="H183" i="545"/>
  <c r="I104" i="552"/>
  <c r="I151" i="545"/>
  <c r="I168" i="545"/>
  <c r="H46" i="546"/>
  <c r="G153" i="546"/>
  <c r="H137" i="546"/>
  <c r="H212" i="546"/>
  <c r="G46" i="547"/>
  <c r="G62" i="547"/>
  <c r="I62" i="547"/>
  <c r="I76" i="547"/>
  <c r="L80" i="547"/>
  <c r="L81" i="547"/>
  <c r="L83" i="547"/>
  <c r="L84" i="547"/>
  <c r="L85" i="547"/>
  <c r="L86" i="547"/>
  <c r="L87" i="547"/>
  <c r="L89" i="547"/>
  <c r="L92" i="547"/>
  <c r="L93" i="547"/>
  <c r="L95" i="547"/>
  <c r="L102" i="547"/>
  <c r="G153" i="547"/>
  <c r="N10" i="548"/>
  <c r="I123" i="548"/>
  <c r="G153" i="548"/>
  <c r="H189" i="548"/>
  <c r="G189" i="548" s="1"/>
  <c r="G256" i="548"/>
  <c r="I34" i="549"/>
  <c r="I46" i="549" s="1"/>
  <c r="G62" i="549"/>
  <c r="I62" i="549"/>
  <c r="I104" i="549"/>
  <c r="I123" i="549"/>
  <c r="I137" i="549"/>
  <c r="G256" i="549"/>
  <c r="I34" i="550"/>
  <c r="I46" i="550" s="1"/>
  <c r="L80" i="550"/>
  <c r="L89" i="550"/>
  <c r="L95" i="550"/>
  <c r="L96" i="550"/>
  <c r="H107" i="550"/>
  <c r="I137" i="550"/>
  <c r="I50" i="551"/>
  <c r="I62" i="551" s="1"/>
  <c r="L82" i="551"/>
  <c r="L85" i="551"/>
  <c r="L87" i="551"/>
  <c r="L93" i="551"/>
  <c r="L95" i="551"/>
  <c r="L96" i="551"/>
  <c r="L97" i="551"/>
  <c r="L98" i="551"/>
  <c r="L99" i="551"/>
  <c r="L100" i="551"/>
  <c r="L101" i="551"/>
  <c r="L103" i="551"/>
  <c r="I151" i="551"/>
  <c r="I183" i="551"/>
  <c r="I123" i="552"/>
  <c r="I137" i="547"/>
  <c r="I151" i="547"/>
  <c r="G256" i="547"/>
  <c r="H46" i="550"/>
  <c r="I104" i="550"/>
  <c r="I123" i="550"/>
  <c r="H137" i="550"/>
  <c r="H183" i="550"/>
  <c r="G153" i="551"/>
  <c r="I168" i="551"/>
  <c r="I151" i="553"/>
  <c r="L99" i="553"/>
  <c r="L96" i="553"/>
  <c r="L88" i="553"/>
  <c r="L86" i="553"/>
  <c r="L85" i="553"/>
  <c r="L84" i="553"/>
  <c r="L80" i="553"/>
  <c r="G256" i="553"/>
  <c r="I168" i="552"/>
  <c r="N10" i="554"/>
  <c r="H46" i="554"/>
  <c r="H107" i="554"/>
  <c r="I137" i="554"/>
  <c r="H151" i="554"/>
  <c r="I183" i="554"/>
  <c r="H189" i="554"/>
  <c r="G189" i="554" s="1"/>
  <c r="H191" i="554"/>
  <c r="H212" i="554"/>
  <c r="G256" i="554"/>
  <c r="H46" i="555"/>
  <c r="I64" i="555"/>
  <c r="I76" i="555" s="1"/>
  <c r="G153" i="555"/>
  <c r="I151" i="555"/>
  <c r="H189" i="555"/>
  <c r="G189" i="555" s="1"/>
  <c r="G256" i="555"/>
  <c r="I34" i="556"/>
  <c r="I46" i="556" s="1"/>
  <c r="I123" i="556"/>
  <c r="G153" i="556"/>
  <c r="I137" i="556"/>
  <c r="I151" i="556"/>
  <c r="I183" i="556"/>
  <c r="N10" i="555"/>
  <c r="H107" i="555"/>
  <c r="H151" i="555"/>
  <c r="H46" i="556"/>
  <c r="H107" i="556"/>
  <c r="I62" i="539"/>
  <c r="I76" i="539"/>
  <c r="I46" i="541"/>
  <c r="I76" i="541"/>
  <c r="G104" i="542"/>
  <c r="L97" i="543"/>
  <c r="G256" i="543"/>
  <c r="L93" i="543"/>
  <c r="L90" i="543"/>
  <c r="L82" i="543"/>
  <c r="L87" i="543"/>
  <c r="L92" i="543"/>
  <c r="L89" i="543"/>
  <c r="L81" i="543"/>
  <c r="L103" i="543"/>
  <c r="L86" i="543"/>
  <c r="L88" i="543"/>
  <c r="L80" i="543"/>
  <c r="I62" i="546"/>
  <c r="I34" i="539"/>
  <c r="I46" i="539" s="1"/>
  <c r="H168" i="540"/>
  <c r="H123" i="540"/>
  <c r="I50" i="540"/>
  <c r="I62" i="540" s="1"/>
  <c r="G76" i="540"/>
  <c r="L98" i="540"/>
  <c r="L101" i="540"/>
  <c r="G46" i="541"/>
  <c r="G62" i="542"/>
  <c r="G76" i="543"/>
  <c r="G46" i="545"/>
  <c r="I76" i="545"/>
  <c r="I80" i="539"/>
  <c r="I104" i="539" s="1"/>
  <c r="L85" i="539"/>
  <c r="L93" i="539"/>
  <c r="L101" i="539"/>
  <c r="N10" i="540"/>
  <c r="L90" i="540"/>
  <c r="L93" i="540"/>
  <c r="G153" i="540"/>
  <c r="G76" i="541"/>
  <c r="I151" i="542"/>
  <c r="G46" i="543"/>
  <c r="L96" i="543"/>
  <c r="L99" i="543"/>
  <c r="L102" i="543"/>
  <c r="I46" i="544"/>
  <c r="G46" i="544"/>
  <c r="G104" i="544"/>
  <c r="I123" i="544"/>
  <c r="I183" i="545"/>
  <c r="G104" i="547"/>
  <c r="I80" i="547"/>
  <c r="I104" i="547" s="1"/>
  <c r="L100" i="540"/>
  <c r="L92" i="540"/>
  <c r="L84" i="540"/>
  <c r="L102" i="540"/>
  <c r="I168" i="542"/>
  <c r="I62" i="543"/>
  <c r="L84" i="543"/>
  <c r="H191" i="544"/>
  <c r="H107" i="544"/>
  <c r="H168" i="544"/>
  <c r="H137" i="544"/>
  <c r="H46" i="544"/>
  <c r="N10" i="544"/>
  <c r="H183" i="544"/>
  <c r="H151" i="544"/>
  <c r="I46" i="545"/>
  <c r="G62" i="545"/>
  <c r="I76" i="546"/>
  <c r="I104" i="546"/>
  <c r="I46" i="547"/>
  <c r="L81" i="540"/>
  <c r="L82" i="540"/>
  <c r="H107" i="540"/>
  <c r="I137" i="540"/>
  <c r="H168" i="541"/>
  <c r="H123" i="541"/>
  <c r="H137" i="541"/>
  <c r="I183" i="541"/>
  <c r="L94" i="543"/>
  <c r="L100" i="543"/>
  <c r="G62" i="544"/>
  <c r="I183" i="544"/>
  <c r="I62" i="542"/>
  <c r="L99" i="540"/>
  <c r="G76" i="539"/>
  <c r="L99" i="539"/>
  <c r="L85" i="540"/>
  <c r="N10" i="539"/>
  <c r="L94" i="539"/>
  <c r="L102" i="539"/>
  <c r="H151" i="539"/>
  <c r="H189" i="539"/>
  <c r="G189" i="539" s="1"/>
  <c r="G256" i="539"/>
  <c r="I34" i="540"/>
  <c r="I46" i="540" s="1"/>
  <c r="H46" i="540"/>
  <c r="I80" i="540"/>
  <c r="I104" i="540" s="1"/>
  <c r="L91" i="540"/>
  <c r="L94" i="540"/>
  <c r="L97" i="540"/>
  <c r="L103" i="540"/>
  <c r="I212" i="540"/>
  <c r="H46" i="541"/>
  <c r="G153" i="541"/>
  <c r="I76" i="542"/>
  <c r="I46" i="543"/>
  <c r="G62" i="543"/>
  <c r="G104" i="543"/>
  <c r="I81" i="543"/>
  <c r="I104" i="543" s="1"/>
  <c r="L87" i="540"/>
  <c r="G256" i="540"/>
  <c r="L83" i="539"/>
  <c r="L91" i="539"/>
  <c r="L88" i="540"/>
  <c r="L86" i="539"/>
  <c r="L81" i="539"/>
  <c r="L89" i="539"/>
  <c r="H137" i="539"/>
  <c r="L80" i="540"/>
  <c r="H183" i="540"/>
  <c r="N10" i="541"/>
  <c r="I104" i="541"/>
  <c r="H189" i="541"/>
  <c r="G189" i="541" s="1"/>
  <c r="I104" i="542"/>
  <c r="I76" i="543"/>
  <c r="L85" i="543"/>
  <c r="H107" i="542"/>
  <c r="H191" i="543"/>
  <c r="H183" i="543"/>
  <c r="H137" i="543"/>
  <c r="H123" i="543"/>
  <c r="I151" i="543"/>
  <c r="H191" i="545"/>
  <c r="H168" i="545"/>
  <c r="H123" i="545"/>
  <c r="L80" i="545"/>
  <c r="L88" i="545"/>
  <c r="H137" i="545"/>
  <c r="I183" i="546"/>
  <c r="I76" i="548"/>
  <c r="G153" i="545"/>
  <c r="L101" i="545"/>
  <c r="L93" i="545"/>
  <c r="L85" i="545"/>
  <c r="L98" i="545"/>
  <c r="L90" i="545"/>
  <c r="L82" i="545"/>
  <c r="L100" i="545"/>
  <c r="L92" i="545"/>
  <c r="L84" i="545"/>
  <c r="L99" i="545"/>
  <c r="L91" i="545"/>
  <c r="L83" i="545"/>
  <c r="G46" i="546"/>
  <c r="L84" i="541"/>
  <c r="L92" i="541"/>
  <c r="L100" i="541"/>
  <c r="L85" i="542"/>
  <c r="L93" i="542"/>
  <c r="L101" i="542"/>
  <c r="N10" i="543"/>
  <c r="H107" i="543"/>
  <c r="L85" i="544"/>
  <c r="L88" i="544"/>
  <c r="N10" i="545"/>
  <c r="G76" i="545"/>
  <c r="G256" i="546"/>
  <c r="L102" i="546"/>
  <c r="L94" i="546"/>
  <c r="L86" i="546"/>
  <c r="L99" i="546"/>
  <c r="L91" i="546"/>
  <c r="L83" i="546"/>
  <c r="L101" i="546"/>
  <c r="L93" i="546"/>
  <c r="L85" i="546"/>
  <c r="L100" i="546"/>
  <c r="L92" i="546"/>
  <c r="L84" i="546"/>
  <c r="I74" i="550"/>
  <c r="I76" i="550" s="1"/>
  <c r="G104" i="554"/>
  <c r="I80" i="554"/>
  <c r="I104" i="554" s="1"/>
  <c r="G76" i="544"/>
  <c r="L99" i="544"/>
  <c r="L91" i="544"/>
  <c r="L83" i="544"/>
  <c r="L98" i="544"/>
  <c r="L90" i="544"/>
  <c r="L82" i="544"/>
  <c r="L81" i="545"/>
  <c r="L89" i="545"/>
  <c r="L97" i="545"/>
  <c r="I137" i="545"/>
  <c r="G256" i="545"/>
  <c r="G76" i="546"/>
  <c r="H191" i="546"/>
  <c r="H191" i="552"/>
  <c r="H183" i="552"/>
  <c r="H137" i="552"/>
  <c r="H189" i="552"/>
  <c r="G189" i="552" s="1"/>
  <c r="H151" i="552"/>
  <c r="N10" i="552"/>
  <c r="H107" i="552"/>
  <c r="H123" i="552"/>
  <c r="H168" i="552"/>
  <c r="H46" i="552"/>
  <c r="G76" i="547"/>
  <c r="I46" i="548"/>
  <c r="I46" i="551"/>
  <c r="L85" i="541"/>
  <c r="L93" i="541"/>
  <c r="N10" i="542"/>
  <c r="L86" i="542"/>
  <c r="L94" i="542"/>
  <c r="L102" i="542"/>
  <c r="H151" i="542"/>
  <c r="H189" i="542"/>
  <c r="G189" i="542" s="1"/>
  <c r="G256" i="542"/>
  <c r="H46" i="543"/>
  <c r="H151" i="543"/>
  <c r="H168" i="543"/>
  <c r="L89" i="544"/>
  <c r="G256" i="544"/>
  <c r="G62" i="546"/>
  <c r="L103" i="546"/>
  <c r="L89" i="542"/>
  <c r="H137" i="542"/>
  <c r="L93" i="544"/>
  <c r="L96" i="544"/>
  <c r="L87" i="545"/>
  <c r="L95" i="545"/>
  <c r="L103" i="545"/>
  <c r="H151" i="545"/>
  <c r="H189" i="546"/>
  <c r="G189" i="546" s="1"/>
  <c r="H151" i="546"/>
  <c r="N10" i="546"/>
  <c r="H168" i="546"/>
  <c r="H123" i="546"/>
  <c r="G104" i="546"/>
  <c r="H191" i="547"/>
  <c r="H46" i="547"/>
  <c r="H123" i="547"/>
  <c r="H168" i="547"/>
  <c r="H137" i="547"/>
  <c r="H183" i="547"/>
  <c r="H151" i="547"/>
  <c r="N10" i="547"/>
  <c r="H189" i="547"/>
  <c r="G189" i="547" s="1"/>
  <c r="G62" i="548"/>
  <c r="L97" i="547"/>
  <c r="L100" i="547"/>
  <c r="G76" i="548"/>
  <c r="I183" i="548"/>
  <c r="G62" i="550"/>
  <c r="G46" i="551"/>
  <c r="I137" i="551"/>
  <c r="H212" i="551"/>
  <c r="G62" i="553"/>
  <c r="I56" i="553"/>
  <c r="I62" i="553" s="1"/>
  <c r="I76" i="553"/>
  <c r="G104" i="551"/>
  <c r="I80" i="551"/>
  <c r="I104" i="551" s="1"/>
  <c r="G46" i="552"/>
  <c r="I34" i="552"/>
  <c r="I46" i="552" s="1"/>
  <c r="G76" i="549"/>
  <c r="G76" i="550"/>
  <c r="I183" i="550"/>
  <c r="I46" i="554"/>
  <c r="I50" i="554"/>
  <c r="I62" i="554" s="1"/>
  <c r="G62" i="554"/>
  <c r="I212" i="547"/>
  <c r="I151" i="548"/>
  <c r="I76" i="549"/>
  <c r="L87" i="549"/>
  <c r="I104" i="553"/>
  <c r="H191" i="549"/>
  <c r="H168" i="549"/>
  <c r="H123" i="549"/>
  <c r="H183" i="549"/>
  <c r="H137" i="549"/>
  <c r="I123" i="551"/>
  <c r="I137" i="552"/>
  <c r="H191" i="553"/>
  <c r="H107" i="553"/>
  <c r="H46" i="553"/>
  <c r="H123" i="553"/>
  <c r="H189" i="553"/>
  <c r="G189" i="553" s="1"/>
  <c r="H137" i="553"/>
  <c r="N10" i="553"/>
  <c r="H168" i="553"/>
  <c r="H151" i="553"/>
  <c r="H183" i="553"/>
  <c r="G104" i="545"/>
  <c r="L98" i="547"/>
  <c r="L90" i="547"/>
  <c r="L82" i="547"/>
  <c r="I62" i="548"/>
  <c r="G104" i="548"/>
  <c r="H107" i="549"/>
  <c r="H189" i="549"/>
  <c r="G189" i="549" s="1"/>
  <c r="L101" i="549"/>
  <c r="L93" i="549"/>
  <c r="L85" i="549"/>
  <c r="L98" i="549"/>
  <c r="L90" i="549"/>
  <c r="L82" i="549"/>
  <c r="L100" i="549"/>
  <c r="L92" i="549"/>
  <c r="L84" i="549"/>
  <c r="L97" i="549"/>
  <c r="L89" i="549"/>
  <c r="L81" i="549"/>
  <c r="L99" i="549"/>
  <c r="L91" i="549"/>
  <c r="L83" i="549"/>
  <c r="I62" i="552"/>
  <c r="G46" i="548"/>
  <c r="I104" i="548"/>
  <c r="I137" i="548"/>
  <c r="N10" i="549"/>
  <c r="H46" i="549"/>
  <c r="H151" i="549"/>
  <c r="I183" i="549"/>
  <c r="H183" i="551"/>
  <c r="H137" i="551"/>
  <c r="H46" i="551"/>
  <c r="H168" i="551"/>
  <c r="H191" i="551"/>
  <c r="H151" i="551"/>
  <c r="N10" i="551"/>
  <c r="H107" i="551"/>
  <c r="I76" i="551"/>
  <c r="H189" i="551"/>
  <c r="G189" i="551" s="1"/>
  <c r="G46" i="553"/>
  <c r="I123" i="555"/>
  <c r="H191" i="548"/>
  <c r="L84" i="550"/>
  <c r="L92" i="550"/>
  <c r="L100" i="550"/>
  <c r="H123" i="550"/>
  <c r="H168" i="550"/>
  <c r="G104" i="553"/>
  <c r="I123" i="553"/>
  <c r="I76" i="556"/>
  <c r="L82" i="550"/>
  <c r="L90" i="550"/>
  <c r="L98" i="550"/>
  <c r="G104" i="550"/>
  <c r="H191" i="550"/>
  <c r="G76" i="551"/>
  <c r="G62" i="552"/>
  <c r="G104" i="552"/>
  <c r="G46" i="555"/>
  <c r="L83" i="548"/>
  <c r="L91" i="548"/>
  <c r="L85" i="550"/>
  <c r="L93" i="550"/>
  <c r="L101" i="550"/>
  <c r="G76" i="553"/>
  <c r="I46" i="555"/>
  <c r="I104" i="555"/>
  <c r="I183" i="555"/>
  <c r="I76" i="552"/>
  <c r="I151" i="552"/>
  <c r="G76" i="554"/>
  <c r="I123" i="554"/>
  <c r="I62" i="556"/>
  <c r="H137" i="548"/>
  <c r="H183" i="548"/>
  <c r="G104" i="549"/>
  <c r="L83" i="550"/>
  <c r="L91" i="550"/>
  <c r="L99" i="550"/>
  <c r="L98" i="552"/>
  <c r="L90" i="552"/>
  <c r="L82" i="552"/>
  <c r="L97" i="552"/>
  <c r="L89" i="552"/>
  <c r="L81" i="552"/>
  <c r="G256" i="552"/>
  <c r="L102" i="552"/>
  <c r="L94" i="552"/>
  <c r="L86" i="552"/>
  <c r="I46" i="553"/>
  <c r="I168" i="553"/>
  <c r="G46" i="554"/>
  <c r="I76" i="554"/>
  <c r="I168" i="554"/>
  <c r="G62" i="555"/>
  <c r="H123" i="548"/>
  <c r="N10" i="550"/>
  <c r="L86" i="550"/>
  <c r="L94" i="550"/>
  <c r="L102" i="550"/>
  <c r="H151" i="550"/>
  <c r="G76" i="552"/>
  <c r="I151" i="554"/>
  <c r="I62" i="555"/>
  <c r="I104" i="556"/>
  <c r="H137" i="556"/>
  <c r="H183" i="556"/>
  <c r="H123" i="556"/>
  <c r="H168" i="556"/>
  <c r="L87" i="553"/>
  <c r="L95" i="553"/>
  <c r="L103" i="553"/>
  <c r="L81" i="555"/>
  <c r="L89" i="555"/>
  <c r="L97" i="555"/>
  <c r="H137" i="555"/>
  <c r="H183" i="555"/>
  <c r="G104" i="556"/>
  <c r="H191" i="556"/>
  <c r="L82" i="553"/>
  <c r="L90" i="553"/>
  <c r="L98" i="553"/>
  <c r="L83" i="554"/>
  <c r="L91" i="554"/>
  <c r="L99" i="554"/>
  <c r="L84" i="555"/>
  <c r="L92" i="555"/>
  <c r="L100" i="555"/>
  <c r="H123" i="555"/>
  <c r="H168" i="555"/>
  <c r="G62" i="556"/>
  <c r="H137" i="554"/>
  <c r="H183" i="554"/>
  <c r="G104" i="555"/>
  <c r="G76" i="556"/>
  <c r="L83" i="553"/>
  <c r="L91" i="553"/>
  <c r="L84" i="554"/>
  <c r="L92" i="554"/>
  <c r="H123" i="554"/>
  <c r="L85" i="555"/>
  <c r="L93" i="555"/>
  <c r="N10" i="556"/>
  <c r="H151" i="556"/>
  <c r="D10" i="356"/>
  <c r="G92" i="49"/>
  <c r="I92" i="49" s="1"/>
  <c r="G91" i="49"/>
  <c r="I91" i="49" s="1"/>
  <c r="G90" i="49"/>
  <c r="I90" i="49" s="1"/>
  <c r="G89" i="49"/>
  <c r="I89" i="49" s="1"/>
  <c r="G88" i="49"/>
  <c r="I88" i="49" s="1"/>
  <c r="G87" i="49"/>
  <c r="I87" i="49" s="1"/>
  <c r="G86" i="49"/>
  <c r="I86" i="49" s="1"/>
  <c r="G85" i="49"/>
  <c r="I85" i="49" s="1"/>
  <c r="G84" i="49"/>
  <c r="I84" i="49" s="1"/>
  <c r="G83" i="49"/>
  <c r="I83" i="49" s="1"/>
  <c r="G82" i="49"/>
  <c r="I82" i="49" s="1"/>
  <c r="G81" i="49"/>
  <c r="I81" i="49" s="1"/>
  <c r="G92" i="356"/>
  <c r="I92" i="356" s="1"/>
  <c r="G91" i="356"/>
  <c r="I91" i="356" s="1"/>
  <c r="G90" i="356"/>
  <c r="I90" i="356" s="1"/>
  <c r="G89" i="356"/>
  <c r="I89" i="356" s="1"/>
  <c r="G88" i="356"/>
  <c r="I88" i="356" s="1"/>
  <c r="G87" i="356"/>
  <c r="I87" i="356" s="1"/>
  <c r="G86" i="356"/>
  <c r="I86" i="356" s="1"/>
  <c r="G85" i="356"/>
  <c r="I85" i="356" s="1"/>
  <c r="G84" i="356"/>
  <c r="I84" i="356" s="1"/>
  <c r="G83" i="356"/>
  <c r="I83" i="356" s="1"/>
  <c r="G82" i="356"/>
  <c r="I82" i="356" s="1"/>
  <c r="G81" i="356"/>
  <c r="I81" i="356" s="1"/>
  <c r="L77" i="556" l="1"/>
  <c r="F77" i="556" s="1"/>
  <c r="I153" i="545"/>
  <c r="G107" i="541"/>
  <c r="I107" i="541" s="1"/>
  <c r="I153" i="555"/>
  <c r="I153" i="539"/>
  <c r="I153" i="550"/>
  <c r="G107" i="539"/>
  <c r="I107" i="539" s="1"/>
  <c r="I153" i="553"/>
  <c r="I153" i="543"/>
  <c r="L77" i="551"/>
  <c r="F77" i="551" s="1"/>
  <c r="G107" i="551"/>
  <c r="I107" i="551" s="1"/>
  <c r="I153" i="542"/>
  <c r="G107" i="547"/>
  <c r="I107" i="547" s="1"/>
  <c r="G107" i="542"/>
  <c r="G188" i="542" s="1"/>
  <c r="G191" i="542" s="1"/>
  <c r="I153" i="552"/>
  <c r="H153" i="539"/>
  <c r="H188" i="539" s="1"/>
  <c r="G194" i="539" s="1"/>
  <c r="G195" i="539" s="1"/>
  <c r="I153" i="546"/>
  <c r="G107" i="540"/>
  <c r="G190" i="540" s="1"/>
  <c r="I190" i="540" s="1"/>
  <c r="H153" i="540"/>
  <c r="H188" i="540" s="1"/>
  <c r="G107" i="543"/>
  <c r="I107" i="543" s="1"/>
  <c r="I153" i="547"/>
  <c r="I153" i="549"/>
  <c r="I153" i="541"/>
  <c r="L77" i="554"/>
  <c r="F77" i="554" s="1"/>
  <c r="C11" i="554" s="1"/>
  <c r="H153" i="550"/>
  <c r="H188" i="550" s="1"/>
  <c r="G194" i="550" s="1"/>
  <c r="G195" i="550" s="1"/>
  <c r="G107" i="553"/>
  <c r="I107" i="553" s="1"/>
  <c r="L77" i="544"/>
  <c r="F77" i="544" s="1"/>
  <c r="C11" i="544" s="1"/>
  <c r="L77" i="541"/>
  <c r="F77" i="541" s="1"/>
  <c r="C11" i="541" s="1"/>
  <c r="H153" i="544"/>
  <c r="H188" i="544" s="1"/>
  <c r="G194" i="544" s="1"/>
  <c r="G195" i="544" s="1"/>
  <c r="I153" i="556"/>
  <c r="H153" i="554"/>
  <c r="H188" i="554" s="1"/>
  <c r="G194" i="554" s="1"/>
  <c r="G195" i="554" s="1"/>
  <c r="L77" i="553"/>
  <c r="F77" i="553" s="1"/>
  <c r="C11" i="553" s="1"/>
  <c r="C11" i="556"/>
  <c r="L77" i="548"/>
  <c r="F77" i="548" s="1"/>
  <c r="C11" i="548" s="1"/>
  <c r="H153" i="551"/>
  <c r="H188" i="551" s="1"/>
  <c r="G194" i="551" s="1"/>
  <c r="G195" i="551" s="1"/>
  <c r="L77" i="549"/>
  <c r="F77" i="549" s="1"/>
  <c r="C11" i="549" s="1"/>
  <c r="L77" i="547"/>
  <c r="F77" i="547" s="1"/>
  <c r="C11" i="547" s="1"/>
  <c r="I153" i="548"/>
  <c r="G107" i="549"/>
  <c r="I107" i="549" s="1"/>
  <c r="G107" i="546"/>
  <c r="I107" i="546" s="1"/>
  <c r="H153" i="542"/>
  <c r="H188" i="542" s="1"/>
  <c r="G194" i="542" s="1"/>
  <c r="G195" i="542" s="1"/>
  <c r="H153" i="552"/>
  <c r="H188" i="552" s="1"/>
  <c r="G194" i="552" s="1"/>
  <c r="G195" i="552" s="1"/>
  <c r="L77" i="546"/>
  <c r="F77" i="546" s="1"/>
  <c r="C11" i="546" s="1"/>
  <c r="L77" i="542"/>
  <c r="F77" i="542" s="1"/>
  <c r="C11" i="542" s="1"/>
  <c r="I153" i="540"/>
  <c r="I153" i="544"/>
  <c r="H153" i="548"/>
  <c r="H188" i="548" s="1"/>
  <c r="G194" i="548" s="1"/>
  <c r="G195" i="548" s="1"/>
  <c r="G188" i="553"/>
  <c r="G191" i="553" s="1"/>
  <c r="G107" i="554"/>
  <c r="I107" i="554" s="1"/>
  <c r="G188" i="551"/>
  <c r="G191" i="551" s="1"/>
  <c r="H153" i="547"/>
  <c r="H188" i="547" s="1"/>
  <c r="G194" i="547" s="1"/>
  <c r="G195" i="547" s="1"/>
  <c r="L77" i="540"/>
  <c r="F77" i="540" s="1"/>
  <c r="C11" i="540" s="1"/>
  <c r="H153" i="549"/>
  <c r="H188" i="549" s="1"/>
  <c r="G194" i="549" s="1"/>
  <c r="G195" i="549" s="1"/>
  <c r="G107" i="555"/>
  <c r="I107" i="555" s="1"/>
  <c r="G107" i="556"/>
  <c r="H153" i="556"/>
  <c r="H188" i="556" s="1"/>
  <c r="G194" i="556" s="1"/>
  <c r="G195" i="556" s="1"/>
  <c r="I153" i="554"/>
  <c r="L77" i="550"/>
  <c r="F77" i="550" s="1"/>
  <c r="C11" i="550" s="1"/>
  <c r="I153" i="551"/>
  <c r="H153" i="543"/>
  <c r="H188" i="543" s="1"/>
  <c r="G194" i="543" s="1"/>
  <c r="G195" i="543" s="1"/>
  <c r="H153" i="541"/>
  <c r="H188" i="541" s="1"/>
  <c r="G194" i="541" s="1"/>
  <c r="G195" i="541" s="1"/>
  <c r="I107" i="542"/>
  <c r="L77" i="539"/>
  <c r="F77" i="539" s="1"/>
  <c r="C11" i="539" s="1"/>
  <c r="G188" i="541"/>
  <c r="G191" i="541" s="1"/>
  <c r="G107" i="550"/>
  <c r="G107" i="548"/>
  <c r="I107" i="548" s="1"/>
  <c r="H153" i="555"/>
  <c r="H188" i="555" s="1"/>
  <c r="G194" i="555" s="1"/>
  <c r="G195" i="555" s="1"/>
  <c r="L77" i="555"/>
  <c r="F77" i="555" s="1"/>
  <c r="C11" i="555" s="1"/>
  <c r="L77" i="552"/>
  <c r="F77" i="552" s="1"/>
  <c r="C11" i="552" s="1"/>
  <c r="G107" i="552"/>
  <c r="I107" i="552" s="1"/>
  <c r="H153" i="553"/>
  <c r="H188" i="553" s="1"/>
  <c r="G194" i="553" s="1"/>
  <c r="G195" i="553" s="1"/>
  <c r="H153" i="546"/>
  <c r="H188" i="546" s="1"/>
  <c r="G194" i="546" s="1"/>
  <c r="G195" i="546" s="1"/>
  <c r="G107" i="544"/>
  <c r="I107" i="544" s="1"/>
  <c r="G107" i="545"/>
  <c r="I107" i="545" s="1"/>
  <c r="I188" i="545" s="1"/>
  <c r="I191" i="545" s="1"/>
  <c r="L77" i="545"/>
  <c r="F77" i="545" s="1"/>
  <c r="C11" i="545" s="1"/>
  <c r="C11" i="551"/>
  <c r="H153" i="545"/>
  <c r="H188" i="545" s="1"/>
  <c r="G194" i="545" s="1"/>
  <c r="G195" i="545" s="1"/>
  <c r="L77" i="543"/>
  <c r="F77" i="543" s="1"/>
  <c r="C11" i="543" s="1"/>
  <c r="I188" i="542" l="1"/>
  <c r="I191" i="542" s="1"/>
  <c r="I188" i="555"/>
  <c r="I191" i="555" s="1"/>
  <c r="G188" i="547"/>
  <c r="G191" i="547" s="1"/>
  <c r="I188" i="543"/>
  <c r="I191" i="543" s="1"/>
  <c r="I188" i="546"/>
  <c r="I191" i="546" s="1"/>
  <c r="I188" i="551"/>
  <c r="I191" i="551" s="1"/>
  <c r="G188" i="543"/>
  <c r="G191" i="543" s="1"/>
  <c r="I188" i="553"/>
  <c r="I191" i="553" s="1"/>
  <c r="I188" i="549"/>
  <c r="I191" i="549" s="1"/>
  <c r="I188" i="539"/>
  <c r="I191" i="539" s="1"/>
  <c r="I188" i="541"/>
  <c r="I191" i="541" s="1"/>
  <c r="I188" i="552"/>
  <c r="I191" i="552" s="1"/>
  <c r="G188" i="554"/>
  <c r="G191" i="554" s="1"/>
  <c r="G188" i="539"/>
  <c r="G191" i="539" s="1"/>
  <c r="I188" i="548"/>
  <c r="I191" i="548" s="1"/>
  <c r="I188" i="547"/>
  <c r="I191" i="547" s="1"/>
  <c r="G188" i="555"/>
  <c r="G191" i="555" s="1"/>
  <c r="G188" i="549"/>
  <c r="G191" i="549" s="1"/>
  <c r="I188" i="544"/>
  <c r="I191" i="544" s="1"/>
  <c r="G188" i="546"/>
  <c r="G191" i="546" s="1"/>
  <c r="I107" i="540"/>
  <c r="I188" i="540" s="1"/>
  <c r="I191" i="540" s="1"/>
  <c r="G188" i="540"/>
  <c r="G194" i="540"/>
  <c r="G195" i="540" s="1"/>
  <c r="H189" i="540"/>
  <c r="G189" i="540" s="1"/>
  <c r="G188" i="544"/>
  <c r="G191" i="544" s="1"/>
  <c r="I188" i="554"/>
  <c r="I191" i="554" s="1"/>
  <c r="G188" i="548"/>
  <c r="G191" i="548" s="1"/>
  <c r="I107" i="550"/>
  <c r="I188" i="550" s="1"/>
  <c r="I191" i="550" s="1"/>
  <c r="G188" i="550"/>
  <c r="G191" i="550" s="1"/>
  <c r="G188" i="552"/>
  <c r="G191" i="552" s="1"/>
  <c r="G188" i="545"/>
  <c r="G191" i="545" s="1"/>
  <c r="I107" i="556"/>
  <c r="I188" i="556" s="1"/>
  <c r="I191" i="556" s="1"/>
  <c r="G188" i="556"/>
  <c r="G191" i="556" s="1"/>
  <c r="B35" i="483"/>
  <c r="H1" i="483"/>
  <c r="G191" i="540" l="1"/>
  <c r="H191" i="540"/>
  <c r="H104" i="356"/>
  <c r="G193" i="356" s="1"/>
  <c r="I105" i="49"/>
  <c r="I106" i="49"/>
  <c r="H76" i="356"/>
  <c r="H76" i="49"/>
  <c r="C241" i="356" l="1"/>
  <c r="E257" i="356" l="1"/>
  <c r="E256" i="49"/>
  <c r="B116" i="2"/>
  <c r="AQ72" i="2"/>
  <c r="AQ81" i="2"/>
  <c r="AQ68" i="2"/>
  <c r="AQ65" i="2"/>
  <c r="AQ80" i="2"/>
  <c r="AQ83" i="2"/>
  <c r="AQ73" i="2"/>
  <c r="AQ69" i="2"/>
  <c r="AQ64" i="2"/>
  <c r="AQ78" i="2"/>
  <c r="AQ76" i="2"/>
  <c r="AQ67" i="2"/>
  <c r="AQ75" i="2"/>
  <c r="AQ70" i="2"/>
  <c r="AQ66" i="2"/>
  <c r="AQ74" i="2"/>
  <c r="AQ82" i="2"/>
  <c r="AQ77" i="2"/>
  <c r="AQ71" i="2"/>
  <c r="AQ79" i="2"/>
  <c r="AQ62" i="2" l="1"/>
  <c r="D20" i="356"/>
  <c r="D19" i="356"/>
  <c r="D18" i="356"/>
  <c r="F243" i="356" s="1"/>
  <c r="D17" i="356"/>
  <c r="F241" i="356" s="1"/>
  <c r="D16" i="356"/>
  <c r="H241" i="356" s="1"/>
  <c r="D15" i="356"/>
  <c r="D9" i="356"/>
  <c r="M8" i="356" s="1"/>
  <c r="D8" i="356"/>
  <c r="D257" i="356" s="1"/>
  <c r="D7" i="356"/>
  <c r="C253" i="356" s="1"/>
  <c r="L6" i="356"/>
  <c r="D4" i="356"/>
  <c r="G264" i="356"/>
  <c r="G263" i="356"/>
  <c r="G262" i="356"/>
  <c r="G261" i="356"/>
  <c r="G260" i="356"/>
  <c r="G259" i="356"/>
  <c r="G258" i="356"/>
  <c r="I211" i="356"/>
  <c r="H211" i="356"/>
  <c r="I206" i="356"/>
  <c r="H206" i="356"/>
  <c r="B189" i="356"/>
  <c r="G183" i="356"/>
  <c r="I182" i="356"/>
  <c r="I181" i="356"/>
  <c r="I180" i="356"/>
  <c r="I179" i="356"/>
  <c r="I178" i="356"/>
  <c r="I177" i="356"/>
  <c r="I176" i="356"/>
  <c r="I175" i="356"/>
  <c r="I174" i="356"/>
  <c r="I173" i="356"/>
  <c r="I172" i="356"/>
  <c r="I171" i="356"/>
  <c r="G168" i="356"/>
  <c r="I167" i="356"/>
  <c r="I166" i="356"/>
  <c r="I165" i="356"/>
  <c r="I164" i="356"/>
  <c r="I163" i="356"/>
  <c r="I162" i="356"/>
  <c r="I161" i="356"/>
  <c r="I160" i="356"/>
  <c r="I159" i="356"/>
  <c r="I158" i="356"/>
  <c r="I157" i="356"/>
  <c r="I156" i="356"/>
  <c r="G151" i="356"/>
  <c r="I150" i="356"/>
  <c r="I149" i="356"/>
  <c r="I148" i="356"/>
  <c r="I147" i="356"/>
  <c r="I146" i="356"/>
  <c r="I145" i="356"/>
  <c r="I144" i="356"/>
  <c r="I143" i="356"/>
  <c r="I142" i="356"/>
  <c r="I141" i="356"/>
  <c r="I140" i="356"/>
  <c r="I139" i="356"/>
  <c r="G137" i="356"/>
  <c r="I136" i="356"/>
  <c r="I135" i="356"/>
  <c r="I134" i="356"/>
  <c r="I133" i="356"/>
  <c r="I132" i="356"/>
  <c r="I131" i="356"/>
  <c r="I130" i="356"/>
  <c r="I129" i="356"/>
  <c r="I128" i="356"/>
  <c r="I127" i="356"/>
  <c r="I126" i="356"/>
  <c r="I125" i="356"/>
  <c r="G123" i="356"/>
  <c r="I122" i="356"/>
  <c r="I121" i="356"/>
  <c r="I120" i="356"/>
  <c r="I119" i="356"/>
  <c r="I118" i="356"/>
  <c r="I117" i="356"/>
  <c r="I116" i="356"/>
  <c r="I115" i="356"/>
  <c r="I114" i="356"/>
  <c r="I113" i="356"/>
  <c r="I112" i="356"/>
  <c r="I111" i="356"/>
  <c r="I106" i="356"/>
  <c r="I105" i="356"/>
  <c r="G103" i="356"/>
  <c r="I103" i="356" s="1"/>
  <c r="G102" i="356"/>
  <c r="I102" i="356" s="1"/>
  <c r="G101" i="356"/>
  <c r="I101" i="356" s="1"/>
  <c r="G100" i="356"/>
  <c r="I100" i="356" s="1"/>
  <c r="G99" i="356"/>
  <c r="I99" i="356" s="1"/>
  <c r="G98" i="356"/>
  <c r="I98" i="356" s="1"/>
  <c r="G97" i="356"/>
  <c r="I97" i="356" s="1"/>
  <c r="G96" i="356"/>
  <c r="I96" i="356" s="1"/>
  <c r="G95" i="356"/>
  <c r="I95" i="356" s="1"/>
  <c r="G94" i="356"/>
  <c r="I94" i="356" s="1"/>
  <c r="G93" i="356"/>
  <c r="I93" i="356" s="1"/>
  <c r="G80" i="356"/>
  <c r="G75" i="356"/>
  <c r="I75" i="356" s="1"/>
  <c r="G74" i="356"/>
  <c r="I74" i="356" s="1"/>
  <c r="G73" i="356"/>
  <c r="I73" i="356" s="1"/>
  <c r="G72" i="356"/>
  <c r="I72" i="356" s="1"/>
  <c r="G71" i="356"/>
  <c r="I71" i="356" s="1"/>
  <c r="G70" i="356"/>
  <c r="I70" i="356" s="1"/>
  <c r="G69" i="356"/>
  <c r="I69" i="356" s="1"/>
  <c r="G68" i="356"/>
  <c r="I68" i="356" s="1"/>
  <c r="G67" i="356"/>
  <c r="I67" i="356" s="1"/>
  <c r="G66" i="356"/>
  <c r="I66" i="356" s="1"/>
  <c r="G65" i="356"/>
  <c r="I65" i="356" s="1"/>
  <c r="G64" i="356"/>
  <c r="G61" i="356"/>
  <c r="I61" i="356" s="1"/>
  <c r="G60" i="356"/>
  <c r="I60" i="356" s="1"/>
  <c r="G59" i="356"/>
  <c r="I59" i="356" s="1"/>
  <c r="G58" i="356"/>
  <c r="I58" i="356" s="1"/>
  <c r="G57" i="356"/>
  <c r="I57" i="356" s="1"/>
  <c r="G56" i="356"/>
  <c r="I56" i="356" s="1"/>
  <c r="G55" i="356"/>
  <c r="I55" i="356" s="1"/>
  <c r="G54" i="356"/>
  <c r="I54" i="356" s="1"/>
  <c r="G53" i="356"/>
  <c r="I53" i="356" s="1"/>
  <c r="G52" i="356"/>
  <c r="I52" i="356" s="1"/>
  <c r="G51" i="356"/>
  <c r="I51" i="356" s="1"/>
  <c r="G50" i="356"/>
  <c r="I50" i="356" s="1"/>
  <c r="G45" i="356"/>
  <c r="I45" i="356" s="1"/>
  <c r="G44" i="356"/>
  <c r="I44" i="356" s="1"/>
  <c r="G43" i="356"/>
  <c r="I43" i="356" s="1"/>
  <c r="G42" i="356"/>
  <c r="I42" i="356" s="1"/>
  <c r="G41" i="356"/>
  <c r="I41" i="356" s="1"/>
  <c r="G40" i="356"/>
  <c r="I40" i="356" s="1"/>
  <c r="G39" i="356"/>
  <c r="I39" i="356" s="1"/>
  <c r="G38" i="356"/>
  <c r="I38" i="356" s="1"/>
  <c r="G37" i="356"/>
  <c r="I37" i="356" s="1"/>
  <c r="G35" i="356"/>
  <c r="I35" i="356" s="1"/>
  <c r="G34" i="356"/>
  <c r="I34" i="356" s="1"/>
  <c r="J193" i="2"/>
  <c r="K192" i="2"/>
  <c r="K194" i="2"/>
  <c r="I192" i="2"/>
  <c r="K195" i="2"/>
  <c r="K191" i="2"/>
  <c r="J198" i="2"/>
  <c r="I198" i="2"/>
  <c r="J192" i="2"/>
  <c r="L198" i="2"/>
  <c r="L192" i="2"/>
  <c r="J196" i="2"/>
  <c r="K197" i="2"/>
  <c r="I194" i="2"/>
  <c r="J197" i="2"/>
  <c r="L193" i="2"/>
  <c r="J191" i="2"/>
  <c r="L195" i="2"/>
  <c r="K196" i="2"/>
  <c r="J194" i="2"/>
  <c r="L197" i="2"/>
  <c r="I193" i="2"/>
  <c r="J195" i="2"/>
  <c r="K193" i="2"/>
  <c r="L194" i="2"/>
  <c r="K198" i="2"/>
  <c r="L196" i="2"/>
  <c r="I195" i="2"/>
  <c r="I197" i="2"/>
  <c r="I196" i="2"/>
  <c r="I80" i="356" l="1"/>
  <c r="I104" i="356" s="1"/>
  <c r="G104" i="356"/>
  <c r="L91" i="356"/>
  <c r="L83" i="356"/>
  <c r="L89" i="356"/>
  <c r="L88" i="356"/>
  <c r="L85" i="356"/>
  <c r="L84" i="356"/>
  <c r="L90" i="356"/>
  <c r="L82" i="356"/>
  <c r="L87" i="356"/>
  <c r="L92" i="356"/>
  <c r="L81" i="356"/>
  <c r="L86" i="356"/>
  <c r="I64" i="356"/>
  <c r="I76" i="356" s="1"/>
  <c r="G76" i="356"/>
  <c r="I116" i="2"/>
  <c r="K116" i="2" s="1"/>
  <c r="M116" i="2" s="1"/>
  <c r="G257" i="356"/>
  <c r="L80" i="356"/>
  <c r="L96" i="356"/>
  <c r="L100" i="356"/>
  <c r="L93" i="356"/>
  <c r="L97" i="356"/>
  <c r="L101" i="356"/>
  <c r="L94" i="356"/>
  <c r="L98" i="356"/>
  <c r="L102" i="356"/>
  <c r="L95" i="356"/>
  <c r="L99" i="356"/>
  <c r="I151" i="356"/>
  <c r="M7" i="356"/>
  <c r="L103" i="356"/>
  <c r="H212" i="356"/>
  <c r="C257" i="356"/>
  <c r="I123" i="356"/>
  <c r="G46" i="356"/>
  <c r="G62" i="356"/>
  <c r="G153" i="356"/>
  <c r="I183" i="356"/>
  <c r="I212" i="356"/>
  <c r="I137" i="356"/>
  <c r="I168" i="356"/>
  <c r="I46" i="356"/>
  <c r="I62" i="356"/>
  <c r="M192" i="2"/>
  <c r="Q192" i="2" s="1"/>
  <c r="M193" i="2"/>
  <c r="Q193" i="2" s="1"/>
  <c r="M194" i="2"/>
  <c r="Q194" i="2" s="1"/>
  <c r="M195" i="2"/>
  <c r="Q195" i="2" s="1"/>
  <c r="M196" i="2"/>
  <c r="Q196" i="2" s="1"/>
  <c r="M197" i="2"/>
  <c r="Q197" i="2" s="1"/>
  <c r="M198" i="2"/>
  <c r="Q198" i="2" s="1"/>
  <c r="M191"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199" i="2"/>
  <c r="D199" i="2"/>
  <c r="M199" i="2" s="1"/>
  <c r="D200" i="2"/>
  <c r="M200" i="2" s="1"/>
  <c r="Q200" i="2" s="1"/>
  <c r="D201" i="2"/>
  <c r="M201" i="2" s="1"/>
  <c r="Q201" i="2" s="1"/>
  <c r="D202" i="2"/>
  <c r="M202" i="2" s="1"/>
  <c r="Q202" i="2" s="1"/>
  <c r="D203" i="2"/>
  <c r="M203" i="2" s="1"/>
  <c r="Q203" i="2" s="1"/>
  <c r="D204" i="2"/>
  <c r="M204" i="2" s="1"/>
  <c r="Q204" i="2" s="1"/>
  <c r="D205" i="2"/>
  <c r="M205" i="2" s="1"/>
  <c r="Q205" i="2" s="1"/>
  <c r="D206" i="2"/>
  <c r="M206" i="2" s="1"/>
  <c r="Q206" i="2" s="1"/>
  <c r="D207" i="2"/>
  <c r="M207" i="2" s="1"/>
  <c r="D208" i="2"/>
  <c r="M208" i="2" s="1"/>
  <c r="Q208" i="2" s="1"/>
  <c r="D209" i="2"/>
  <c r="M209" i="2" s="1"/>
  <c r="Q209" i="2" s="1"/>
  <c r="D210" i="2"/>
  <c r="M210" i="2" s="1"/>
  <c r="Q210" i="2" s="1"/>
  <c r="D211" i="2"/>
  <c r="M211" i="2" s="1"/>
  <c r="Q211" i="2" s="1"/>
  <c r="D212" i="2"/>
  <c r="M212" i="2" s="1"/>
  <c r="Q212" i="2" s="1"/>
  <c r="D213" i="2"/>
  <c r="M213" i="2" s="1"/>
  <c r="Q213" i="2" s="1"/>
  <c r="D214" i="2"/>
  <c r="M214" i="2" s="1"/>
  <c r="Q214" i="2" s="1"/>
  <c r="D215" i="2"/>
  <c r="M215" i="2" s="1"/>
  <c r="D216" i="2"/>
  <c r="M216" i="2" s="1"/>
  <c r="Q216" i="2" s="1"/>
  <c r="D217" i="2"/>
  <c r="M217" i="2" s="1"/>
  <c r="Q217" i="2" s="1"/>
  <c r="D218" i="2"/>
  <c r="M218" i="2" s="1"/>
  <c r="Q218" i="2" s="1"/>
  <c r="D219" i="2"/>
  <c r="M219" i="2" s="1"/>
  <c r="Q219" i="2" s="1"/>
  <c r="D220" i="2"/>
  <c r="M220" i="2" s="1"/>
  <c r="Q220" i="2" s="1"/>
  <c r="D221" i="2"/>
  <c r="M221" i="2" s="1"/>
  <c r="Q221" i="2" s="1"/>
  <c r="D222" i="2"/>
  <c r="M222" i="2" s="1"/>
  <c r="Q222" i="2" s="1"/>
  <c r="D223" i="2"/>
  <c r="M223" i="2" s="1"/>
  <c r="D224" i="2"/>
  <c r="M224" i="2" s="1"/>
  <c r="Q224" i="2" s="1"/>
  <c r="D225" i="2"/>
  <c r="M225" i="2" s="1"/>
  <c r="Q225" i="2" s="1"/>
  <c r="D226" i="2"/>
  <c r="M226" i="2" s="1"/>
  <c r="Q226" i="2" s="1"/>
  <c r="D227" i="2"/>
  <c r="M227" i="2" s="1"/>
  <c r="Q227" i="2" s="1"/>
  <c r="D228" i="2"/>
  <c r="M228" i="2" s="1"/>
  <c r="Q228" i="2" s="1"/>
  <c r="D229" i="2"/>
  <c r="M229" i="2" s="1"/>
  <c r="Q229" i="2" s="1"/>
  <c r="D230" i="2"/>
  <c r="M230" i="2" s="1"/>
  <c r="Q230" i="2" s="1"/>
  <c r="D231" i="2"/>
  <c r="M231" i="2" s="1"/>
  <c r="D232" i="2"/>
  <c r="M232" i="2" s="1"/>
  <c r="Q232" i="2" s="1"/>
  <c r="D233" i="2"/>
  <c r="M233" i="2" s="1"/>
  <c r="Q233" i="2" s="1"/>
  <c r="D234" i="2"/>
  <c r="M234" i="2" s="1"/>
  <c r="Q234" i="2" s="1"/>
  <c r="D235" i="2"/>
  <c r="M235" i="2" s="1"/>
  <c r="Q235" i="2" s="1"/>
  <c r="D236" i="2"/>
  <c r="M236" i="2" s="1"/>
  <c r="Q236" i="2" s="1"/>
  <c r="D237" i="2"/>
  <c r="M237" i="2" s="1"/>
  <c r="Q237" i="2" s="1"/>
  <c r="D238" i="2"/>
  <c r="M238" i="2" s="1"/>
  <c r="Q238" i="2" s="1"/>
  <c r="D239" i="2"/>
  <c r="M239" i="2" s="1"/>
  <c r="D240" i="2"/>
  <c r="M240" i="2" s="1"/>
  <c r="Q240" i="2" s="1"/>
  <c r="D241" i="2"/>
  <c r="M241" i="2" s="1"/>
  <c r="Q241" i="2" s="1"/>
  <c r="D242" i="2"/>
  <c r="M242" i="2" s="1"/>
  <c r="Q242" i="2" s="1"/>
  <c r="D243" i="2"/>
  <c r="M243" i="2" s="1"/>
  <c r="Q243" i="2" s="1"/>
  <c r="D244" i="2"/>
  <c r="M244" i="2" s="1"/>
  <c r="Q244" i="2" s="1"/>
  <c r="D245" i="2"/>
  <c r="M245" i="2" s="1"/>
  <c r="Q245" i="2" s="1"/>
  <c r="D246" i="2"/>
  <c r="M246" i="2" s="1"/>
  <c r="Q246" i="2" s="1"/>
  <c r="D247" i="2"/>
  <c r="M247" i="2" s="1"/>
  <c r="D248" i="2"/>
  <c r="M248" i="2" s="1"/>
  <c r="Q248" i="2" s="1"/>
  <c r="D249" i="2"/>
  <c r="M249" i="2" s="1"/>
  <c r="Q249" i="2" s="1"/>
  <c r="D250" i="2"/>
  <c r="M250" i="2" s="1"/>
  <c r="Q250" i="2" s="1"/>
  <c r="D251" i="2"/>
  <c r="M251" i="2" s="1"/>
  <c r="Q251" i="2" s="1"/>
  <c r="D252" i="2"/>
  <c r="M252" i="2" s="1"/>
  <c r="Q252" i="2" s="1"/>
  <c r="D253" i="2"/>
  <c r="M253" i="2" s="1"/>
  <c r="Q253" i="2" s="1"/>
  <c r="D254" i="2"/>
  <c r="M254" i="2" s="1"/>
  <c r="Q254" i="2" s="1"/>
  <c r="D255" i="2"/>
  <c r="M255" i="2" s="1"/>
  <c r="D256" i="2"/>
  <c r="M256" i="2" s="1"/>
  <c r="Q256" i="2" s="1"/>
  <c r="D257" i="2"/>
  <c r="M257" i="2" s="1"/>
  <c r="Q257" i="2" s="1"/>
  <c r="D258" i="2"/>
  <c r="M258" i="2" s="1"/>
  <c r="Q258" i="2" s="1"/>
  <c r="D259" i="2"/>
  <c r="M259" i="2" s="1"/>
  <c r="Q259" i="2" s="1"/>
  <c r="D260" i="2"/>
  <c r="M260" i="2" s="1"/>
  <c r="Q260" i="2" s="1"/>
  <c r="D261" i="2"/>
  <c r="M261" i="2" s="1"/>
  <c r="Q261" i="2" s="1"/>
  <c r="D262" i="2"/>
  <c r="M262" i="2" s="1"/>
  <c r="Q262" i="2" s="1"/>
  <c r="D263" i="2"/>
  <c r="M263" i="2" s="1"/>
  <c r="D264" i="2"/>
  <c r="M264" i="2" s="1"/>
  <c r="Q264" i="2" s="1"/>
  <c r="D265" i="2"/>
  <c r="M265" i="2" s="1"/>
  <c r="Q265" i="2" s="1"/>
  <c r="D266" i="2"/>
  <c r="M266" i="2" s="1"/>
  <c r="Q266" i="2" s="1"/>
  <c r="D267" i="2"/>
  <c r="M267" i="2" s="1"/>
  <c r="Q267" i="2" s="1"/>
  <c r="D268" i="2"/>
  <c r="M268" i="2" s="1"/>
  <c r="Q268" i="2" s="1"/>
  <c r="D269" i="2"/>
  <c r="M269" i="2" s="1"/>
  <c r="Q269" i="2" s="1"/>
  <c r="D270" i="2"/>
  <c r="M270" i="2" s="1"/>
  <c r="Q270" i="2" s="1"/>
  <c r="D271" i="2"/>
  <c r="M271" i="2" s="1"/>
  <c r="D272" i="2"/>
  <c r="M272" i="2" s="1"/>
  <c r="Q272" i="2" s="1"/>
  <c r="D273" i="2"/>
  <c r="M273" i="2" s="1"/>
  <c r="Q273" i="2" s="1"/>
  <c r="D274" i="2"/>
  <c r="M274" i="2" s="1"/>
  <c r="Q274" i="2" s="1"/>
  <c r="D275" i="2"/>
  <c r="M275" i="2" s="1"/>
  <c r="Q275" i="2" s="1"/>
  <c r="D276" i="2"/>
  <c r="M276" i="2" s="1"/>
  <c r="Q276" i="2" s="1"/>
  <c r="D277" i="2"/>
  <c r="M277" i="2" s="1"/>
  <c r="Q277" i="2" s="1"/>
  <c r="D278" i="2"/>
  <c r="M278" i="2" s="1"/>
  <c r="Q278" i="2" s="1"/>
  <c r="D279" i="2"/>
  <c r="M279" i="2" s="1"/>
  <c r="D280" i="2"/>
  <c r="M280" i="2" s="1"/>
  <c r="Q280" i="2" s="1"/>
  <c r="D281" i="2"/>
  <c r="M281" i="2" s="1"/>
  <c r="Q281" i="2" s="1"/>
  <c r="D282" i="2"/>
  <c r="M282" i="2" s="1"/>
  <c r="Q282" i="2" s="1"/>
  <c r="D283" i="2"/>
  <c r="M283" i="2" s="1"/>
  <c r="Q283" i="2" s="1"/>
  <c r="D284" i="2"/>
  <c r="M284" i="2" s="1"/>
  <c r="Q284" i="2" s="1"/>
  <c r="D285" i="2"/>
  <c r="M285" i="2" s="1"/>
  <c r="Q285" i="2" s="1"/>
  <c r="D286" i="2"/>
  <c r="M286" i="2" s="1"/>
  <c r="Q286" i="2" s="1"/>
  <c r="D287" i="2"/>
  <c r="M287" i="2" s="1"/>
  <c r="D288" i="2"/>
  <c r="M288" i="2" s="1"/>
  <c r="Q288" i="2" s="1"/>
  <c r="D289" i="2"/>
  <c r="M289" i="2" s="1"/>
  <c r="Q289" i="2" s="1"/>
  <c r="D290" i="2"/>
  <c r="M290" i="2" s="1"/>
  <c r="Q290" i="2" s="1"/>
  <c r="D291" i="2"/>
  <c r="M291" i="2" s="1"/>
  <c r="Q291" i="2" s="1"/>
  <c r="D292" i="2"/>
  <c r="M292" i="2" s="1"/>
  <c r="Q292" i="2" s="1"/>
  <c r="D293" i="2"/>
  <c r="M293" i="2" s="1"/>
  <c r="Q293" i="2" s="1"/>
  <c r="D294" i="2"/>
  <c r="M294" i="2" s="1"/>
  <c r="Q294" i="2" s="1"/>
  <c r="D295" i="2"/>
  <c r="M295" i="2" s="1"/>
  <c r="D296" i="2"/>
  <c r="M296" i="2" s="1"/>
  <c r="Q296" i="2" s="1"/>
  <c r="D297" i="2"/>
  <c r="M297" i="2" s="1"/>
  <c r="Q297" i="2" s="1"/>
  <c r="D298" i="2"/>
  <c r="M298" i="2" s="1"/>
  <c r="Q298" i="2" s="1"/>
  <c r="D299" i="2"/>
  <c r="M299" i="2" s="1"/>
  <c r="Q299" i="2" s="1"/>
  <c r="D300" i="2"/>
  <c r="M300" i="2" s="1"/>
  <c r="Q300" i="2" s="1"/>
  <c r="D301" i="2"/>
  <c r="M301" i="2" s="1"/>
  <c r="Q301" i="2" s="1"/>
  <c r="D302" i="2"/>
  <c r="M302" i="2" s="1"/>
  <c r="Q302" i="2" s="1"/>
  <c r="D303" i="2"/>
  <c r="M303" i="2" s="1"/>
  <c r="D304" i="2"/>
  <c r="M304" i="2" s="1"/>
  <c r="Q304" i="2" s="1"/>
  <c r="D305" i="2"/>
  <c r="M305" i="2" s="1"/>
  <c r="Q305" i="2" s="1"/>
  <c r="D306" i="2"/>
  <c r="M306" i="2" s="1"/>
  <c r="Q306" i="2" s="1"/>
  <c r="D307" i="2"/>
  <c r="M307" i="2" s="1"/>
  <c r="Q307" i="2" s="1"/>
  <c r="D308" i="2"/>
  <c r="M308" i="2" s="1"/>
  <c r="Q308" i="2" s="1"/>
  <c r="D309" i="2"/>
  <c r="M309" i="2" s="1"/>
  <c r="Q309" i="2" s="1"/>
  <c r="D310" i="2"/>
  <c r="M310" i="2" s="1"/>
  <c r="Q310" i="2" s="1"/>
  <c r="D311" i="2"/>
  <c r="M311" i="2" s="1"/>
  <c r="D312" i="2"/>
  <c r="M312" i="2" s="1"/>
  <c r="Q312" i="2" s="1"/>
  <c r="D313" i="2"/>
  <c r="M313" i="2" s="1"/>
  <c r="Q313" i="2" s="1"/>
  <c r="D314" i="2"/>
  <c r="M314" i="2" s="1"/>
  <c r="Q314" i="2" s="1"/>
  <c r="D315" i="2"/>
  <c r="M315" i="2" s="1"/>
  <c r="Q315" i="2" s="1"/>
  <c r="D316" i="2"/>
  <c r="M316" i="2" s="1"/>
  <c r="Q316" i="2" s="1"/>
  <c r="D317" i="2"/>
  <c r="M317" i="2" s="1"/>
  <c r="Q317" i="2" s="1"/>
  <c r="D318" i="2"/>
  <c r="M318" i="2" s="1"/>
  <c r="Q318" i="2" s="1"/>
  <c r="D319" i="2"/>
  <c r="M319" i="2" s="1"/>
  <c r="D320" i="2"/>
  <c r="M320" i="2" s="1"/>
  <c r="Q320" i="2" s="1"/>
  <c r="D321" i="2"/>
  <c r="M321" i="2" s="1"/>
  <c r="Q321" i="2" s="1"/>
  <c r="D322" i="2"/>
  <c r="M322" i="2" s="1"/>
  <c r="Q322" i="2" s="1"/>
  <c r="D323" i="2"/>
  <c r="M323" i="2" s="1"/>
  <c r="Q323" i="2" s="1"/>
  <c r="D324" i="2"/>
  <c r="M324" i="2" s="1"/>
  <c r="Q324" i="2" s="1"/>
  <c r="D325" i="2"/>
  <c r="M325" i="2" s="1"/>
  <c r="Q325" i="2" s="1"/>
  <c r="D326" i="2"/>
  <c r="M326" i="2" s="1"/>
  <c r="Q326" i="2" s="1"/>
  <c r="D327" i="2"/>
  <c r="M327" i="2" s="1"/>
  <c r="D328" i="2"/>
  <c r="M328" i="2" s="1"/>
  <c r="Q328" i="2" s="1"/>
  <c r="D329" i="2"/>
  <c r="M329" i="2" s="1"/>
  <c r="Q329" i="2" s="1"/>
  <c r="D330" i="2"/>
  <c r="M330" i="2" s="1"/>
  <c r="Q330" i="2" s="1"/>
  <c r="D331" i="2"/>
  <c r="M331" i="2" s="1"/>
  <c r="Q331" i="2" s="1"/>
  <c r="D332" i="2"/>
  <c r="M332" i="2" s="1"/>
  <c r="Q332" i="2" s="1"/>
  <c r="D333" i="2"/>
  <c r="M333" i="2" s="1"/>
  <c r="Q333" i="2" s="1"/>
  <c r="D334" i="2"/>
  <c r="M334" i="2" s="1"/>
  <c r="Q334" i="2" s="1"/>
  <c r="D335" i="2"/>
  <c r="M335" i="2" s="1"/>
  <c r="D336" i="2"/>
  <c r="M336" i="2" s="1"/>
  <c r="Q336" i="2" s="1"/>
  <c r="D337" i="2"/>
  <c r="M337" i="2" s="1"/>
  <c r="Q337" i="2" s="1"/>
  <c r="D338" i="2"/>
  <c r="M338" i="2" s="1"/>
  <c r="Q338" i="2" s="1"/>
  <c r="D339" i="2"/>
  <c r="M339" i="2" s="1"/>
  <c r="Q339" i="2" s="1"/>
  <c r="D340" i="2"/>
  <c r="M340" i="2" s="1"/>
  <c r="Q340" i="2" s="1"/>
  <c r="D341" i="2"/>
  <c r="M341" i="2" s="1"/>
  <c r="Q341" i="2" s="1"/>
  <c r="D342" i="2"/>
  <c r="M342" i="2" s="1"/>
  <c r="Q342" i="2" s="1"/>
  <c r="D343" i="2"/>
  <c r="M343" i="2" s="1"/>
  <c r="D344" i="2"/>
  <c r="M344" i="2" s="1"/>
  <c r="Q344" i="2" s="1"/>
  <c r="D345" i="2"/>
  <c r="M345" i="2" s="1"/>
  <c r="Q345" i="2" s="1"/>
  <c r="D346" i="2"/>
  <c r="M346" i="2" s="1"/>
  <c r="Q346" i="2" s="1"/>
  <c r="D347" i="2"/>
  <c r="M347" i="2" s="1"/>
  <c r="Q347" i="2" s="1"/>
  <c r="D348" i="2"/>
  <c r="M348" i="2" s="1"/>
  <c r="Q348" i="2" s="1"/>
  <c r="D349" i="2"/>
  <c r="M349" i="2" s="1"/>
  <c r="Q349" i="2" s="1"/>
  <c r="D350" i="2"/>
  <c r="M350" i="2" s="1"/>
  <c r="Q350" i="2" s="1"/>
  <c r="I191" i="2"/>
  <c r="L191" i="2"/>
  <c r="G107" i="356" l="1"/>
  <c r="G190" i="356" s="1"/>
  <c r="I190" i="356" s="1"/>
  <c r="H151" i="356"/>
  <c r="H107" i="356"/>
  <c r="J2" i="356"/>
  <c r="Q191" i="2"/>
  <c r="L77" i="356"/>
  <c r="F77" i="356" s="1"/>
  <c r="H123" i="356"/>
  <c r="H168" i="356"/>
  <c r="H183" i="356"/>
  <c r="I153" i="356"/>
  <c r="H137" i="356"/>
  <c r="N10" i="356"/>
  <c r="H46" i="356"/>
  <c r="AW62" i="2"/>
  <c r="C256" i="49"/>
  <c r="I107" i="356" l="1"/>
  <c r="I188" i="356" s="1"/>
  <c r="I191" i="356" s="1"/>
  <c r="G188" i="356"/>
  <c r="H153" i="356"/>
  <c r="H188" i="356" s="1"/>
  <c r="G194" i="356" s="1"/>
  <c r="G195" i="356" s="1"/>
  <c r="N192" i="2"/>
  <c r="N193" i="2"/>
  <c r="P193" i="2" s="1"/>
  <c r="N195" i="2"/>
  <c r="P195" i="2" s="1"/>
  <c r="N194" i="2"/>
  <c r="P194" i="2" s="1"/>
  <c r="N191" i="2"/>
  <c r="N198" i="2"/>
  <c r="P198" i="2" s="1"/>
  <c r="N197" i="2"/>
  <c r="P197" i="2" s="1"/>
  <c r="N196" i="2"/>
  <c r="P196" i="2" s="1"/>
  <c r="H104" i="49"/>
  <c r="D256" i="49"/>
  <c r="L103" i="49" s="1"/>
  <c r="G257" i="49"/>
  <c r="G258" i="49"/>
  <c r="G259" i="49"/>
  <c r="G260" i="49"/>
  <c r="G261" i="49"/>
  <c r="G262" i="49"/>
  <c r="G263" i="49"/>
  <c r="L95" i="49" l="1"/>
  <c r="L102" i="49"/>
  <c r="L101" i="49"/>
  <c r="L100" i="49"/>
  <c r="G256" i="49"/>
  <c r="L98" i="49"/>
  <c r="L97" i="49"/>
  <c r="L96" i="49"/>
  <c r="L93" i="49"/>
  <c r="L80" i="49"/>
  <c r="L94" i="49"/>
  <c r="O191" i="2"/>
  <c r="O192" i="2" s="1"/>
  <c r="O193" i="2" s="1"/>
  <c r="O194" i="2" s="1"/>
  <c r="O195" i="2" s="1"/>
  <c r="O196" i="2" s="1"/>
  <c r="O197" i="2" s="1"/>
  <c r="O198" i="2" s="1"/>
  <c r="P191" i="2"/>
  <c r="H189" i="356"/>
  <c r="G189" i="356" s="1"/>
  <c r="G191" i="356" s="1"/>
  <c r="L99" i="49"/>
  <c r="L92" i="49" l="1"/>
  <c r="L91" i="49"/>
  <c r="L90" i="49"/>
  <c r="L89" i="49"/>
  <c r="L87" i="49"/>
  <c r="L86" i="49"/>
  <c r="L88" i="49"/>
  <c r="L85" i="49"/>
  <c r="L83" i="49"/>
  <c r="L82" i="49"/>
  <c r="L81" i="49"/>
  <c r="L84" i="49"/>
  <c r="P192" i="2"/>
  <c r="H191" i="356"/>
  <c r="G103" i="49"/>
  <c r="I103" i="49" s="1"/>
  <c r="G102" i="49"/>
  <c r="I102" i="49" s="1"/>
  <c r="G101" i="49"/>
  <c r="I101" i="49" s="1"/>
  <c r="G100" i="49"/>
  <c r="I100" i="49" s="1"/>
  <c r="G99" i="49"/>
  <c r="I99" i="49" s="1"/>
  <c r="G98" i="49"/>
  <c r="I98" i="49" s="1"/>
  <c r="G97" i="49"/>
  <c r="I97" i="49" s="1"/>
  <c r="G96" i="49"/>
  <c r="I96" i="49" s="1"/>
  <c r="G95" i="49"/>
  <c r="I95" i="49" s="1"/>
  <c r="G94" i="49"/>
  <c r="I94" i="49" s="1"/>
  <c r="G93" i="49"/>
  <c r="I93" i="49" s="1"/>
  <c r="G80" i="49"/>
  <c r="L77" i="49" l="1"/>
  <c r="F77" i="49" s="1"/>
  <c r="I80" i="49"/>
  <c r="I104" i="49" s="1"/>
  <c r="G104" i="49"/>
  <c r="AP59" i="2"/>
  <c r="AO59" i="2"/>
  <c r="B115" i="2" l="1"/>
  <c r="B189" i="49"/>
  <c r="B114" i="2" l="1"/>
  <c r="K5" i="2" l="1"/>
  <c r="G64" i="49" l="1"/>
  <c r="G65" i="49"/>
  <c r="G66" i="49"/>
  <c r="G67" i="49"/>
  <c r="G68" i="49"/>
  <c r="G69" i="49"/>
  <c r="G70" i="49"/>
  <c r="G71" i="49"/>
  <c r="G72" i="49"/>
  <c r="G73" i="49"/>
  <c r="G74" i="49"/>
  <c r="G183" i="49"/>
  <c r="I182" i="49"/>
  <c r="I181" i="49"/>
  <c r="I180" i="49"/>
  <c r="I179" i="49"/>
  <c r="I178" i="49"/>
  <c r="I177" i="49"/>
  <c r="I176" i="49"/>
  <c r="I175" i="49"/>
  <c r="I174" i="49"/>
  <c r="I173" i="49"/>
  <c r="I172" i="49"/>
  <c r="I171" i="49"/>
  <c r="G168" i="49"/>
  <c r="I167" i="49"/>
  <c r="I166" i="49"/>
  <c r="I165" i="49"/>
  <c r="I164" i="49"/>
  <c r="I163" i="49"/>
  <c r="I162" i="49"/>
  <c r="I161" i="49"/>
  <c r="I160" i="49"/>
  <c r="I159" i="49"/>
  <c r="I158" i="49"/>
  <c r="I157" i="49"/>
  <c r="I156" i="49"/>
  <c r="G151" i="49"/>
  <c r="I150" i="49"/>
  <c r="I149" i="49"/>
  <c r="I148" i="49"/>
  <c r="I147" i="49"/>
  <c r="I146" i="49"/>
  <c r="I145" i="49"/>
  <c r="I144" i="49"/>
  <c r="I143" i="49"/>
  <c r="I142" i="49"/>
  <c r="I141" i="49"/>
  <c r="I140" i="49"/>
  <c r="I139" i="49"/>
  <c r="G137" i="49"/>
  <c r="I136" i="49"/>
  <c r="I135" i="49"/>
  <c r="I134" i="49"/>
  <c r="I133" i="49"/>
  <c r="I132" i="49"/>
  <c r="I131" i="49"/>
  <c r="I130" i="49"/>
  <c r="I129" i="49"/>
  <c r="I128" i="49"/>
  <c r="I127" i="49"/>
  <c r="I126" i="49"/>
  <c r="I125" i="49"/>
  <c r="G123" i="49"/>
  <c r="I122" i="49"/>
  <c r="I121" i="49"/>
  <c r="I120" i="49"/>
  <c r="I119" i="49"/>
  <c r="I118" i="49"/>
  <c r="I117" i="49"/>
  <c r="I116" i="49"/>
  <c r="I115" i="49"/>
  <c r="I114" i="49"/>
  <c r="I113" i="49"/>
  <c r="I112" i="49"/>
  <c r="I111" i="49"/>
  <c r="G153" i="49" l="1"/>
  <c r="I151" i="49"/>
  <c r="I137" i="49"/>
  <c r="I123" i="49"/>
  <c r="I168" i="49"/>
  <c r="I183" i="49"/>
  <c r="I211" i="49"/>
  <c r="H211" i="49"/>
  <c r="I206" i="49"/>
  <c r="H206" i="49"/>
  <c r="I212" i="49" l="1"/>
  <c r="H212" i="49"/>
  <c r="I153" i="49"/>
  <c r="AC60" i="2" l="1"/>
  <c r="AH60" i="2"/>
  <c r="AA60" i="2"/>
  <c r="C91" i="2" l="1"/>
  <c r="C92" i="2"/>
  <c r="C93" i="2"/>
  <c r="C94" i="2"/>
  <c r="C95" i="2"/>
  <c r="C96" i="2"/>
  <c r="C97" i="2"/>
  <c r="C98" i="2"/>
  <c r="C99" i="2"/>
  <c r="C100" i="2"/>
  <c r="C101" i="2"/>
  <c r="C102" i="2"/>
  <c r="C103" i="2"/>
  <c r="C104" i="2"/>
  <c r="C105" i="2"/>
  <c r="C106" i="2"/>
  <c r="C107" i="2"/>
  <c r="C108" i="2"/>
  <c r="C109" i="2"/>
  <c r="C65" i="2"/>
  <c r="C66" i="2"/>
  <c r="C67" i="2"/>
  <c r="C68" i="2"/>
  <c r="C69" i="2"/>
  <c r="C70" i="2"/>
  <c r="C71" i="2"/>
  <c r="C72" i="2"/>
  <c r="C73" i="2"/>
  <c r="C74" i="2"/>
  <c r="C75" i="2"/>
  <c r="C76" i="2"/>
  <c r="C77" i="2"/>
  <c r="C78" i="2"/>
  <c r="C79" i="2"/>
  <c r="C80" i="2"/>
  <c r="C81" i="2"/>
  <c r="C82" i="2"/>
  <c r="C83" i="2"/>
  <c r="C64" i="2"/>
  <c r="M8" i="49"/>
  <c r="AI60" i="2"/>
  <c r="AJ60" i="2"/>
  <c r="AD60" i="2"/>
  <c r="AL60" i="2"/>
  <c r="AM60" i="2"/>
  <c r="AF60" i="2"/>
  <c r="G193" i="49"/>
  <c r="M7" i="49"/>
  <c r="H123" i="49" l="1"/>
  <c r="H107" i="49"/>
  <c r="H46" i="49"/>
  <c r="H137" i="49"/>
  <c r="H168" i="49"/>
  <c r="H183" i="49"/>
  <c r="H151" i="49"/>
  <c r="N10" i="49"/>
  <c r="AE60" i="2"/>
  <c r="AB60" i="2"/>
  <c r="AK60" i="2"/>
  <c r="C90" i="2"/>
  <c r="H153" i="49" l="1"/>
  <c r="I67" i="49" l="1"/>
  <c r="I68" i="49"/>
  <c r="I69" i="49"/>
  <c r="I70" i="49"/>
  <c r="I71" i="49"/>
  <c r="I72" i="49"/>
  <c r="I73" i="49"/>
  <c r="I74" i="49"/>
  <c r="G75" i="49"/>
  <c r="G76" i="49" s="1"/>
  <c r="G53" i="49"/>
  <c r="I53" i="49" s="1"/>
  <c r="G54" i="49"/>
  <c r="I54" i="49" s="1"/>
  <c r="G55" i="49"/>
  <c r="I55" i="49" s="1"/>
  <c r="G56" i="49"/>
  <c r="I56" i="49" s="1"/>
  <c r="G57" i="49"/>
  <c r="I57" i="49" s="1"/>
  <c r="G58" i="49"/>
  <c r="I58" i="49" s="1"/>
  <c r="G59" i="49"/>
  <c r="I59" i="49" s="1"/>
  <c r="G60" i="49"/>
  <c r="I60" i="49" s="1"/>
  <c r="G61" i="49"/>
  <c r="I61" i="49" s="1"/>
  <c r="G37" i="49"/>
  <c r="I37" i="49" s="1"/>
  <c r="G38" i="49"/>
  <c r="I38" i="49" s="1"/>
  <c r="G39" i="49"/>
  <c r="I39" i="49" s="1"/>
  <c r="G40" i="49"/>
  <c r="I40" i="49" s="1"/>
  <c r="G41" i="49"/>
  <c r="I41" i="49" s="1"/>
  <c r="G42" i="49"/>
  <c r="I42" i="49" s="1"/>
  <c r="G43" i="49"/>
  <c r="I43" i="49" s="1"/>
  <c r="G44" i="49"/>
  <c r="I44" i="49" s="1"/>
  <c r="G45" i="49"/>
  <c r="I45" i="49" s="1"/>
  <c r="I66" i="49"/>
  <c r="G52" i="49"/>
  <c r="I52" i="49" s="1"/>
  <c r="C63" i="2"/>
  <c r="B63" i="2"/>
  <c r="M3" i="2"/>
  <c r="B178" i="2" s="1"/>
  <c r="I65" i="49"/>
  <c r="I64" i="49"/>
  <c r="G51" i="49"/>
  <c r="I51" i="49" s="1"/>
  <c r="G50" i="49"/>
  <c r="I50" i="49" s="1"/>
  <c r="L32" i="2"/>
  <c r="G35" i="49"/>
  <c r="I35" i="49" s="1"/>
  <c r="G34" i="49"/>
  <c r="I34" i="49" s="1"/>
  <c r="D4" i="49"/>
  <c r="M63" i="2"/>
  <c r="K63" i="2"/>
  <c r="I63" i="2"/>
  <c r="I75" i="49" l="1"/>
  <c r="C11" i="49" s="1"/>
  <c r="I46" i="49"/>
  <c r="G46" i="49"/>
  <c r="G62" i="49"/>
  <c r="G107" i="49" s="1"/>
  <c r="I107" i="49" s="1"/>
  <c r="I62" i="49"/>
  <c r="I76" i="49" l="1"/>
  <c r="G190" i="49"/>
  <c r="H188" i="49" l="1"/>
  <c r="G194" i="49" s="1"/>
  <c r="G195" i="49" s="1"/>
  <c r="I188" i="49"/>
  <c r="G188" i="49"/>
  <c r="H189" i="49" l="1"/>
  <c r="H191" i="49" s="1"/>
  <c r="I190" i="49"/>
  <c r="G189" i="49" l="1"/>
  <c r="G191" i="49" s="1"/>
  <c r="I191" i="49"/>
  <c r="AD81" i="2"/>
  <c r="J293" i="2"/>
  <c r="I336" i="2"/>
  <c r="J347" i="2"/>
  <c r="J286" i="2"/>
  <c r="L272" i="2"/>
  <c r="I273" i="2"/>
  <c r="AB64" i="2"/>
  <c r="J216" i="2"/>
  <c r="L240" i="2"/>
  <c r="K264" i="2"/>
  <c r="J200" i="2"/>
  <c r="E75" i="2"/>
  <c r="S73" i="2"/>
  <c r="T77" i="2"/>
  <c r="K329" i="2"/>
  <c r="J341" i="2"/>
  <c r="J232" i="2"/>
  <c r="J296" i="2"/>
  <c r="K324" i="2"/>
  <c r="AP67" i="2"/>
  <c r="E109" i="2"/>
  <c r="K251" i="2"/>
  <c r="AH77" i="2"/>
  <c r="I230" i="2"/>
  <c r="K199" i="2"/>
  <c r="AT73" i="2"/>
  <c r="J238" i="2"/>
  <c r="AV82" i="2"/>
  <c r="K292" i="2"/>
  <c r="AU82" i="2"/>
  <c r="L265" i="2"/>
  <c r="AR76" i="2"/>
  <c r="L253" i="2"/>
  <c r="AS75" i="2"/>
  <c r="U70" i="2"/>
  <c r="AB76" i="2"/>
  <c r="E106" i="2"/>
  <c r="Y67" i="2"/>
  <c r="AI79" i="2"/>
  <c r="AA80" i="2"/>
  <c r="L252" i="2"/>
  <c r="J336" i="2"/>
  <c r="K283" i="2"/>
  <c r="AT69" i="2"/>
  <c r="AV67" i="2"/>
  <c r="AM72" i="2"/>
  <c r="I302" i="2"/>
  <c r="J212" i="2"/>
  <c r="AK73" i="2"/>
  <c r="J284" i="2"/>
  <c r="J205" i="2"/>
  <c r="L291" i="2"/>
  <c r="J250" i="2"/>
  <c r="AF78" i="2"/>
  <c r="V75" i="2"/>
  <c r="AS79" i="2"/>
  <c r="K259" i="2"/>
  <c r="J348" i="2"/>
  <c r="I347" i="2"/>
  <c r="AC79" i="2"/>
  <c r="L209" i="2"/>
  <c r="AC73" i="2"/>
  <c r="J246" i="2"/>
  <c r="L219" i="2"/>
  <c r="AJ83" i="2"/>
  <c r="U72" i="2"/>
  <c r="Y83" i="2"/>
  <c r="AO77" i="2"/>
  <c r="AO67" i="2"/>
  <c r="AM79" i="2"/>
  <c r="I308" i="2"/>
  <c r="K331" i="2"/>
  <c r="I284" i="2"/>
  <c r="V66" i="2"/>
  <c r="L280" i="2"/>
  <c r="L328" i="2"/>
  <c r="B98" i="2"/>
  <c r="V83" i="2"/>
  <c r="X67" i="2"/>
  <c r="AE67" i="2"/>
  <c r="K245" i="2"/>
  <c r="AR82" i="2"/>
  <c r="AF67" i="2"/>
  <c r="J280" i="2"/>
  <c r="K226" i="2"/>
  <c r="I214" i="2"/>
  <c r="AD73" i="2"/>
  <c r="AO78" i="2"/>
  <c r="I290" i="2"/>
  <c r="L335" i="2"/>
  <c r="AF76" i="2"/>
  <c r="L201" i="2"/>
  <c r="AU72" i="2"/>
  <c r="AT64" i="2"/>
  <c r="J339" i="2"/>
  <c r="AO74" i="2"/>
  <c r="AM81" i="2"/>
  <c r="K337" i="2"/>
  <c r="K321" i="2"/>
  <c r="L343" i="2"/>
  <c r="I340" i="2"/>
  <c r="V64" i="2"/>
  <c r="AV76" i="2"/>
  <c r="K315" i="2"/>
  <c r="I204" i="2"/>
  <c r="I321" i="2"/>
  <c r="I223" i="2"/>
  <c r="AT80" i="2"/>
  <c r="X65" i="2"/>
  <c r="AT67" i="2"/>
  <c r="AE68" i="2"/>
  <c r="J242" i="2"/>
  <c r="S78" i="2"/>
  <c r="J220" i="2"/>
  <c r="L217" i="2"/>
  <c r="AM71" i="2"/>
  <c r="AD66" i="2"/>
  <c r="AB83" i="2"/>
  <c r="AO79" i="2"/>
  <c r="L348" i="2"/>
  <c r="AM68" i="2"/>
  <c r="L315" i="2"/>
  <c r="J211" i="2"/>
  <c r="K231" i="2"/>
  <c r="B109" i="2"/>
  <c r="X83" i="2"/>
  <c r="J319" i="2"/>
  <c r="L281" i="2"/>
  <c r="U77" i="2"/>
  <c r="K260" i="2"/>
  <c r="AC78" i="2"/>
  <c r="AI72" i="2"/>
  <c r="I313" i="2"/>
  <c r="J283" i="2"/>
  <c r="L296" i="2"/>
  <c r="I242" i="2"/>
  <c r="V71" i="2"/>
  <c r="AH81" i="2"/>
  <c r="I232" i="2"/>
  <c r="I248" i="2"/>
  <c r="B104" i="2"/>
  <c r="I312" i="2"/>
  <c r="V81" i="2"/>
  <c r="AS72" i="2"/>
  <c r="I326" i="2"/>
  <c r="AV79" i="2"/>
  <c r="J297" i="2"/>
  <c r="L321" i="2"/>
  <c r="V70" i="2"/>
  <c r="Y82" i="2"/>
  <c r="J241" i="2"/>
  <c r="I215" i="2"/>
  <c r="J262" i="2"/>
  <c r="B108" i="2"/>
  <c r="I270" i="2"/>
  <c r="AV80" i="2"/>
  <c r="B66" i="2"/>
  <c r="L231" i="2"/>
  <c r="AA81" i="2"/>
  <c r="K205" i="2"/>
  <c r="L298" i="2"/>
  <c r="AK81" i="2"/>
  <c r="J291" i="2"/>
  <c r="E65" i="2"/>
  <c r="K211" i="2"/>
  <c r="L342" i="2"/>
  <c r="E97" i="2"/>
  <c r="J321" i="2"/>
  <c r="AT72" i="2"/>
  <c r="AU80" i="2"/>
  <c r="AE70" i="2"/>
  <c r="K277" i="2"/>
  <c r="L200" i="2"/>
  <c r="I330" i="2"/>
  <c r="J239" i="2"/>
  <c r="AJ79" i="2"/>
  <c r="Y70" i="2"/>
  <c r="AL74" i="2"/>
  <c r="L289" i="2"/>
  <c r="AI73" i="2"/>
  <c r="AJ74" i="2"/>
  <c r="AR83" i="2"/>
  <c r="B78" i="2"/>
  <c r="AM65" i="2"/>
  <c r="AL65" i="2"/>
  <c r="AC72" i="2"/>
  <c r="AS65" i="2"/>
  <c r="I294" i="2"/>
  <c r="AB66" i="2"/>
  <c r="I278" i="2"/>
  <c r="L225" i="2"/>
  <c r="T79" i="2"/>
  <c r="J345" i="2"/>
  <c r="E68" i="2"/>
  <c r="B76" i="2"/>
  <c r="L285" i="2"/>
  <c r="K285" i="2"/>
  <c r="K281" i="2"/>
  <c r="L207" i="2"/>
  <c r="AM82" i="2"/>
  <c r="J305" i="2"/>
  <c r="AA77" i="2"/>
  <c r="J285" i="2"/>
  <c r="AU81" i="2"/>
  <c r="I291" i="2"/>
  <c r="K317" i="2"/>
  <c r="I334" i="2"/>
  <c r="I350" i="2"/>
  <c r="L304" i="2"/>
  <c r="J208" i="2"/>
  <c r="AP79" i="2"/>
  <c r="AM77" i="2"/>
  <c r="K286" i="2"/>
  <c r="E96" i="2"/>
  <c r="AV69" i="2"/>
  <c r="AK66" i="2"/>
  <c r="J276" i="2"/>
  <c r="K274" i="2"/>
  <c r="AP65" i="2"/>
  <c r="K224" i="2"/>
  <c r="Y75" i="2"/>
  <c r="J235" i="2"/>
  <c r="J292" i="2"/>
  <c r="S83" i="2"/>
  <c r="E95" i="2"/>
  <c r="K217" i="2"/>
  <c r="AS64" i="2"/>
  <c r="J329" i="2"/>
  <c r="V77" i="2"/>
  <c r="AH72" i="2"/>
  <c r="X68" i="2"/>
  <c r="AF79" i="2"/>
  <c r="AC71" i="2"/>
  <c r="L319" i="2"/>
  <c r="I205" i="2"/>
  <c r="AC77" i="2"/>
  <c r="K273" i="2"/>
  <c r="AV66" i="2"/>
  <c r="L330" i="2"/>
  <c r="L332" i="2"/>
  <c r="AE81" i="2"/>
  <c r="K347" i="2"/>
  <c r="AV75" i="2"/>
  <c r="E76" i="2"/>
  <c r="E78" i="2"/>
  <c r="J258" i="2"/>
  <c r="AF64" i="2"/>
  <c r="B67" i="2"/>
  <c r="AT76" i="2"/>
  <c r="T83" i="2"/>
  <c r="L340" i="2"/>
  <c r="AL82" i="2"/>
  <c r="J344" i="2"/>
  <c r="I331" i="2"/>
  <c r="U65" i="2"/>
  <c r="J233" i="2"/>
  <c r="L234" i="2"/>
  <c r="T69" i="2"/>
  <c r="K349" i="2"/>
  <c r="K219" i="2"/>
  <c r="AC66" i="2"/>
  <c r="AS78" i="2"/>
  <c r="AT66" i="2"/>
  <c r="I329" i="2"/>
  <c r="J247" i="2"/>
  <c r="AL81" i="2"/>
  <c r="J209" i="2"/>
  <c r="J225" i="2"/>
  <c r="J199" i="2"/>
  <c r="I343" i="2"/>
  <c r="AE75" i="2"/>
  <c r="L336" i="2"/>
  <c r="J221" i="2"/>
  <c r="AE80" i="2"/>
  <c r="I234" i="2"/>
  <c r="J230" i="2"/>
  <c r="E81" i="2"/>
  <c r="Y65" i="2"/>
  <c r="I220" i="2"/>
  <c r="AJ82" i="2"/>
  <c r="B79" i="2"/>
  <c r="L227" i="2"/>
  <c r="B93" i="2"/>
  <c r="B70" i="2"/>
  <c r="L247" i="2"/>
  <c r="Y81" i="2"/>
  <c r="AD80" i="2"/>
  <c r="I306" i="2"/>
  <c r="V79" i="2"/>
  <c r="AC75" i="2"/>
  <c r="AA69" i="2"/>
  <c r="J302" i="2"/>
  <c r="L273" i="2"/>
  <c r="AD79" i="2"/>
  <c r="L223" i="2"/>
  <c r="AI81" i="2"/>
  <c r="AL83" i="2"/>
  <c r="T76" i="2"/>
  <c r="K202" i="2"/>
  <c r="AA78" i="2"/>
  <c r="AD74" i="2"/>
  <c r="AR79" i="2"/>
  <c r="L228" i="2"/>
  <c r="I222" i="2"/>
  <c r="K223" i="2"/>
  <c r="I327" i="2"/>
  <c r="K240" i="2"/>
  <c r="B96" i="2"/>
  <c r="AB71" i="2"/>
  <c r="Y74" i="2"/>
  <c r="AL77" i="2"/>
  <c r="AD70" i="2"/>
  <c r="L255" i="2"/>
  <c r="AO69" i="2"/>
  <c r="AI75" i="2"/>
  <c r="I254" i="2"/>
  <c r="Y71" i="2"/>
  <c r="AU79" i="2"/>
  <c r="L260" i="2"/>
  <c r="K250" i="2"/>
  <c r="S74" i="2"/>
  <c r="AS69" i="2"/>
  <c r="AE82" i="2"/>
  <c r="I320" i="2"/>
  <c r="I318" i="2"/>
  <c r="K316" i="2"/>
  <c r="AK75" i="2"/>
  <c r="V80" i="2"/>
  <c r="K265" i="2"/>
  <c r="J263" i="2"/>
  <c r="I207" i="2"/>
  <c r="I243" i="2"/>
  <c r="I255" i="2"/>
  <c r="L241" i="2"/>
  <c r="J313" i="2"/>
  <c r="J210" i="2"/>
  <c r="J217" i="2"/>
  <c r="J269" i="2"/>
  <c r="U64" i="2"/>
  <c r="K336" i="2"/>
  <c r="AK71" i="2"/>
  <c r="AC67" i="2"/>
  <c r="AB81" i="2"/>
  <c r="AE83" i="2"/>
  <c r="X78" i="2"/>
  <c r="I288" i="2"/>
  <c r="J311" i="2"/>
  <c r="J335" i="2"/>
  <c r="AO76" i="2"/>
  <c r="J264" i="2"/>
  <c r="Y64" i="2"/>
  <c r="AR66" i="2"/>
  <c r="K203" i="2"/>
  <c r="AT82" i="2"/>
  <c r="AR71" i="2"/>
  <c r="AI64" i="2"/>
  <c r="K310" i="2"/>
  <c r="AP70" i="2"/>
  <c r="W66" i="2"/>
  <c r="E93" i="2"/>
  <c r="AC68" i="2"/>
  <c r="I219" i="2"/>
  <c r="AE72" i="2"/>
  <c r="J201" i="2"/>
  <c r="AJ76" i="2"/>
  <c r="E83" i="2"/>
  <c r="B95" i="2"/>
  <c r="I256" i="2"/>
  <c r="K215" i="2"/>
  <c r="AU64" i="2"/>
  <c r="K312" i="2"/>
  <c r="I300" i="2"/>
  <c r="W82" i="2"/>
  <c r="AL72" i="2"/>
  <c r="AE76" i="2"/>
  <c r="J290" i="2"/>
  <c r="K207" i="2"/>
  <c r="L318" i="2"/>
  <c r="K320" i="2"/>
  <c r="AT70" i="2"/>
  <c r="L324" i="2"/>
  <c r="AH83" i="2"/>
  <c r="J334" i="2"/>
  <c r="L202" i="2"/>
  <c r="L323" i="2"/>
  <c r="I262" i="2"/>
  <c r="I328" i="2"/>
  <c r="I279" i="2"/>
  <c r="I348" i="2"/>
  <c r="I213" i="2"/>
  <c r="I276" i="2"/>
  <c r="AC70" i="2"/>
  <c r="K323" i="2"/>
  <c r="J222" i="2"/>
  <c r="AI67" i="2"/>
  <c r="J261" i="2"/>
  <c r="I266" i="2"/>
  <c r="AV65" i="2"/>
  <c r="E77" i="2"/>
  <c r="K326" i="2"/>
  <c r="I233" i="2"/>
  <c r="J249" i="2"/>
  <c r="K271" i="2"/>
  <c r="L259" i="2"/>
  <c r="J266" i="2"/>
  <c r="I311" i="2"/>
  <c r="I267" i="2"/>
  <c r="K348" i="2"/>
  <c r="AA73" i="2"/>
  <c r="AA65" i="2"/>
  <c r="AA67" i="2"/>
  <c r="L235" i="2"/>
  <c r="V65" i="2"/>
  <c r="V82" i="2"/>
  <c r="L312" i="2"/>
  <c r="J303" i="2"/>
  <c r="K332" i="2"/>
  <c r="U76" i="2"/>
  <c r="I277" i="2"/>
  <c r="AE66" i="2"/>
  <c r="AL80" i="2"/>
  <c r="I337" i="2"/>
  <c r="AH75" i="2"/>
  <c r="X75" i="2"/>
  <c r="L331" i="2"/>
  <c r="J279" i="2"/>
  <c r="L345" i="2"/>
  <c r="L268" i="2"/>
  <c r="X69" i="2"/>
  <c r="L290" i="2"/>
  <c r="K212" i="2"/>
  <c r="B75" i="2"/>
  <c r="L216" i="2"/>
  <c r="L221" i="2"/>
  <c r="J298" i="2"/>
  <c r="E104" i="2"/>
  <c r="I344" i="2"/>
  <c r="K276" i="2"/>
  <c r="AT68" i="2"/>
  <c r="K287" i="2"/>
  <c r="I280" i="2"/>
  <c r="I245" i="2"/>
  <c r="K201" i="2"/>
  <c r="J340" i="2"/>
  <c r="AK69" i="2"/>
  <c r="AD82" i="2"/>
  <c r="J318" i="2"/>
  <c r="L229" i="2"/>
  <c r="AK70" i="2"/>
  <c r="I227" i="2"/>
  <c r="I265" i="2"/>
  <c r="W75" i="2"/>
  <c r="S65" i="2"/>
  <c r="L300" i="2"/>
  <c r="AM75" i="2"/>
  <c r="K235" i="2"/>
  <c r="J267" i="2"/>
  <c r="K322" i="2"/>
  <c r="AH70" i="2"/>
  <c r="AB82" i="2"/>
  <c r="AC80" i="2"/>
  <c r="I251" i="2"/>
  <c r="AI83" i="2"/>
  <c r="AH74" i="2"/>
  <c r="AO71" i="2"/>
  <c r="B103" i="2"/>
  <c r="K278" i="2"/>
  <c r="I349" i="2"/>
  <c r="AL70" i="2"/>
  <c r="L284" i="2"/>
  <c r="J337" i="2"/>
  <c r="L211" i="2"/>
  <c r="K300" i="2"/>
  <c r="AK82" i="2"/>
  <c r="J304" i="2"/>
  <c r="AO70" i="2"/>
  <c r="AP66" i="2"/>
  <c r="AR65" i="2"/>
  <c r="T64" i="2"/>
  <c r="X77" i="2"/>
  <c r="L204" i="2"/>
  <c r="J256" i="2"/>
  <c r="L278" i="2"/>
  <c r="AK68" i="2"/>
  <c r="AB67" i="2"/>
  <c r="K228" i="2"/>
  <c r="AK79" i="2"/>
  <c r="I238" i="2"/>
  <c r="B80" i="2"/>
  <c r="AO72" i="2"/>
  <c r="L254" i="2"/>
  <c r="L199" i="2"/>
  <c r="AO81" i="2"/>
  <c r="L333" i="2"/>
  <c r="L233" i="2"/>
  <c r="L292" i="2"/>
  <c r="L302" i="2"/>
  <c r="AL64" i="2"/>
  <c r="AJ72" i="2"/>
  <c r="K262" i="2"/>
  <c r="Y79" i="2"/>
  <c r="I237" i="2"/>
  <c r="L203" i="2"/>
  <c r="AA64" i="2"/>
  <c r="AR77" i="2"/>
  <c r="AF70" i="2"/>
  <c r="L305" i="2"/>
  <c r="W76" i="2"/>
  <c r="U81" i="2"/>
  <c r="AT83" i="2"/>
  <c r="J350" i="2"/>
  <c r="W71" i="2"/>
  <c r="L295" i="2"/>
  <c r="AM83" i="2"/>
  <c r="U66" i="2"/>
  <c r="AK77" i="2"/>
  <c r="J320" i="2"/>
  <c r="J301" i="2"/>
  <c r="I296" i="2"/>
  <c r="I283" i="2"/>
  <c r="AR74" i="2"/>
  <c r="B68" i="2"/>
  <c r="K289" i="2"/>
  <c r="K280" i="2"/>
  <c r="B100" i="2"/>
  <c r="AJ69" i="2"/>
  <c r="L215" i="2"/>
  <c r="J325" i="2"/>
  <c r="V67" i="2"/>
  <c r="AT74" i="2"/>
  <c r="I209" i="2"/>
  <c r="AU67" i="2"/>
  <c r="L327" i="2"/>
  <c r="AS68" i="2"/>
  <c r="U83" i="2"/>
  <c r="L210" i="2"/>
  <c r="J314" i="2"/>
  <c r="W81" i="2"/>
  <c r="AH78" i="2"/>
  <c r="E71" i="2"/>
  <c r="AL76" i="2"/>
  <c r="AE65" i="2"/>
  <c r="L262" i="2"/>
  <c r="T72" i="2"/>
  <c r="J317" i="2"/>
  <c r="L239" i="2"/>
  <c r="AH82" i="2"/>
  <c r="L322" i="2"/>
  <c r="J331" i="2"/>
  <c r="I305" i="2"/>
  <c r="K200" i="2"/>
  <c r="K243" i="2"/>
  <c r="AL73" i="2"/>
  <c r="AJ71" i="2"/>
  <c r="AL75" i="2"/>
  <c r="I335" i="2"/>
  <c r="L297" i="2"/>
  <c r="K267" i="2"/>
  <c r="AS83" i="2"/>
  <c r="AB75" i="2"/>
  <c r="AA71" i="2"/>
  <c r="AA75" i="2"/>
  <c r="S69" i="2"/>
  <c r="J240" i="2"/>
  <c r="I295" i="2"/>
  <c r="I272" i="2"/>
  <c r="I287" i="2"/>
  <c r="AA74" i="2"/>
  <c r="J310" i="2"/>
  <c r="S79" i="2"/>
  <c r="B91" i="2"/>
  <c r="I249" i="2"/>
  <c r="K239" i="2"/>
  <c r="I201" i="2"/>
  <c r="U75" i="2"/>
  <c r="B94" i="2"/>
  <c r="B90" i="2"/>
  <c r="AF75" i="2"/>
  <c r="L263" i="2"/>
  <c r="AV70" i="2"/>
  <c r="AE64" i="2"/>
  <c r="I319" i="2"/>
  <c r="I289" i="2"/>
  <c r="I292" i="2"/>
  <c r="AE77" i="2"/>
  <c r="B102" i="2"/>
  <c r="L270" i="2"/>
  <c r="AJ77" i="2"/>
  <c r="J275" i="2"/>
  <c r="J265" i="2"/>
  <c r="J219" i="2"/>
  <c r="AC83" i="2"/>
  <c r="J312" i="2"/>
  <c r="B64" i="2"/>
  <c r="I299" i="2"/>
  <c r="AT81" i="2"/>
  <c r="AS81" i="2"/>
  <c r="L266" i="2"/>
  <c r="W64" i="2"/>
  <c r="K214" i="2"/>
  <c r="I297" i="2"/>
  <c r="L237" i="2"/>
  <c r="B82" i="2"/>
  <c r="J231" i="2"/>
  <c r="B99" i="2"/>
  <c r="J213" i="2"/>
  <c r="E82" i="2"/>
  <c r="J272" i="2"/>
  <c r="I282" i="2"/>
  <c r="K298" i="2"/>
  <c r="AL68" i="2"/>
  <c r="K327" i="2"/>
  <c r="AV81" i="2"/>
  <c r="S71" i="2"/>
  <c r="AI71" i="2"/>
  <c r="AE78" i="2"/>
  <c r="K334" i="2"/>
  <c r="K314" i="2"/>
  <c r="AO65" i="2"/>
  <c r="J226" i="2"/>
  <c r="AA70" i="2"/>
  <c r="AJ70" i="2"/>
  <c r="I314" i="2"/>
  <c r="AO68" i="2"/>
  <c r="E101" i="2"/>
  <c r="AM64" i="2"/>
  <c r="AB68" i="2"/>
  <c r="L308" i="2"/>
  <c r="T68" i="2"/>
  <c r="K309" i="2"/>
  <c r="AS76" i="2"/>
  <c r="AF77" i="2"/>
  <c r="J295" i="2"/>
  <c r="J288" i="2"/>
  <c r="E69" i="2"/>
  <c r="L220" i="2"/>
  <c r="U67" i="2"/>
  <c r="I203" i="2"/>
  <c r="AR73" i="2"/>
  <c r="AF73" i="2"/>
  <c r="I303" i="2"/>
  <c r="L337" i="2"/>
  <c r="J278" i="2"/>
  <c r="AC69" i="2"/>
  <c r="I322" i="2"/>
  <c r="I342" i="2"/>
  <c r="I286" i="2"/>
  <c r="U82" i="2"/>
  <c r="AT75" i="2"/>
  <c r="J327" i="2"/>
  <c r="I199" i="2"/>
  <c r="AL69" i="2"/>
  <c r="X79" i="2"/>
  <c r="J277" i="2"/>
  <c r="W83" i="2"/>
  <c r="X71" i="2"/>
  <c r="L329" i="2"/>
  <c r="AD75" i="2"/>
  <c r="V74" i="2"/>
  <c r="AM73" i="2"/>
  <c r="L341" i="2"/>
  <c r="J207" i="2"/>
  <c r="W69" i="2"/>
  <c r="T70" i="2"/>
  <c r="L339" i="2"/>
  <c r="AM74" i="2"/>
  <c r="Y69" i="2"/>
  <c r="I208" i="2"/>
  <c r="Y76" i="2"/>
  <c r="L258" i="2"/>
  <c r="J281" i="2"/>
  <c r="J342" i="2"/>
  <c r="I206" i="2"/>
  <c r="L256" i="2"/>
  <c r="AA79" i="2"/>
  <c r="X70" i="2"/>
  <c r="AB72" i="2"/>
  <c r="AV68" i="2"/>
  <c r="AE79" i="2"/>
  <c r="S76" i="2"/>
  <c r="X82" i="2"/>
  <c r="AU74" i="2"/>
  <c r="E103" i="2"/>
  <c r="J300" i="2"/>
  <c r="E90" i="2"/>
  <c r="L276" i="2"/>
  <c r="K291" i="2"/>
  <c r="K233" i="2"/>
  <c r="I332" i="2"/>
  <c r="AC81" i="2"/>
  <c r="K338" i="2"/>
  <c r="I240" i="2"/>
  <c r="AF80" i="2"/>
  <c r="K272" i="2"/>
  <c r="K269" i="2"/>
  <c r="L214" i="2"/>
  <c r="AP73" i="2"/>
  <c r="L347" i="2"/>
  <c r="Y78" i="2"/>
  <c r="AO82" i="2"/>
  <c r="I210" i="2"/>
  <c r="AI78" i="2"/>
  <c r="K279" i="2"/>
  <c r="W77" i="2"/>
  <c r="E79" i="2"/>
  <c r="L249" i="2"/>
  <c r="K275" i="2"/>
  <c r="J218" i="2"/>
  <c r="X74" i="2"/>
  <c r="J206" i="2"/>
  <c r="AF82" i="2"/>
  <c r="I293" i="2"/>
  <c r="K270" i="2"/>
  <c r="I260" i="2"/>
  <c r="I211" i="2"/>
  <c r="K288" i="2"/>
  <c r="Y80" i="2"/>
  <c r="K247" i="2"/>
  <c r="AP74" i="2"/>
  <c r="K225" i="2"/>
  <c r="K339" i="2"/>
  <c r="AK76" i="2"/>
  <c r="V73" i="2"/>
  <c r="J307" i="2"/>
  <c r="AA68" i="2"/>
  <c r="AT77" i="2"/>
  <c r="AF65" i="2"/>
  <c r="J306" i="2"/>
  <c r="AT71" i="2"/>
  <c r="AF74" i="2"/>
  <c r="AP76" i="2"/>
  <c r="I250" i="2"/>
  <c r="L244" i="2"/>
  <c r="AD71" i="2"/>
  <c r="L275" i="2"/>
  <c r="X76" i="2"/>
  <c r="T74" i="2"/>
  <c r="L349" i="2"/>
  <c r="B74" i="2"/>
  <c r="K252" i="2"/>
  <c r="K208" i="2"/>
  <c r="I307" i="2"/>
  <c r="E64" i="2"/>
  <c r="L338" i="2"/>
  <c r="K335" i="2"/>
  <c r="B107" i="2"/>
  <c r="W70" i="2"/>
  <c r="V68" i="2"/>
  <c r="L248" i="2"/>
  <c r="E102" i="2"/>
  <c r="L313" i="2"/>
  <c r="E74" i="2"/>
  <c r="AE69" i="2"/>
  <c r="J308" i="2"/>
  <c r="K216" i="2"/>
  <c r="AO64" i="2"/>
  <c r="L205" i="2"/>
  <c r="I221" i="2"/>
  <c r="E80" i="2"/>
  <c r="L238" i="2"/>
  <c r="U71" i="2"/>
  <c r="U80" i="2"/>
  <c r="Y66" i="2"/>
  <c r="AH65" i="2"/>
  <c r="K301" i="2"/>
  <c r="L279" i="2"/>
  <c r="L288" i="2"/>
  <c r="L206" i="2"/>
  <c r="K249" i="2"/>
  <c r="J268" i="2"/>
  <c r="T80" i="2"/>
  <c r="AF71" i="2"/>
  <c r="L309" i="2"/>
  <c r="K230" i="2"/>
  <c r="AI76" i="2"/>
  <c r="AB80" i="2"/>
  <c r="AL78" i="2"/>
  <c r="V76" i="2"/>
  <c r="L325" i="2"/>
  <c r="AK65" i="2"/>
  <c r="AH80" i="2"/>
  <c r="L250" i="2"/>
  <c r="AD67" i="2"/>
  <c r="B73" i="2"/>
  <c r="AO73" i="2"/>
  <c r="W79" i="2"/>
  <c r="J330" i="2"/>
  <c r="L222" i="2"/>
  <c r="E92" i="2"/>
  <c r="AP82" i="2"/>
  <c r="J223" i="2"/>
  <c r="W67" i="2"/>
  <c r="I218" i="2"/>
  <c r="I346" i="2"/>
  <c r="AB74" i="2"/>
  <c r="AJ73" i="2"/>
  <c r="AP83" i="2"/>
  <c r="AH69" i="2"/>
  <c r="AV77" i="2"/>
  <c r="E70" i="2"/>
  <c r="J343" i="2"/>
  <c r="AA72" i="2"/>
  <c r="AF68" i="2"/>
  <c r="J234" i="2"/>
  <c r="AR68" i="2"/>
  <c r="AH67" i="2"/>
  <c r="K258" i="2"/>
  <c r="AF83" i="2"/>
  <c r="I285" i="2"/>
  <c r="AJ67" i="2"/>
  <c r="AA66" i="2"/>
  <c r="L261" i="2"/>
  <c r="S64" i="2"/>
  <c r="K257" i="2"/>
  <c r="I241" i="2"/>
  <c r="J287" i="2"/>
  <c r="AL71" i="2"/>
  <c r="K263" i="2"/>
  <c r="L306" i="2"/>
  <c r="AT65" i="2"/>
  <c r="AH71" i="2"/>
  <c r="K345" i="2"/>
  <c r="K344" i="2"/>
  <c r="J299" i="2"/>
  <c r="L274" i="2"/>
  <c r="K237" i="2"/>
  <c r="L299" i="2"/>
  <c r="AE71" i="2"/>
  <c r="AP69" i="2"/>
  <c r="AF69" i="2"/>
  <c r="S66" i="2"/>
  <c r="AU65" i="2"/>
  <c r="I323" i="2"/>
  <c r="L286" i="2"/>
  <c r="X72" i="2"/>
  <c r="K256" i="2"/>
  <c r="AM69" i="2"/>
  <c r="AJ80" i="2"/>
  <c r="AP68" i="2"/>
  <c r="AK72" i="2"/>
  <c r="J349" i="2"/>
  <c r="U74" i="2"/>
  <c r="T71" i="2"/>
  <c r="L310" i="2"/>
  <c r="AP78" i="2"/>
  <c r="K213" i="2"/>
  <c r="Y68" i="2"/>
  <c r="J229" i="2"/>
  <c r="L264" i="2"/>
  <c r="AU71" i="2"/>
  <c r="L282" i="2"/>
  <c r="AV74" i="2"/>
  <c r="I253" i="2"/>
  <c r="I304" i="2"/>
  <c r="L208" i="2"/>
  <c r="T65" i="2"/>
  <c r="B101" i="2"/>
  <c r="J289" i="2"/>
  <c r="K340" i="2"/>
  <c r="AV73" i="2"/>
  <c r="AI77" i="2"/>
  <c r="L242" i="2"/>
  <c r="I338" i="2"/>
  <c r="J202" i="2"/>
  <c r="AA83" i="2"/>
  <c r="S82" i="2"/>
  <c r="J316" i="2"/>
  <c r="AS71" i="2"/>
  <c r="K253" i="2"/>
  <c r="J333" i="2"/>
  <c r="AC82" i="2"/>
  <c r="S81" i="2"/>
  <c r="J273" i="2"/>
  <c r="K341" i="2"/>
  <c r="L245" i="2"/>
  <c r="I257" i="2"/>
  <c r="AS74" i="2"/>
  <c r="AM67" i="2"/>
  <c r="I216" i="2"/>
  <c r="K254" i="2"/>
  <c r="J323" i="2"/>
  <c r="K350" i="2"/>
  <c r="L326" i="2"/>
  <c r="J315" i="2"/>
  <c r="J251" i="2"/>
  <c r="AJ81" i="2"/>
  <c r="L316" i="2"/>
  <c r="AU78" i="2"/>
  <c r="J204" i="2"/>
  <c r="J228" i="2"/>
  <c r="W74" i="2"/>
  <c r="I274" i="2"/>
  <c r="I226" i="2"/>
  <c r="S77" i="2"/>
  <c r="AH64" i="2"/>
  <c r="B83" i="2"/>
  <c r="J227" i="2"/>
  <c r="J332" i="2"/>
  <c r="I236" i="2"/>
  <c r="J257" i="2"/>
  <c r="L301" i="2"/>
  <c r="L232" i="2"/>
  <c r="J346" i="2"/>
  <c r="L303" i="2"/>
  <c r="J254" i="2"/>
  <c r="K346" i="2"/>
  <c r="AV71" i="2"/>
  <c r="B65" i="2"/>
  <c r="K221" i="2"/>
  <c r="K229" i="2"/>
  <c r="J248" i="2"/>
  <c r="V72" i="2"/>
  <c r="S67" i="2"/>
  <c r="AD64" i="2"/>
  <c r="AT79" i="2"/>
  <c r="L236" i="2"/>
  <c r="K302" i="2"/>
  <c r="AP75" i="2"/>
  <c r="K255" i="2"/>
  <c r="AB70" i="2"/>
  <c r="AM76" i="2"/>
  <c r="L226" i="2"/>
  <c r="AU69" i="2"/>
  <c r="AU70" i="2"/>
  <c r="AL79" i="2"/>
  <c r="B105" i="2"/>
  <c r="W73" i="2"/>
  <c r="L277" i="2"/>
  <c r="Y77" i="2"/>
  <c r="J274" i="2"/>
  <c r="AR75" i="2"/>
  <c r="I264" i="2"/>
  <c r="K343" i="2"/>
  <c r="J253" i="2"/>
  <c r="E100" i="2"/>
  <c r="E72" i="2"/>
  <c r="AU77" i="2"/>
  <c r="L267" i="2"/>
  <c r="I217" i="2"/>
  <c r="K261" i="2"/>
  <c r="L287" i="2"/>
  <c r="U69" i="2"/>
  <c r="J271" i="2"/>
  <c r="K206" i="2"/>
  <c r="AH79" i="2"/>
  <c r="AB78" i="2"/>
  <c r="AJ75" i="2"/>
  <c r="B77" i="2"/>
  <c r="K294" i="2"/>
  <c r="K319" i="2"/>
  <c r="I261" i="2"/>
  <c r="J338" i="2"/>
  <c r="AR70" i="2"/>
  <c r="J215" i="2"/>
  <c r="AB65" i="2"/>
  <c r="J328" i="2"/>
  <c r="S75" i="2"/>
  <c r="AK80" i="2"/>
  <c r="K244" i="2"/>
  <c r="J237" i="2"/>
  <c r="K284" i="2"/>
  <c r="I281" i="2"/>
  <c r="I271" i="2"/>
  <c r="AE73" i="2"/>
  <c r="I301" i="2"/>
  <c r="L350" i="2"/>
  <c r="B69" i="2"/>
  <c r="T66" i="2"/>
  <c r="I239" i="2"/>
  <c r="L246" i="2"/>
  <c r="AU73" i="2"/>
  <c r="AS66" i="2"/>
  <c r="K290" i="2"/>
  <c r="AH66" i="2"/>
  <c r="T67" i="2"/>
  <c r="K238" i="2"/>
  <c r="I202" i="2"/>
  <c r="AV78" i="2"/>
  <c r="AI66" i="2"/>
  <c r="AI80" i="2"/>
  <c r="AM70" i="2"/>
  <c r="K295" i="2"/>
  <c r="AJ68" i="2"/>
  <c r="I339" i="2"/>
  <c r="L271" i="2"/>
  <c r="X80" i="2"/>
  <c r="I258" i="2"/>
  <c r="AC64" i="2"/>
  <c r="B92" i="2"/>
  <c r="AR78" i="2"/>
  <c r="J245" i="2"/>
  <c r="AS73" i="2"/>
  <c r="AO80" i="2"/>
  <c r="K306" i="2"/>
  <c r="AO83" i="2"/>
  <c r="L251" i="2"/>
  <c r="K266" i="2"/>
  <c r="K282" i="2"/>
  <c r="K308" i="2"/>
  <c r="AS67" i="2"/>
  <c r="AP72" i="2"/>
  <c r="I309" i="2"/>
  <c r="K220" i="2"/>
  <c r="AI65" i="2"/>
  <c r="AS70" i="2"/>
  <c r="X73" i="2"/>
  <c r="I224" i="2"/>
  <c r="L317" i="2"/>
  <c r="K304" i="2"/>
  <c r="W65" i="2"/>
  <c r="I228" i="2"/>
  <c r="K209" i="2"/>
  <c r="K293" i="2"/>
  <c r="K305" i="2"/>
  <c r="AL67" i="2"/>
  <c r="L224" i="2"/>
  <c r="E91" i="2"/>
  <c r="K328" i="2"/>
  <c r="K241" i="2"/>
  <c r="AB77" i="2"/>
  <c r="K246" i="2"/>
  <c r="AV72" i="2"/>
  <c r="K333" i="2"/>
  <c r="J322" i="2"/>
  <c r="I275" i="2"/>
  <c r="W68" i="2"/>
  <c r="AM66" i="2"/>
  <c r="I263" i="2"/>
  <c r="K227" i="2"/>
  <c r="J203" i="2"/>
  <c r="AP64" i="2"/>
  <c r="AP77" i="2"/>
  <c r="K311" i="2"/>
  <c r="E105" i="2"/>
  <c r="J259" i="2"/>
  <c r="X64" i="2"/>
  <c r="AS80" i="2"/>
  <c r="J243" i="2"/>
  <c r="T81" i="2"/>
  <c r="I316" i="2"/>
  <c r="I200" i="2"/>
  <c r="AK67" i="2"/>
  <c r="L257" i="2"/>
  <c r="X81" i="2"/>
  <c r="AM78" i="2"/>
  <c r="AF66" i="2"/>
  <c r="AU68" i="2"/>
  <c r="L307" i="2"/>
  <c r="J244" i="2"/>
  <c r="K210" i="2"/>
  <c r="AD69" i="2"/>
  <c r="AD65" i="2"/>
  <c r="I225" i="2"/>
  <c r="L269" i="2"/>
  <c r="L230" i="2"/>
  <c r="J294" i="2"/>
  <c r="AB73" i="2"/>
  <c r="E66" i="2"/>
  <c r="L213" i="2"/>
  <c r="I345" i="2"/>
  <c r="AJ66" i="2"/>
  <c r="AI82" i="2"/>
  <c r="X66" i="2"/>
  <c r="B71" i="2"/>
  <c r="AF81" i="2"/>
  <c r="U78" i="2"/>
  <c r="J309" i="2"/>
  <c r="J224" i="2"/>
  <c r="AR64" i="2"/>
  <c r="K313" i="2"/>
  <c r="L218" i="2"/>
  <c r="AU75" i="2"/>
  <c r="K303" i="2"/>
  <c r="AB79" i="2"/>
  <c r="K325" i="2"/>
  <c r="E108" i="2"/>
  <c r="E73" i="2"/>
  <c r="E107" i="2"/>
  <c r="AD78" i="2"/>
  <c r="I252" i="2"/>
  <c r="AD77" i="2"/>
  <c r="I341" i="2"/>
  <c r="T78" i="2"/>
  <c r="AR72" i="2"/>
  <c r="J236" i="2"/>
  <c r="AT78" i="2"/>
  <c r="E67" i="2"/>
  <c r="AP81" i="2"/>
  <c r="E94" i="2"/>
  <c r="S80" i="2"/>
  <c r="I269" i="2"/>
  <c r="AH73" i="2"/>
  <c r="AA76" i="2"/>
  <c r="AU76" i="2"/>
  <c r="L320" i="2"/>
  <c r="K236" i="2"/>
  <c r="J324" i="2"/>
  <c r="AL66" i="2"/>
  <c r="T82" i="2"/>
  <c r="AI70" i="2"/>
  <c r="I315" i="2"/>
  <c r="L293" i="2"/>
  <c r="Y72" i="2"/>
  <c r="K204" i="2"/>
  <c r="AJ78" i="2"/>
  <c r="AI68" i="2"/>
  <c r="AI74" i="2"/>
  <c r="I246" i="2"/>
  <c r="L334" i="2"/>
  <c r="I244" i="2"/>
  <c r="K318" i="2"/>
  <c r="U68" i="2"/>
  <c r="I310" i="2"/>
  <c r="K307" i="2"/>
  <c r="AP71" i="2"/>
  <c r="AV64" i="2"/>
  <c r="L314" i="2"/>
  <c r="I229" i="2"/>
  <c r="AC74" i="2"/>
  <c r="I317" i="2"/>
  <c r="L344" i="2"/>
  <c r="AO75" i="2"/>
  <c r="AH68" i="2"/>
  <c r="W78" i="2"/>
  <c r="I212" i="2"/>
  <c r="AE74" i="2"/>
  <c r="K242" i="2"/>
  <c r="AK74" i="2"/>
  <c r="U79" i="2"/>
  <c r="I298" i="2"/>
  <c r="AA82" i="2"/>
  <c r="AD76" i="2"/>
  <c r="J326" i="2"/>
  <c r="U73" i="2"/>
  <c r="Y73" i="2"/>
  <c r="K248" i="2"/>
  <c r="J260" i="2"/>
  <c r="B72" i="2"/>
  <c r="AR81" i="2"/>
  <c r="AR80" i="2"/>
  <c r="K296" i="2"/>
  <c r="AF72" i="2"/>
  <c r="B97" i="2"/>
  <c r="AB69" i="2"/>
  <c r="I333" i="2"/>
  <c r="K297" i="2"/>
  <c r="K222" i="2"/>
  <c r="AD68" i="2"/>
  <c r="AR69" i="2"/>
  <c r="E98" i="2"/>
  <c r="I247" i="2"/>
  <c r="B81" i="2"/>
  <c r="W72" i="2"/>
  <c r="L294" i="2"/>
  <c r="AD83" i="2"/>
  <c r="J270" i="2"/>
  <c r="L243" i="2"/>
  <c r="J255" i="2"/>
  <c r="K299" i="2"/>
  <c r="AM80" i="2"/>
  <c r="AK64" i="2"/>
  <c r="AS77" i="2"/>
  <c r="K232" i="2"/>
  <c r="I235" i="2"/>
  <c r="S70" i="2"/>
  <c r="J252" i="2"/>
  <c r="T75" i="2"/>
  <c r="AC76" i="2"/>
  <c r="AU66" i="2"/>
  <c r="L283" i="2"/>
  <c r="B106" i="2"/>
  <c r="S72" i="2"/>
  <c r="AJ65" i="2"/>
  <c r="T73" i="2"/>
  <c r="J282" i="2"/>
  <c r="V69" i="2"/>
  <c r="AI69" i="2"/>
  <c r="E99" i="2"/>
  <c r="L311" i="2"/>
  <c r="V78" i="2"/>
  <c r="W80" i="2"/>
  <c r="AR67" i="2"/>
  <c r="J214" i="2"/>
  <c r="K218" i="2"/>
  <c r="I324" i="2"/>
  <c r="AV83" i="2"/>
  <c r="K234" i="2"/>
  <c r="AJ64" i="2"/>
  <c r="AP80" i="2"/>
  <c r="AD72" i="2"/>
  <c r="AC65" i="2"/>
  <c r="I325" i="2"/>
  <c r="AH76" i="2"/>
  <c r="AU83" i="2"/>
  <c r="I259" i="2"/>
  <c r="I231" i="2"/>
  <c r="AO66" i="2"/>
  <c r="K342" i="2"/>
  <c r="L346" i="2"/>
  <c r="K330" i="2"/>
  <c r="L212" i="2"/>
  <c r="AK83" i="2"/>
  <c r="AK78" i="2"/>
  <c r="AS82" i="2"/>
  <c r="K268" i="2"/>
  <c r="S68" i="2"/>
  <c r="I268" i="2"/>
  <c r="Z68" i="2" l="1"/>
  <c r="I68" i="2" s="1"/>
  <c r="N268" i="2"/>
  <c r="P268" i="2" s="1"/>
  <c r="N330" i="2"/>
  <c r="P330" i="2" s="1"/>
  <c r="N342" i="2"/>
  <c r="P342" i="2" s="1"/>
  <c r="AN76" i="2"/>
  <c r="M76" i="2" s="1"/>
  <c r="K91" i="2"/>
  <c r="L98" i="2"/>
  <c r="AJ62" i="2"/>
  <c r="M52" i="2" s="1"/>
  <c r="N234" i="2"/>
  <c r="P234" i="2" s="1"/>
  <c r="N218" i="2"/>
  <c r="P218" i="2" s="1"/>
  <c r="Q311" i="2"/>
  <c r="Z72" i="2"/>
  <c r="I72" i="2" s="1"/>
  <c r="K102" i="2"/>
  <c r="Z70" i="2"/>
  <c r="I70" i="2" s="1"/>
  <c r="N232" i="2"/>
  <c r="P232" i="2" s="1"/>
  <c r="AK62" i="2"/>
  <c r="M53" i="2" s="1"/>
  <c r="N299" i="2"/>
  <c r="P299" i="2" s="1"/>
  <c r="L109" i="2"/>
  <c r="AY81" i="2"/>
  <c r="L94" i="2"/>
  <c r="N222" i="2"/>
  <c r="P222" i="2" s="1"/>
  <c r="N297" i="2"/>
  <c r="P297" i="2" s="1"/>
  <c r="J95" i="2"/>
  <c r="N98" i="2"/>
  <c r="N296" i="2"/>
  <c r="P296" i="2" s="1"/>
  <c r="AY72" i="2"/>
  <c r="N248" i="2"/>
  <c r="P248" i="2" s="1"/>
  <c r="L102" i="2"/>
  <c r="AG82" i="2"/>
  <c r="K82" i="2" s="1"/>
  <c r="I108" i="2"/>
  <c r="N242" i="2"/>
  <c r="P242" i="2" s="1"/>
  <c r="M100" i="2"/>
  <c r="AN68" i="2"/>
  <c r="M68" i="2" s="1"/>
  <c r="K100" i="2"/>
  <c r="N307" i="2"/>
  <c r="P307" i="2" s="1"/>
  <c r="N318" i="2"/>
  <c r="P318" i="2" s="1"/>
  <c r="N204" i="2"/>
  <c r="P204" i="2" s="1"/>
  <c r="N236" i="2"/>
  <c r="P236" i="2" s="1"/>
  <c r="AG76" i="2"/>
  <c r="K76" i="2" s="1"/>
  <c r="I102" i="2"/>
  <c r="AN73" i="2"/>
  <c r="M73" i="2" s="1"/>
  <c r="Z80" i="2"/>
  <c r="I80" i="2" s="1"/>
  <c r="AZ67" i="2"/>
  <c r="L103" i="2"/>
  <c r="L104" i="2"/>
  <c r="AZ73" i="2"/>
  <c r="N325" i="2"/>
  <c r="P325" i="2" s="1"/>
  <c r="J105" i="2"/>
  <c r="N303" i="2"/>
  <c r="P303" i="2" s="1"/>
  <c r="N313" i="2"/>
  <c r="P313" i="2" s="1"/>
  <c r="AR62" i="2"/>
  <c r="I148" i="2" s="1"/>
  <c r="N107" i="2"/>
  <c r="AY71" i="2"/>
  <c r="AZ66" i="2"/>
  <c r="J99" i="2"/>
  <c r="L91" i="2"/>
  <c r="L95" i="2"/>
  <c r="N210" i="2"/>
  <c r="P210" i="2" s="1"/>
  <c r="N92" i="2"/>
  <c r="X62" i="2"/>
  <c r="I56" i="2" s="1"/>
  <c r="N311" i="2"/>
  <c r="P311" i="2" s="1"/>
  <c r="AP62" i="2"/>
  <c r="N227" i="2"/>
  <c r="P227" i="2" s="1"/>
  <c r="N333" i="2"/>
  <c r="P333" i="2" s="1"/>
  <c r="N246" i="2"/>
  <c r="P246" i="2" s="1"/>
  <c r="J103" i="2"/>
  <c r="N241" i="2"/>
  <c r="P241" i="2" s="1"/>
  <c r="N328" i="2"/>
  <c r="P328" i="2" s="1"/>
  <c r="N305" i="2"/>
  <c r="P305" i="2" s="1"/>
  <c r="N293" i="2"/>
  <c r="P293" i="2" s="1"/>
  <c r="N209" i="2"/>
  <c r="P209" i="2" s="1"/>
  <c r="N304" i="2"/>
  <c r="P304" i="2" s="1"/>
  <c r="N220" i="2"/>
  <c r="P220" i="2" s="1"/>
  <c r="N308" i="2"/>
  <c r="P308" i="2" s="1"/>
  <c r="N282" i="2"/>
  <c r="P282" i="2" s="1"/>
  <c r="N266" i="2"/>
  <c r="P266" i="2" s="1"/>
  <c r="N306" i="2"/>
  <c r="P306" i="2" s="1"/>
  <c r="K90" i="2"/>
  <c r="AC62" i="2"/>
  <c r="K52" i="2" s="1"/>
  <c r="Q271" i="2"/>
  <c r="N295" i="2"/>
  <c r="P295" i="2" s="1"/>
  <c r="N238" i="2"/>
  <c r="P238" i="2" s="1"/>
  <c r="AN66" i="2"/>
  <c r="M66" i="2" s="1"/>
  <c r="N290" i="2"/>
  <c r="P290" i="2" s="1"/>
  <c r="AY69" i="2"/>
  <c r="M99" i="2"/>
  <c r="N284" i="2"/>
  <c r="P284" i="2" s="1"/>
  <c r="N244" i="2"/>
  <c r="P244" i="2" s="1"/>
  <c r="Z75" i="2"/>
  <c r="I75" i="2" s="1"/>
  <c r="J91" i="2"/>
  <c r="N319" i="2"/>
  <c r="P319" i="2" s="1"/>
  <c r="N294" i="2"/>
  <c r="P294" i="2" s="1"/>
  <c r="AY77" i="2"/>
  <c r="J104" i="2"/>
  <c r="AN79" i="2"/>
  <c r="M79" i="2" s="1"/>
  <c r="N206" i="2"/>
  <c r="P206" i="2" s="1"/>
  <c r="Q287" i="2"/>
  <c r="N261" i="2"/>
  <c r="P261" i="2" s="1"/>
  <c r="AZ72" i="2"/>
  <c r="N343" i="2"/>
  <c r="P343" i="2" s="1"/>
  <c r="J96" i="2"/>
  <c r="N255" i="2"/>
  <c r="P255" i="2" s="1"/>
  <c r="N302" i="2"/>
  <c r="P302" i="2" s="1"/>
  <c r="L90" i="2"/>
  <c r="AD62" i="2"/>
  <c r="K53" i="2" s="1"/>
  <c r="Z67" i="2"/>
  <c r="I67" i="2" s="1"/>
  <c r="N229" i="2"/>
  <c r="P229" i="2" s="1"/>
  <c r="N221" i="2"/>
  <c r="P221" i="2" s="1"/>
  <c r="AY65" i="2"/>
  <c r="N346" i="2"/>
  <c r="P346" i="2" s="1"/>
  <c r="Q303" i="2"/>
  <c r="AY83" i="2"/>
  <c r="AN64" i="2"/>
  <c r="AH62" i="2"/>
  <c r="M50" i="2" s="1"/>
  <c r="Z77" i="2"/>
  <c r="I77" i="2" s="1"/>
  <c r="N350" i="2"/>
  <c r="P350" i="2" s="1"/>
  <c r="N254" i="2"/>
  <c r="P254" i="2" s="1"/>
  <c r="N341" i="2"/>
  <c r="P341" i="2" s="1"/>
  <c r="Z81" i="2"/>
  <c r="I81" i="2" s="1"/>
  <c r="K108" i="2"/>
  <c r="N253" i="2"/>
  <c r="P253" i="2" s="1"/>
  <c r="Z82" i="2"/>
  <c r="I82" i="2" s="1"/>
  <c r="AG83" i="2"/>
  <c r="K83" i="2" s="1"/>
  <c r="I109" i="2"/>
  <c r="N340" i="2"/>
  <c r="P340" i="2" s="1"/>
  <c r="N213" i="2"/>
  <c r="P213" i="2" s="1"/>
  <c r="N256" i="2"/>
  <c r="P256" i="2" s="1"/>
  <c r="Z66" i="2"/>
  <c r="I66" i="2" s="1"/>
  <c r="N95" i="2"/>
  <c r="M97" i="2"/>
  <c r="N237" i="2"/>
  <c r="P237" i="2" s="1"/>
  <c r="N344" i="2"/>
  <c r="P344" i="2" s="1"/>
  <c r="N345" i="2"/>
  <c r="P345" i="2" s="1"/>
  <c r="AN71" i="2"/>
  <c r="M71" i="2" s="1"/>
  <c r="N263" i="2"/>
  <c r="P263" i="2" s="1"/>
  <c r="N257" i="2"/>
  <c r="P257" i="2" s="1"/>
  <c r="S62" i="2"/>
  <c r="I50" i="2" s="1"/>
  <c r="Z64" i="2"/>
  <c r="AG66" i="2"/>
  <c r="K66" i="2" s="1"/>
  <c r="I92" i="2"/>
  <c r="N109" i="2"/>
  <c r="N258" i="2"/>
  <c r="P258" i="2" s="1"/>
  <c r="AN67" i="2"/>
  <c r="M67" i="2" s="1"/>
  <c r="N94" i="2"/>
  <c r="AG72" i="2"/>
  <c r="K72" i="2" s="1"/>
  <c r="I98" i="2"/>
  <c r="AZ70" i="2"/>
  <c r="AN69" i="2"/>
  <c r="M69" i="2" s="1"/>
  <c r="J100" i="2"/>
  <c r="AY73" i="2"/>
  <c r="L93" i="2"/>
  <c r="AN80" i="2"/>
  <c r="M80" i="2" s="1"/>
  <c r="J106" i="2"/>
  <c r="N230" i="2"/>
  <c r="P230" i="2" s="1"/>
  <c r="N97" i="2"/>
  <c r="N249" i="2"/>
  <c r="P249" i="2" s="1"/>
  <c r="Q279" i="2"/>
  <c r="N301" i="2"/>
  <c r="P301" i="2" s="1"/>
  <c r="AN65" i="2"/>
  <c r="M65" i="2" s="1"/>
  <c r="AZ80" i="2"/>
  <c r="AO62" i="2"/>
  <c r="N216" i="2"/>
  <c r="P216" i="2" s="1"/>
  <c r="M95" i="2"/>
  <c r="AZ74" i="2"/>
  <c r="N335" i="2"/>
  <c r="P335" i="2" s="1"/>
  <c r="AZ64" i="2"/>
  <c r="N208" i="2"/>
  <c r="P208" i="2" s="1"/>
  <c r="N252" i="2"/>
  <c r="P252" i="2" s="1"/>
  <c r="AY74" i="2"/>
  <c r="L97" i="2"/>
  <c r="N100" i="2"/>
  <c r="N91" i="2"/>
  <c r="I94" i="2"/>
  <c r="AG68" i="2"/>
  <c r="K68" i="2" s="1"/>
  <c r="N339" i="2"/>
  <c r="P339" i="2" s="1"/>
  <c r="N225" i="2"/>
  <c r="P225" i="2" s="1"/>
  <c r="N247" i="2"/>
  <c r="P247" i="2" s="1"/>
  <c r="N288" i="2"/>
  <c r="P288" i="2" s="1"/>
  <c r="N270" i="2"/>
  <c r="P270" i="2" s="1"/>
  <c r="N108" i="2"/>
  <c r="N275" i="2"/>
  <c r="P275" i="2" s="1"/>
  <c r="AZ79" i="2"/>
  <c r="N279" i="2"/>
  <c r="P279" i="2" s="1"/>
  <c r="N269" i="2"/>
  <c r="P269" i="2" s="1"/>
  <c r="N272" i="2"/>
  <c r="P272" i="2" s="1"/>
  <c r="N106" i="2"/>
  <c r="N338" i="2"/>
  <c r="P338" i="2" s="1"/>
  <c r="K107" i="2"/>
  <c r="N233" i="2"/>
  <c r="P233" i="2" s="1"/>
  <c r="N291" i="2"/>
  <c r="P291" i="2" s="1"/>
  <c r="Z76" i="2"/>
  <c r="I76" i="2" s="1"/>
  <c r="M105" i="2"/>
  <c r="J98" i="2"/>
  <c r="I105" i="2"/>
  <c r="AG79" i="2"/>
  <c r="K79" i="2" s="1"/>
  <c r="L101" i="2"/>
  <c r="K95" i="2"/>
  <c r="N99" i="2"/>
  <c r="AZ69" i="2"/>
  <c r="N103" i="2"/>
  <c r="N309" i="2"/>
  <c r="P309" i="2" s="1"/>
  <c r="J94" i="2"/>
  <c r="AM62" i="2"/>
  <c r="M57" i="2" s="1"/>
  <c r="I96" i="2"/>
  <c r="AG70" i="2"/>
  <c r="K70" i="2" s="1"/>
  <c r="N314" i="2"/>
  <c r="P314" i="2" s="1"/>
  <c r="N334" i="2"/>
  <c r="P334" i="2" s="1"/>
  <c r="M104" i="2"/>
  <c r="Z71" i="2"/>
  <c r="I71" i="2" s="1"/>
  <c r="N327" i="2"/>
  <c r="P327" i="2" s="1"/>
  <c r="N298" i="2"/>
  <c r="P298" i="2" s="1"/>
  <c r="AZ82" i="2"/>
  <c r="AY82" i="2"/>
  <c r="N214" i="2"/>
  <c r="P214" i="2" s="1"/>
  <c r="W62" i="2"/>
  <c r="I54" i="2" s="1"/>
  <c r="AY64" i="2"/>
  <c r="M4" i="2"/>
  <c r="K109" i="2"/>
  <c r="M103" i="2"/>
  <c r="M90" i="2"/>
  <c r="AE62" i="2"/>
  <c r="K54" i="2" s="1"/>
  <c r="Q263" i="2"/>
  <c r="N101" i="2"/>
  <c r="N239" i="2"/>
  <c r="P239" i="2" s="1"/>
  <c r="Z79" i="2"/>
  <c r="I79" i="2" s="1"/>
  <c r="AG74" i="2"/>
  <c r="K74" i="2" s="1"/>
  <c r="I100" i="2"/>
  <c r="Z69" i="2"/>
  <c r="I69" i="2" s="1"/>
  <c r="AG75" i="2"/>
  <c r="K75" i="2" s="1"/>
  <c r="I101" i="2"/>
  <c r="I97" i="2"/>
  <c r="AG71" i="2"/>
  <c r="K71" i="2" s="1"/>
  <c r="J101" i="2"/>
  <c r="N267" i="2"/>
  <c r="P267" i="2" s="1"/>
  <c r="N243" i="2"/>
  <c r="P243" i="2" s="1"/>
  <c r="N200" i="2"/>
  <c r="P200" i="2" s="1"/>
  <c r="AN82" i="2"/>
  <c r="M82" i="2" s="1"/>
  <c r="Q239" i="2"/>
  <c r="M91" i="2"/>
  <c r="AZ71" i="2"/>
  <c r="AN78" i="2"/>
  <c r="M78" i="2" s="1"/>
  <c r="Q327" i="2"/>
  <c r="Q215" i="2"/>
  <c r="N280" i="2"/>
  <c r="P280" i="2" s="1"/>
  <c r="N289" i="2"/>
  <c r="P289" i="2" s="1"/>
  <c r="AY68" i="2"/>
  <c r="Q295" i="2"/>
  <c r="N96" i="2"/>
  <c r="I90" i="2"/>
  <c r="AA62" i="2"/>
  <c r="K50" i="2" s="1"/>
  <c r="AG64" i="2"/>
  <c r="N262" i="2"/>
  <c r="P262" i="2" s="1"/>
  <c r="AL62" i="2"/>
  <c r="M54" i="2" s="1"/>
  <c r="Q199" i="2"/>
  <c r="AY80" i="2"/>
  <c r="N228" i="2"/>
  <c r="P228" i="2" s="1"/>
  <c r="J93" i="2"/>
  <c r="T62" i="2"/>
  <c r="I51" i="2" s="1"/>
  <c r="N300" i="2"/>
  <c r="P300" i="2" s="1"/>
  <c r="N278" i="2"/>
  <c r="P278" i="2" s="1"/>
  <c r="AN74" i="2"/>
  <c r="M74" i="2" s="1"/>
  <c r="K106" i="2"/>
  <c r="J108" i="2"/>
  <c r="AN70" i="2"/>
  <c r="M70" i="2" s="1"/>
  <c r="N322" i="2"/>
  <c r="P322" i="2" s="1"/>
  <c r="N235" i="2"/>
  <c r="P235" i="2" s="1"/>
  <c r="Z65" i="2"/>
  <c r="I65" i="2" s="1"/>
  <c r="L108" i="2"/>
  <c r="N201" i="2"/>
  <c r="P201" i="2" s="1"/>
  <c r="N287" i="2"/>
  <c r="P287" i="2" s="1"/>
  <c r="N276" i="2"/>
  <c r="P276" i="2" s="1"/>
  <c r="AY75" i="2"/>
  <c r="N212" i="2"/>
  <c r="P212" i="2" s="1"/>
  <c r="AN75" i="2"/>
  <c r="M75" i="2" s="1"/>
  <c r="M92" i="2"/>
  <c r="N332" i="2"/>
  <c r="P332" i="2" s="1"/>
  <c r="AG67" i="2"/>
  <c r="K67" i="2" s="1"/>
  <c r="I93" i="2"/>
  <c r="I91" i="2"/>
  <c r="AG65" i="2"/>
  <c r="K65" i="2" s="1"/>
  <c r="AG73" i="2"/>
  <c r="K73" i="2" s="1"/>
  <c r="I99" i="2"/>
  <c r="N348" i="2"/>
  <c r="P348" i="2" s="1"/>
  <c r="N271" i="2"/>
  <c r="P271" i="2" s="1"/>
  <c r="N326" i="2"/>
  <c r="P326" i="2" s="1"/>
  <c r="AZ77" i="2"/>
  <c r="N323" i="2"/>
  <c r="P323" i="2" s="1"/>
  <c r="K96" i="2"/>
  <c r="AN83" i="2"/>
  <c r="M83" i="2" s="1"/>
  <c r="N320" i="2"/>
  <c r="P320" i="2" s="1"/>
  <c r="N207" i="2"/>
  <c r="P207" i="2" s="1"/>
  <c r="M102" i="2"/>
  <c r="N312" i="2"/>
  <c r="P312" i="2" s="1"/>
  <c r="AU62" i="2"/>
  <c r="L149" i="2" s="1"/>
  <c r="N215" i="2"/>
  <c r="P215" i="2" s="1"/>
  <c r="AZ83" i="2"/>
  <c r="M98" i="2"/>
  <c r="K94" i="2"/>
  <c r="N310" i="2"/>
  <c r="P310" i="2" s="1"/>
  <c r="AI62" i="2"/>
  <c r="M51" i="2" s="1"/>
  <c r="N203" i="2"/>
  <c r="P203" i="2" s="1"/>
  <c r="Y62" i="2"/>
  <c r="I57" i="2" s="1"/>
  <c r="M109" i="2"/>
  <c r="J107" i="2"/>
  <c r="K93" i="2"/>
  <c r="N336" i="2"/>
  <c r="P336" i="2" s="1"/>
  <c r="U62" i="2"/>
  <c r="I52" i="2" s="1"/>
  <c r="N265" i="2"/>
  <c r="P265" i="2" s="1"/>
  <c r="N316" i="2"/>
  <c r="P316" i="2" s="1"/>
  <c r="M108" i="2"/>
  <c r="Z74" i="2"/>
  <c r="I74" i="2" s="1"/>
  <c r="N250" i="2"/>
  <c r="P250" i="2" s="1"/>
  <c r="Q255" i="2"/>
  <c r="L96" i="2"/>
  <c r="J97" i="2"/>
  <c r="N240" i="2"/>
  <c r="P240" i="2" s="1"/>
  <c r="N223" i="2"/>
  <c r="P223" i="2" s="1"/>
  <c r="L100" i="2"/>
  <c r="AG78" i="2"/>
  <c r="K78" i="2" s="1"/>
  <c r="I104" i="2"/>
  <c r="N202" i="2"/>
  <c r="P202" i="2" s="1"/>
  <c r="Q223" i="2"/>
  <c r="L105" i="2"/>
  <c r="AG69" i="2"/>
  <c r="K69" i="2" s="1"/>
  <c r="I95" i="2"/>
  <c r="K101" i="2"/>
  <c r="L106" i="2"/>
  <c r="Q247" i="2"/>
  <c r="AY70" i="2"/>
  <c r="AY79" i="2"/>
  <c r="AZ81" i="2"/>
  <c r="M106" i="2"/>
  <c r="M101" i="2"/>
  <c r="K92" i="2"/>
  <c r="N219" i="2"/>
  <c r="P219" i="2" s="1"/>
  <c r="N349" i="2"/>
  <c r="P349" i="2" s="1"/>
  <c r="AY67" i="2"/>
  <c r="AF62" i="2"/>
  <c r="K56" i="2" s="1"/>
  <c r="N90" i="2"/>
  <c r="AZ78" i="2"/>
  <c r="AZ76" i="2"/>
  <c r="N347" i="2"/>
  <c r="P347" i="2" s="1"/>
  <c r="M107" i="2"/>
  <c r="N273" i="2"/>
  <c r="P273" i="2" s="1"/>
  <c r="K103" i="2"/>
  <c r="Q319" i="2"/>
  <c r="K97" i="2"/>
  <c r="N105" i="2"/>
  <c r="AN72" i="2"/>
  <c r="M72" i="2" s="1"/>
  <c r="AS62" i="2"/>
  <c r="L148" i="2" s="1"/>
  <c r="L150" i="2" s="1"/>
  <c r="N217" i="2"/>
  <c r="P217" i="2" s="1"/>
  <c r="Z83" i="2"/>
  <c r="I83" i="2" s="1"/>
  <c r="N224" i="2"/>
  <c r="P224" i="2" s="1"/>
  <c r="N274" i="2"/>
  <c r="P274" i="2" s="1"/>
  <c r="N286" i="2"/>
  <c r="P286" i="2" s="1"/>
  <c r="N317" i="2"/>
  <c r="P317" i="2" s="1"/>
  <c r="AG77" i="2"/>
  <c r="K77" i="2" s="1"/>
  <c r="I103" i="2"/>
  <c r="Q207" i="2"/>
  <c r="N281" i="2"/>
  <c r="P281" i="2" s="1"/>
  <c r="N285" i="2"/>
  <c r="P285" i="2" s="1"/>
  <c r="AY76" i="2"/>
  <c r="AZ68" i="2"/>
  <c r="J92" i="2"/>
  <c r="K98" i="2"/>
  <c r="AY78" i="2"/>
  <c r="N277" i="2"/>
  <c r="P277" i="2" s="1"/>
  <c r="M96" i="2"/>
  <c r="N211" i="2"/>
  <c r="P211" i="2" s="1"/>
  <c r="AZ65" i="2"/>
  <c r="N205" i="2"/>
  <c r="P205" i="2" s="1"/>
  <c r="I107" i="2"/>
  <c r="AG81" i="2"/>
  <c r="K81" i="2" s="1"/>
  <c r="Q231" i="2"/>
  <c r="AY66" i="2"/>
  <c r="AN81" i="2"/>
  <c r="M81" i="2" s="1"/>
  <c r="K104" i="2"/>
  <c r="N260" i="2"/>
  <c r="P260" i="2" s="1"/>
  <c r="N231" i="2"/>
  <c r="P231" i="2" s="1"/>
  <c r="J109" i="2"/>
  <c r="L92" i="2"/>
  <c r="Z78" i="2"/>
  <c r="I78" i="2" s="1"/>
  <c r="M94" i="2"/>
  <c r="N315" i="2"/>
  <c r="P315" i="2" s="1"/>
  <c r="V62" i="2"/>
  <c r="I53" i="2" s="1"/>
  <c r="Q343" i="2"/>
  <c r="N321" i="2"/>
  <c r="P321" i="2" s="1"/>
  <c r="N337" i="2"/>
  <c r="P337" i="2" s="1"/>
  <c r="AT62" i="2"/>
  <c r="I149" i="2" s="1"/>
  <c r="N102" i="2"/>
  <c r="Q335" i="2"/>
  <c r="L99" i="2"/>
  <c r="N226" i="2"/>
  <c r="P226" i="2" s="1"/>
  <c r="N93" i="2"/>
  <c r="N245" i="2"/>
  <c r="P245" i="2" s="1"/>
  <c r="M93" i="2"/>
  <c r="N331" i="2"/>
  <c r="P331" i="2" s="1"/>
  <c r="K99" i="2"/>
  <c r="K105" i="2"/>
  <c r="N259" i="2"/>
  <c r="P259" i="2" s="1"/>
  <c r="N104" i="2"/>
  <c r="N283" i="2"/>
  <c r="P283" i="2" s="1"/>
  <c r="AG80" i="2"/>
  <c r="K80" i="2" s="1"/>
  <c r="I106" i="2"/>
  <c r="J102" i="2"/>
  <c r="N292" i="2"/>
  <c r="P292" i="2" s="1"/>
  <c r="N199" i="2"/>
  <c r="AN77" i="2"/>
  <c r="M77" i="2" s="1"/>
  <c r="N251" i="2"/>
  <c r="P251" i="2" s="1"/>
  <c r="N324" i="2"/>
  <c r="P324" i="2" s="1"/>
  <c r="N329" i="2"/>
  <c r="P329" i="2" s="1"/>
  <c r="Z73" i="2"/>
  <c r="I73" i="2" s="1"/>
  <c r="AZ75" i="2"/>
  <c r="N264" i="2"/>
  <c r="P264" i="2" s="1"/>
  <c r="AB62" i="2"/>
  <c r="K51" i="2" s="1"/>
  <c r="J90" i="2"/>
  <c r="L107" i="2"/>
  <c r="J110" i="2" l="1"/>
  <c r="L110" i="2"/>
  <c r="P199" i="2"/>
  <c r="O199" i="2"/>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O287" i="2" s="1"/>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O348" i="2" s="1"/>
  <c r="O349" i="2" s="1"/>
  <c r="O350" i="2" s="1"/>
  <c r="O351" i="2" s="1"/>
  <c r="Q189" i="2"/>
  <c r="I141" i="2" s="1"/>
  <c r="K110" i="2"/>
  <c r="M110" i="2"/>
  <c r="N110" i="2"/>
  <c r="K64" i="2"/>
  <c r="K84" i="2" s="1"/>
  <c r="AG62" i="2"/>
  <c r="I150" i="2"/>
  <c r="K58" i="2"/>
  <c r="I64" i="2"/>
  <c r="Z62" i="2"/>
  <c r="M58" i="2"/>
  <c r="I58" i="2" s="1"/>
  <c r="I110" i="2"/>
  <c r="I143" i="2"/>
  <c r="I113" i="2"/>
  <c r="I114" i="2" s="1"/>
  <c r="K114" i="2" s="1"/>
  <c r="AN62" i="2"/>
  <c r="M64" i="2"/>
  <c r="M84" i="2" s="1"/>
  <c r="I115" i="2" l="1"/>
  <c r="K115" i="2" s="1"/>
  <c r="I111" i="2"/>
  <c r="O352" i="2"/>
  <c r="P351" i="2"/>
  <c r="I112" i="2"/>
  <c r="I84" i="2"/>
  <c r="B124" i="2" l="1"/>
  <c r="P352" i="2"/>
  <c r="E124" i="2" s="1"/>
  <c r="I124" i="2" s="1"/>
  <c r="O353" i="2"/>
  <c r="P353" i="2" l="1"/>
  <c r="O354" i="2"/>
  <c r="P354" i="2" l="1"/>
  <c r="O355" i="2"/>
  <c r="P355" i="2" l="1"/>
  <c r="O356" i="2"/>
  <c r="O357" i="2" l="1"/>
  <c r="P356" i="2"/>
  <c r="P357" i="2" l="1"/>
  <c r="O358" i="2"/>
  <c r="P358" i="2" l="1"/>
  <c r="O359" i="2"/>
  <c r="B128" i="2" l="1"/>
  <c r="E128" i="2"/>
  <c r="I128" i="2" s="1"/>
  <c r="E130" i="2"/>
  <c r="I130" i="2" s="1"/>
  <c r="E127" i="2"/>
  <c r="I127" i="2" s="1"/>
  <c r="E129" i="2"/>
  <c r="I129" i="2" s="1"/>
  <c r="B125" i="2"/>
  <c r="B126" i="2"/>
  <c r="B127" i="2"/>
  <c r="B129" i="2"/>
  <c r="E126" i="2"/>
  <c r="I126" i="2" s="1"/>
  <c r="E125" i="2"/>
  <c r="I125" i="2" s="1"/>
  <c r="B130" i="2"/>
  <c r="O360" i="2"/>
  <c r="P359" i="2"/>
  <c r="E131" i="2" s="1"/>
  <c r="I131" i="2" s="1"/>
  <c r="B131" i="2" l="1"/>
  <c r="P360" i="2"/>
  <c r="O361" i="2"/>
  <c r="O362" i="2" l="1"/>
  <c r="P361" i="2"/>
  <c r="O363" i="2" l="1"/>
  <c r="P362" i="2"/>
  <c r="B134" i="2" l="1"/>
  <c r="E134" i="2"/>
  <c r="I134" i="2" s="1"/>
  <c r="B133" i="2"/>
  <c r="E132" i="2"/>
  <c r="I132" i="2" s="1"/>
  <c r="B132" i="2"/>
  <c r="O364" i="2"/>
  <c r="P363" i="2"/>
  <c r="E135" i="2" s="1"/>
  <c r="I135" i="2" s="1"/>
  <c r="P364" i="2" l="1"/>
  <c r="O365" i="2"/>
  <c r="P365" i="2" s="1"/>
  <c r="E133" i="2" s="1"/>
  <c r="I133" i="2" s="1"/>
  <c r="B135" i="2"/>
  <c r="B137" i="2" l="1"/>
  <c r="E137" i="2"/>
  <c r="I137" i="2" s="1"/>
  <c r="B136" i="2"/>
  <c r="E136" i="2"/>
  <c r="I136" i="2" s="1"/>
  <c r="E138" i="2"/>
  <c r="I138" i="2" s="1"/>
  <c r="B138" i="2"/>
  <c r="I139" i="2" l="1"/>
  <c r="I144" i="2" s="1"/>
</calcChain>
</file>

<file path=xl/sharedStrings.xml><?xml version="1.0" encoding="utf-8"?>
<sst xmlns="http://schemas.openxmlformats.org/spreadsheetml/2006/main" count="3746" uniqueCount="344">
  <si>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</si>
  <si>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</si>
  <si>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</si>
  <si>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</si>
  <si>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</si>
  <si>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</si>
  <si>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</si>
  <si>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</si>
  <si>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</si>
  <si>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</si>
  <si>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</si>
  <si>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</si>
  <si>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</si>
  <si>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</si>
  <si>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</si>
  <si>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</si>
  <si>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</si>
  <si>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</si>
  <si>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</si>
  <si>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</si>
  <si>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</si>
  <si>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</si>
  <si>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</si>
  <si>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</si>
  <si>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</si>
  <si>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</si>
  <si>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</si>
  <si>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</si>
  <si>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</si>
  <si>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</si>
  <si>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</si>
  <si>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</si>
  <si>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</si>
  <si>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</si>
  <si>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Madame</t>
  </si>
  <si>
    <t>Monsieur</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</si>
  <si>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</si>
  <si>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</si>
  <si>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</si>
  <si>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</si>
  <si>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</si>
  <si>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</si>
  <si>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</si>
  <si>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</si>
  <si>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Coût unitaire</t>
  </si>
  <si>
    <t>Quantité</t>
  </si>
  <si>
    <t>Total équipement</t>
  </si>
  <si>
    <t>Total personnel</t>
  </si>
  <si>
    <t>Fonctionnement (si le partenaire récupère la TVA, indiquer le coût hors TVA)</t>
  </si>
  <si>
    <t>Missions</t>
  </si>
  <si>
    <t>Sous-total missions</t>
  </si>
  <si>
    <t>Total fonctionnement</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</si>
  <si>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</si>
  <si>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</si>
  <si>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</si>
  <si>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</si>
  <si>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</si>
  <si>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</si>
  <si>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</si>
  <si>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Total facturation interne</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</si>
  <si>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</si>
  <si>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</si>
  <si>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</si>
  <si>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</si>
  <si>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</si>
  <si>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</si>
  <si>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</si>
  <si>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</si>
  <si>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</si>
  <si>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</si>
  <si>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</si>
  <si>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</si>
  <si>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</si>
  <si>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</si>
  <si>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</si>
  <si>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</si>
  <si>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</si>
  <si>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</si>
  <si>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</si>
  <si>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</si>
  <si>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</si>
  <si>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Notice d'utilisation du "Document de soumission Administratif et Financier"</t>
  </si>
  <si>
    <t>Document Administratif et Financier - Notice</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</si>
  <si>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</si>
  <si>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</si>
  <si>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</si>
  <si>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</si>
  <si>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</si>
  <si>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</si>
  <si>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</si>
  <si>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</si>
  <si>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</si>
  <si>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</si>
  <si>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</si>
  <si>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</si>
  <si>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</si>
  <si>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</si>
  <si>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Type de contrat (CDD, CDI, …)</t>
  </si>
  <si>
    <t>Sous-total personnel sans financement</t>
  </si>
  <si>
    <t>Primes et heures complémentaires</t>
  </si>
  <si>
    <t>Sollicités</t>
  </si>
  <si>
    <t>Le nom complet de l'établissement et son sigle seront repris automatiquement dans certains tableaux récapitulatifs et devront être identiques à ceux saisis sur le site de soumission (merci de respecter l'ordre de renseignement en ligne, sur le présent document et sur le document scientifique). L’établissement coordinateur doit être identifié comme le partenaire n°1 (Part1-Coord).</t>
  </si>
  <si>
    <t>Récapitulatif des co-financements</t>
  </si>
  <si>
    <t>Fondation de recherche</t>
  </si>
  <si>
    <t>Description (CR, IE, …)</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</si>
  <si>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</si>
  <si>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</si>
  <si>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</si>
  <si>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</si>
  <si>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</si>
  <si>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</si>
  <si>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</si>
  <si>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</si>
  <si>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 xml:space="preserve">L'acronyme doit permettre d'identifier rapidement le projet, il est repris automatiquement sur toutes les pages du présent document. 
Les tableaux récapitulatifs reprennent les éléments financiers de l'ensemble des partenaires, ils sont remplis automatiquement. </t>
  </si>
  <si>
    <t>%</t>
  </si>
  <si>
    <t>Types de contrat personnels</t>
  </si>
  <si>
    <t>CDI</t>
  </si>
  <si>
    <t>CDI de projet/chantier</t>
  </si>
  <si>
    <t>CDD</t>
  </si>
  <si>
    <t>CDD doctorant</t>
  </si>
  <si>
    <t>Civilité</t>
  </si>
  <si>
    <t>Type étab partenaire</t>
  </si>
  <si>
    <t>Type étab coord</t>
  </si>
  <si>
    <t>min demande projet (€)</t>
  </si>
  <si>
    <t>max demande projet (€)</t>
  </si>
  <si>
    <t>Part2</t>
  </si>
  <si>
    <t>Part3</t>
  </si>
  <si>
    <t>Part4</t>
  </si>
  <si>
    <t>Part5</t>
  </si>
  <si>
    <t>Part6</t>
  </si>
  <si>
    <t>Part7</t>
  </si>
  <si>
    <t>Part8</t>
  </si>
  <si>
    <t>Part1-Coord</t>
  </si>
  <si>
    <t>Part9</t>
  </si>
  <si>
    <t>Part10</t>
  </si>
  <si>
    <t>Part11</t>
  </si>
  <si>
    <t>Part12</t>
  </si>
  <si>
    <t>Part13</t>
  </si>
  <si>
    <t>Part14</t>
  </si>
  <si>
    <t>Part15</t>
  </si>
  <si>
    <t>Part16</t>
  </si>
  <si>
    <t>Part17</t>
  </si>
  <si>
    <t>Part18</t>
  </si>
  <si>
    <t>Part19</t>
  </si>
  <si>
    <t>Part20</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</si>
  <si>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</si>
  <si>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</si>
  <si>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</si>
  <si>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</si>
  <si>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</si>
  <si>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</si>
  <si>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</si>
  <si>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</si>
  <si>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</si>
  <si>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</si>
  <si>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</si>
  <si>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</si>
  <si>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</si>
  <si>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</si>
  <si>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</si>
  <si>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</si>
  <si>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</si>
  <si>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</si>
  <si>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</si>
  <si>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</si>
  <si>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</si>
  <si>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</si>
  <si>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</si>
  <si>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</si>
  <si>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</si>
  <si>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</si>
  <si>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</si>
  <si>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</si>
  <si>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</si>
  <si>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</si>
  <si>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</si>
  <si>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</si>
  <si>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</si>
  <si>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Case_perso_statutaire</t>
  </si>
  <si>
    <t>Case_prestationServiceExterne</t>
  </si>
  <si>
    <t>Case_frais_environnement</t>
  </si>
  <si>
    <t>Case_frais_gestion</t>
  </si>
  <si>
    <t>cofi obtenus</t>
  </si>
  <si>
    <t>cofi sollicités</t>
  </si>
  <si>
    <t>Commentaire buget (si nécessaire) :</t>
  </si>
  <si>
    <r>
      <t xml:space="preserve">Renseigner le type de poste, le type de contrat, le coût mensuel qui est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tâche </t>
    </r>
    <r>
      <rPr>
        <sz val="10"/>
        <color rgb="FF000000"/>
        <rFont val="Calibri"/>
        <family val="2"/>
        <scheme val="minor"/>
      </rPr>
      <t>(une personne à temps plein pendant un an = 12 personnes.mois). Le coût total sur la totalité de la durée est calculé automatiquement. Renseigner ensuite le montant demandé à l'ANR dans la colonne "Aide demandée".  La différence constituera les apports du partenaire.</t>
    </r>
  </si>
  <si>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</si>
  <si>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</si>
  <si>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</si>
  <si>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</si>
  <si>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</si>
  <si>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</si>
  <si>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</si>
  <si>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</si>
  <si>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</si>
  <si>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</si>
  <si>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</si>
  <si>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</si>
  <si>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</si>
  <si>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Sous-total coûts d’infrastructures ou de plateformes</t>
  </si>
  <si>
    <t>Sous-total autres dépenses de fonctionnement</t>
  </si>
  <si>
    <t>Correspondant du projet</t>
  </si>
  <si>
    <t>presta service externes</t>
  </si>
  <si>
    <t>Total hors frais généraux</t>
  </si>
  <si>
    <t>calcul condition validité frais gestion :</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</si>
  <si>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</si>
  <si>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</si>
  <si>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</si>
  <si>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</si>
  <si>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</si>
  <si>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</si>
  <si>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</si>
  <si>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</si>
  <si>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</si>
  <si>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</si>
  <si>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</si>
  <si>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</si>
  <si>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</si>
  <si>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Les montants sont à renseigner hors taxes (HT) augmentés éventuellement de la TVA non récupérable.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</si>
  <si>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</si>
  <si>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</si>
  <si>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</si>
  <si>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</si>
  <si>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r>
      <t xml:space="preserve">Aide demandée pour des personnels </t>
    </r>
    <r>
      <rPr>
        <b/>
        <i/>
        <sz val="8"/>
        <color rgb="FF000000"/>
        <rFont val="Calibri"/>
        <family val="2"/>
      </rPr>
      <t>statutaires</t>
    </r>
  </si>
  <si>
    <t>Personne habilitée à engager l'établissement partenaire</t>
  </si>
  <si>
    <t>Total prestations de services externes</t>
  </si>
  <si>
    <t>Personne habilitée à engager l'établissement coordinateur</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</si>
  <si>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</si>
  <si>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</si>
  <si>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</si>
  <si>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</si>
  <si>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</si>
  <si>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</si>
  <si>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</si>
  <si>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</si>
  <si>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</si>
  <si>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</si>
  <si>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</si>
  <si>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</si>
  <si>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</si>
  <si>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Établissement employeur</t>
  </si>
  <si>
    <t>Décharges d’enseignement</t>
  </si>
  <si>
    <t>Total demande statutaire  (€)</t>
  </si>
  <si>
    <t>Autres établissements déclarant des personnels statutaires sur la fiche de ce partenaire</t>
  </si>
  <si>
    <t>Sigle de l’établissement</t>
  </si>
  <si>
    <t>Étab AAA</t>
  </si>
  <si>
    <t>Étab BBB</t>
  </si>
  <si>
    <t>Étab CCC</t>
  </si>
  <si>
    <t>Étab DDD</t>
  </si>
  <si>
    <t>Étab EEE</t>
  </si>
  <si>
    <t>Étab FFF</t>
  </si>
  <si>
    <t>Étab GGG</t>
  </si>
  <si>
    <t>colonne pour vérif ci-dessus</t>
  </si>
  <si>
    <t>employeur à remplir ?</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</si>
  <si>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</si>
  <si>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</si>
  <si>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</si>
  <si>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</si>
  <si>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</si>
  <si>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</si>
  <si>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</si>
  <si>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</si>
  <si>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</si>
  <si>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</si>
  <si>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</si>
  <si>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</si>
  <si>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attention : ne peut pas être rajouté facilement à la main</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</si>
  <si>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</si>
  <si>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</si>
  <si>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</si>
  <si>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</si>
  <si>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</si>
  <si>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</si>
  <si>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</si>
  <si>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</si>
  <si>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</si>
  <si>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</si>
  <si>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</si>
  <si>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</si>
  <si>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des partenaires principaux de chacune des fiches</t>
  </si>
  <si>
    <t>Total des « partenaires avec fiche complète »</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</si>
  <si>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</si>
  <si>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</si>
  <si>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</si>
  <si>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</si>
  <si>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</si>
  <si>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Total hors « partenaires avec fiche complète »</t>
  </si>
  <si>
    <t>France 2030 - Agence Nationale de la Recherche</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</si>
  <si>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</si>
  <si>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Récapitulatif des autres établissements déclarant des personnels fonctionnaires sur la fiche d’un partenaire</t>
  </si>
  <si>
    <t>Personnel avec demande de financement (hors fonctionnaires)</t>
  </si>
  <si>
    <t>Personnel sans demande de financement (hors fonctionnaires)</t>
  </si>
  <si>
    <t>Sous-total personnel avec financement (hors fonctionnaires)</t>
  </si>
  <si>
    <r>
      <t xml:space="preserve">Personnel </t>
    </r>
    <r>
      <rPr>
        <b/>
        <i/>
        <u/>
        <sz val="10"/>
        <color rgb="FF7030A0"/>
        <rFont val="Calibri"/>
        <family val="2"/>
      </rPr>
      <t>fonctionnaire</t>
    </r>
  </si>
  <si>
    <t>Partenaire</t>
  </si>
  <si>
    <t>Aide demandée personnels fonctionnaires</t>
  </si>
  <si>
    <t>Le tableau ci-contre récapitule les demandes de personnel fonctionnaire faites par un employeur via la fiche d’un autre établissement gestionnaire (au sens des délégations de gestion entre tutelles d’une UMR). Ces demandes sont déclarées dans les tableaux « Personnel fonctionnaire avec demande de financement » et reprise dans les tableaux « Autres établissements déclarant des personnels fonctionnaire » au bas de chaque fiche.
Le rapprochement des établissements pour le calcul du total est fait à l’aide des numéros SIRET. Ceux-ci doivent être remplis avec soin.
Rappel :
Un établissement remplissant une fiche partenaire complète (ie. un onglet de ce fichier Excel) ne peut pas déclarer de personnel sur la fiche d’un autre établissement et doit déclarer chacun de ses fonctionnaires sur sa propre fiche, quelque soit le gestionnaire de l’unités à laquelle il est affecté.
Merci de contacter l’ANR à l’adresse indiquée sur l’onglet « Notice » en cas de difficulté ou si le nombre de lignes est insuffisant.</t>
  </si>
  <si>
    <t>Total général des demandes d’aide personnels fonctionnaires</t>
  </si>
  <si>
    <t>Sous-total personnel fonctionnaire (détails en fin de fiche)</t>
  </si>
  <si>
    <t xml:space="preserve">Aide totale demandée pour des personnels fonctionnaires : </t>
  </si>
  <si>
    <t>Sous-total personnel sans financement (hors fonctionnaires)</t>
  </si>
  <si>
    <r>
      <t xml:space="preserve">Personnel </t>
    </r>
    <r>
      <rPr>
        <b/>
        <i/>
        <u/>
        <sz val="10"/>
        <color rgb="FF7030A0"/>
        <rFont val="Calibri"/>
        <family val="2"/>
      </rPr>
      <t>fonctionnaire</t>
    </r>
    <r>
      <rPr>
        <b/>
        <sz val="10"/>
        <color rgb="FF7030A0"/>
        <rFont val="Calibri"/>
        <family val="2"/>
      </rPr>
      <t xml:space="preserve"> avec et sans demande de financement</t>
    </r>
  </si>
  <si>
    <t>Total demande fonctionnaire  (€)</t>
  </si>
  <si>
    <t>Autres établissements déclarant des personnels fonctionnaires sur la fiche de ce partenaire</t>
  </si>
  <si>
    <t>max RH foncitonnaires (%)</t>
  </si>
  <si>
    <t>Total demande foncitonnaire (€)</t>
  </si>
  <si>
    <t>Autres établissements déclarant des personnels fonctionnaires sur la fiche du partenaire coordinateur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</si>
  <si>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Seules les dépenses de personnel fonctionnaire impliqué dans le pilotage du programme ou le pilotage des projets partie intégrante du programme sont éligibles et ne peuvent dépasser 40 % du total des dépenses éligibles, sauf exceptions justifiées.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</si>
  <si>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r>
      <t xml:space="preserve">Ce tableau est réservé aux personnels fonctionnaires concourant au projet.
Pour des personnels fonctionnaires employés par un établissement différent du partenaire décris dans cette fiche, un tableau ad hoc est </t>
    </r>
    <r>
      <rPr>
        <i/>
        <u/>
        <sz val="10"/>
        <color rgb="FF7030A0"/>
        <rFont val="Calibri"/>
        <family val="2"/>
      </rPr>
      <t>d’abord à remplir en bas de ce document</t>
    </r>
    <r>
      <rPr>
        <i/>
        <sz val="10"/>
        <color rgb="FF7030A0"/>
        <rFont val="Calibri"/>
        <family val="2"/>
      </rPr>
      <t xml:space="preserve"> (section « Autres établissements déclarant des personnels fonctionnaires sur la fiche de ce partenaire »). </t>
    </r>
    <r>
      <rPr>
        <i/>
        <u/>
        <sz val="10"/>
        <color rgb="FF7030A0"/>
        <rFont val="Calibri"/>
        <family val="2"/>
      </rPr>
      <t>Ensuite</t>
    </r>
    <r>
      <rPr>
        <i/>
        <sz val="10"/>
        <color rgb="FF7030A0"/>
        <rFont val="Calibri"/>
        <family val="2"/>
      </rPr>
      <t>, cet établissement pourra être choisi dans la colonne « établissement employeur » ci-dessous.</t>
    </r>
  </si>
  <si>
    <t>Ce tableau est réservé aux personnels fonctionnaires concourant au projet.
Pour des personnels fonctionnaires employés par un établissement différent du partenaire décris dans cette fiche, un tableau ad hoc est d’abord à remplir en bas de ce document (section « Autres établissements déclarant des personnels fonctionnaires sur la fiche de ce partenaire »). Ensuite, cet établissement pourra être choisi dans la colonne « établissement employeur » ci-dessous.</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</si>
  <si>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</si>
  <si>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</si>
  <si>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</si>
  <si>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Chaque signataire, ayant le pouvoir d'engager juridiquement l'établissement ci-dessus ou l’un des partenaires détaillés ci-dessous, 
déclare pour l’établissement le concerant :</t>
  </si>
  <si>
    <t xml:space="preserve"> - avoir pris connaissance du dossier complet de soumission (document scientifique, y compris son annexe, et document administratif et financier)
 tel que déposé sur le site de l’ANR et du règlement relatif aux modalités d'attribution des aides au titre de l’action « Programmes et Équipements Prioritaires de Recherche » </t>
  </si>
  <si>
    <t xml:space="preserve"> - m'engager à négocier et signer un accord de consortium (ou équivalent) et mettre en œuvre tous les moyens nécessaires pour finaliser ce document dans les conditions et délais prévus par le règlement relatif aux modalités d'attribution des aides précité </t>
  </si>
  <si>
    <t xml:space="preserve"> - m'engager à mettre en œuvre tous les moyens nécessaires à la réalisation du projet tels que décrits dans le dossier de soumission, dans les conditions
 prévues par le règlement relatif aux modalités d'attribution des aides précité </t>
  </si>
  <si>
    <t xml:space="preserve"> - m'engager à respecter les engagements financiers tels que détaillés dans le document administratif et financier du document de soumission déposé </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</si>
  <si>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</si>
  <si>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</si>
  <si>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coordinateur</t>
  </si>
  <si>
    <t>Engagement de l'établissement partenaire</t>
  </si>
  <si>
    <t>PEPR XXX</t>
  </si>
  <si>
    <t>PEPR-XXXX@agencerecherche.fr</t>
  </si>
  <si>
    <t>lignes à garder</t>
  </si>
  <si>
    <t>xxxx</t>
  </si>
  <si>
    <t>ligne titre</t>
  </si>
  <si>
    <t>typePart</t>
  </si>
  <si>
    <t>nomPart</t>
  </si>
  <si>
    <t>ANR-23-XXXX-00XX</t>
  </si>
  <si>
    <t>Pour demander de l’aide pour des personnels fonctionnaires concourant au projet, chaque établissement employeur doit choisir :
•	Soit de remplir une fiche complète (un onglet de cet Excel) s’il demande de l’aide sur d’autres postes de dépense et fait des apports au projet. Le taux maximum de 40% est calculé sur cette fiche.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Le taux maximum de 40% est alors calculé sur la fiche de chaque établissement (gestionnaire) en incluant ces personnels.
Dans les deux cas, l’établissement sera pleinement partenaire du projet et devra notamment signer l'onglet et participer à l’accord de consortium.
(* Gestionnaire s’entend ici au sens des délégations de gestion entre tutelles d’une UMR, et non au sens d’établissement gestionnaire comme défini dans le règlement financier des PEPR)</t>
  </si>
  <si>
    <t>Signature &amp; Cachet</t>
  </si>
  <si>
    <t xml:space="preserve">Les dépenses d’équipements (achat matériels et immatériels) en lien direct avec le projet sont éligibles. </t>
  </si>
  <si>
    <t>Équipement (coût unitaire HT - si le partenaire récupère la TVA, indiquer le coût hors TVA)</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</si>
  <si>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</si>
  <si>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</si>
  <si>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t>Seuil d’immobilisation propre à l'établissement</t>
  </si>
  <si>
    <t>Indiquer le montant total des dépenses dans la colonne "Coût unitaire" (en précisant leur quantité ou nombre de personnes.mois) ou "Coût total" et les montants demandés au titre de l'aide dans la colonne "Aide demandée". La différence constituera les apports du partenaire pour l'ensemble des natures de dépenses. Nous vous rappelons que les apports doivent être autres que des subventions France 2030/PIA.</t>
  </si>
  <si>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</si>
  <si>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</si>
  <si>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 xml:space="preserve"> - m'engager à mettre en œuvre tous les moyens nécessaires à la réalisation du projet tels que décrits dans le dossier de soumission, dans les conditions prévues par le règlement relatif aux modalités d'attribution des aides précité </t>
  </si>
  <si>
    <t>Veuillez reisegner le seuil d'immobilisation avant de reinsegner la colonne Coût unitaire</t>
  </si>
  <si>
    <t>PEPR Electronique</t>
  </si>
  <si>
    <t>Cependant, si vous avez besoin de modifier le document, merci de contacter l'ANR : PEPR-Electronique@agencerecherche.fr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</si>
</sst>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 numFmtId="173" formatCode="_-* #,##0\ &quot;€&quot;_-;\-* #,##0\ &quot;€&quot;_-;_-* &quot;-&quot;??\ &quot;€&quot;_-;_-@_-"/>
    <numFmt numFmtId="174" formatCode="_-* #,##0\ _€_-;\-* #,##0\ _€_-;_-* &quot;-&quot;??\ _€_-;_-@_-"/>
    <numFmt numFmtId="175" formatCode="#,##0&quot; €&quot;;[Red]\-#,##0&quot; €&quot;"/>
  </numFmts>
  <fonts count="85"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sz val="8.5"/>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b/>
      <i/>
      <u/>
      <sz val="10"/>
      <color rgb="FF7030A0"/>
      <name val="Calibri"/>
      <family val="2"/>
    </font>
    <font>
      <b/>
      <i/>
      <sz val="9"/>
      <color rgb="FF7030A0"/>
      <name val="Calibri"/>
      <family val="2"/>
    </font>
    <font>
      <i/>
      <u/>
      <sz val="10"/>
      <color rgb="FF7030A0"/>
      <name val="Calibri"/>
      <family val="2"/>
    </font>
    <font>
      <i/>
      <sz val="11"/>
      <color rgb="FF000000"/>
      <name val="Calibri"/>
      <family val="2"/>
    </font>
    <font>
      <b/>
      <i/>
      <sz val="12"/>
      <name val="Calibri"/>
      <family val="2"/>
      <scheme val="minor"/>
    </font>
    <font>
      <b/>
      <i/>
      <sz val="10"/>
      <color rgb="FF000000"/>
      <name val="Calibri"/>
      <family val="2"/>
    </font>
    <font>
      <b/>
      <i/>
      <sz val="10"/>
      <color rgb="FF008000"/>
      <name val="Calibri"/>
      <family val="2"/>
    </font>
  </fonts>
  <fills count="21">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auto="1"/>
      </patternFill>
    </fill>
    <fill>
      <patternFill patternType="lightUp">
        <bgColor theme="0" tint="-0.14999847407452621"/>
      </patternFill>
    </fill>
    <fill>
      <patternFill patternType="lightUp">
        <bgColor auto="1"/>
      </patternFill>
    </fill>
  </fills>
  <borders count="251">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double">
        <color rgb="FF008000"/>
      </left>
      <right style="thin">
        <color rgb="FF000000"/>
      </right>
      <top style="double">
        <color rgb="FF008000"/>
      </top>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8000"/>
      </left>
      <right style="thin">
        <color rgb="FF008000"/>
      </right>
      <top style="medium">
        <color rgb="FF7030A0"/>
      </top>
      <bottom style="thin">
        <color rgb="FF008000"/>
      </bottom>
      <diagonal/>
    </border>
    <border>
      <left style="thin">
        <color rgb="FF008000"/>
      </left>
      <right style="thin">
        <color rgb="FF008000"/>
      </right>
      <top style="medium">
        <color rgb="FF7030A0"/>
      </top>
      <bottom/>
      <diagonal/>
    </border>
    <border>
      <left style="thin">
        <color rgb="FF000000"/>
      </left>
      <right style="thin">
        <color rgb="FF000000"/>
      </right>
      <top style="thin">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style="double">
        <color rgb="FF008000"/>
      </left>
      <right style="double">
        <color rgb="FF008000"/>
      </right>
      <top style="thick">
        <color rgb="FFFFFFFF"/>
      </top>
      <bottom style="thick">
        <color rgb="FFFFFFFF"/>
      </bottom>
      <diagonal/>
    </border>
    <border>
      <left style="double">
        <color rgb="FF008000"/>
      </left>
      <right style="thin">
        <color indexed="64"/>
      </right>
      <top style="thin">
        <color indexed="64"/>
      </top>
      <bottom style="thin">
        <color rgb="FF008000"/>
      </bottom>
      <diagonal/>
    </border>
    <border>
      <left style="thin">
        <color indexed="64"/>
      </left>
      <right style="double">
        <color rgb="FF008000"/>
      </right>
      <top style="thin">
        <color indexed="64"/>
      </top>
      <bottom/>
      <diagonal/>
    </border>
    <border>
      <left style="double">
        <color rgb="FF008000"/>
      </left>
      <right/>
      <top style="thin">
        <color indexed="64"/>
      </top>
      <bottom style="thin">
        <color rgb="FF008000"/>
      </bottom>
      <diagonal/>
    </border>
    <border>
      <left/>
      <right style="thin">
        <color indexed="64"/>
      </right>
      <top style="thin">
        <color indexed="64"/>
      </top>
      <bottom style="thin">
        <color rgb="FF008000"/>
      </bottom>
      <diagonal/>
    </border>
    <border>
      <left/>
      <right/>
      <top style="thin">
        <color indexed="64"/>
      </top>
      <bottom/>
      <diagonal/>
    </border>
    <border>
      <left/>
      <right style="double">
        <color rgb="FF008000"/>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double">
        <color rgb="FF008000"/>
      </right>
      <top style="thin">
        <color rgb="FF000000"/>
      </top>
      <bottom/>
      <diagonal/>
    </border>
    <border>
      <left style="thick">
        <color rgb="FFFFFFFF"/>
      </left>
      <right style="double">
        <color rgb="FF008000"/>
      </right>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style="thin">
        <color indexed="64"/>
      </left>
      <right style="double">
        <color rgb="FF008000"/>
      </right>
      <top style="thin">
        <color indexed="64"/>
      </top>
      <bottom style="double">
        <color rgb="FF008000"/>
      </bottom>
      <diagonal/>
    </border>
    <border>
      <left style="thick">
        <color rgb="FFFFFFFF"/>
      </left>
      <right style="thick">
        <color rgb="FFFFFFFF"/>
      </right>
      <top style="double">
        <color rgb="FF008000"/>
      </top>
      <bottom style="double">
        <color rgb="FF008000"/>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000000"/>
      </left>
      <right/>
      <top style="thin">
        <color rgb="FF000000"/>
      </top>
      <bottom style="thin">
        <color rgb="FF000000"/>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diagonalUp="1">
      <left style="thin">
        <color auto="1"/>
      </left>
      <right/>
      <top style="thin">
        <color auto="1"/>
      </top>
      <bottom style="double">
        <color rgb="FF008000"/>
      </bottom>
      <diagonal style="thin">
        <color auto="1"/>
      </diagonal>
    </border>
    <border diagonalUp="1">
      <left/>
      <right style="thin">
        <color auto="1"/>
      </right>
      <top style="thin">
        <color auto="1"/>
      </top>
      <bottom style="double">
        <color rgb="FF008000"/>
      </bottom>
      <diagonal style="thin">
        <color auto="1"/>
      </diagonal>
    </border>
    <border>
      <left style="double">
        <color rgb="FF008000"/>
      </left>
      <right/>
      <top style="medium">
        <color rgb="FF7030A0"/>
      </top>
      <bottom style="thin">
        <color indexed="64"/>
      </bottom>
      <diagonal/>
    </border>
    <border>
      <left/>
      <right/>
      <top style="medium">
        <color rgb="FF7030A0"/>
      </top>
      <bottom style="thin">
        <color indexed="64"/>
      </bottom>
      <diagonal/>
    </border>
    <border>
      <left/>
      <right style="double">
        <color rgb="FF008000"/>
      </right>
      <top style="medium">
        <color rgb="FF7030A0"/>
      </top>
      <bottom style="thin">
        <color indexed="64"/>
      </bottom>
      <diagonal/>
    </border>
    <border>
      <left style="thin">
        <color auto="1"/>
      </left>
      <right style="thin">
        <color theme="0" tint="-0.499984740745262"/>
      </right>
      <top style="thin">
        <color auto="1"/>
      </top>
      <bottom style="thin">
        <color auto="1"/>
      </bottom>
      <diagonal/>
    </border>
    <border>
      <left style="double">
        <color rgb="FF008000"/>
      </left>
      <right style="thin">
        <color rgb="FF008000"/>
      </right>
      <top/>
      <bottom style="thin">
        <color rgb="FF008000"/>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double">
        <color rgb="FF008000"/>
      </right>
      <top style="thin">
        <color indexed="64"/>
      </top>
      <bottom style="thin">
        <color indexed="64"/>
      </bottom>
      <diagonal/>
    </border>
    <border>
      <left style="double">
        <color rgb="FF7030A0"/>
      </left>
      <right style="thin">
        <color auto="1"/>
      </right>
      <top style="double">
        <color rgb="FF7030A0"/>
      </top>
      <bottom style="thin">
        <color auto="1"/>
      </bottom>
      <diagonal/>
    </border>
    <border>
      <left style="thin">
        <color auto="1"/>
      </left>
      <right style="thin">
        <color auto="1"/>
      </right>
      <top style="double">
        <color rgb="FF7030A0"/>
      </top>
      <bottom style="thin">
        <color auto="1"/>
      </bottom>
      <diagonal/>
    </border>
    <border>
      <left style="thin">
        <color auto="1"/>
      </left>
      <right style="double">
        <color rgb="FF7030A0"/>
      </right>
      <top style="double">
        <color rgb="FF7030A0"/>
      </top>
      <bottom style="thin">
        <color auto="1"/>
      </bottom>
      <diagonal/>
    </border>
    <border>
      <left style="double">
        <color rgb="FF7030A0"/>
      </left>
      <right style="thin">
        <color auto="1"/>
      </right>
      <top style="thin">
        <color auto="1"/>
      </top>
      <bottom style="thin">
        <color auto="1"/>
      </bottom>
      <diagonal/>
    </border>
    <border>
      <left style="thin">
        <color theme="0" tint="-0.499984740745262"/>
      </left>
      <right style="double">
        <color rgb="FF7030A0"/>
      </right>
      <top style="thin">
        <color auto="1"/>
      </top>
      <bottom style="thin">
        <color auto="1"/>
      </bottom>
      <diagonal/>
    </border>
    <border>
      <left style="double">
        <color rgb="FF7030A0"/>
      </left>
      <right style="thin">
        <color auto="1"/>
      </right>
      <top style="thin">
        <color auto="1"/>
      </top>
      <bottom style="double">
        <color rgb="FF7030A0"/>
      </bottom>
      <diagonal/>
    </border>
    <border>
      <left style="thin">
        <color auto="1"/>
      </left>
      <right style="thin">
        <color auto="1"/>
      </right>
      <top style="thin">
        <color auto="1"/>
      </top>
      <bottom style="double">
        <color rgb="FF7030A0"/>
      </bottom>
      <diagonal/>
    </border>
    <border>
      <left style="thin">
        <color auto="1"/>
      </left>
      <right style="thin">
        <color theme="0" tint="-0.499984740745262"/>
      </right>
      <top style="thin">
        <color auto="1"/>
      </top>
      <bottom style="double">
        <color rgb="FF7030A0"/>
      </bottom>
      <diagonal/>
    </border>
    <border>
      <left style="thin">
        <color theme="0" tint="-0.499984740745262"/>
      </left>
      <right style="double">
        <color rgb="FF7030A0"/>
      </right>
      <top style="thin">
        <color auto="1"/>
      </top>
      <bottom style="double">
        <color rgb="FF7030A0"/>
      </bottom>
      <diagonal/>
    </border>
    <border>
      <left/>
      <right style="thick">
        <color rgb="FFFFFFFF"/>
      </right>
      <top style="double">
        <color rgb="FF008000"/>
      </top>
      <bottom/>
      <diagonal/>
    </border>
    <border>
      <left/>
      <right style="thin">
        <color auto="1"/>
      </right>
      <top style="double">
        <color rgb="FF7030A0"/>
      </top>
      <bottom style="double">
        <color rgb="FF7030A0"/>
      </bottom>
      <diagonal/>
    </border>
    <border>
      <left style="thin">
        <color auto="1"/>
      </left>
      <right style="thin">
        <color theme="0" tint="-0.499984740745262"/>
      </right>
      <top style="double">
        <color rgb="FF7030A0"/>
      </top>
      <bottom style="double">
        <color rgb="FF7030A0"/>
      </bottom>
      <diagonal/>
    </border>
    <border>
      <left style="thin">
        <color theme="0" tint="-0.499984740745262"/>
      </left>
      <right style="double">
        <color rgb="FF7030A0"/>
      </right>
      <top style="double">
        <color rgb="FF7030A0"/>
      </top>
      <bottom style="double">
        <color rgb="FF7030A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s>
  <cellStyleXfs count="4">
    <xf numFmtId="0" fontId="0" fillId="0" borderId="0"/>
    <xf numFmtId="0" fontId="19" fillId="0" borderId="0" applyNumberFormat="0" applyFill="0" applyBorder="0" applyAlignment="0" applyProtection="0"/>
    <xf numFmtId="44" fontId="70" fillId="0" borderId="0" applyFont="0" applyFill="0" applyBorder="0" applyAlignment="0" applyProtection="0"/>
    <xf numFmtId="43" fontId="77" fillId="0" borderId="0" applyFont="0" applyFill="0" applyBorder="0" applyAlignment="0" applyProtection="0"/>
  </cellStyleXfs>
  <cellXfs count="919">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4" fillId="0" borderId="4" xfId="0" applyFont="1" applyBorder="1" applyAlignment="1">
      <alignment horizontal="center"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3" xfId="0" applyFont="1" applyBorder="1" applyAlignment="1" applyProtection="1">
      <alignment horizontal="center" vertical="center" wrapText="1"/>
      <protection hidden="1"/>
    </xf>
    <xf numFmtId="0" fontId="12" fillId="0" borderId="48"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50" xfId="0" applyFont="1" applyBorder="1" applyAlignment="1">
      <alignment horizontal="center" vertical="center" wrapText="1"/>
    </xf>
    <xf numFmtId="165" fontId="20" fillId="0" borderId="52" xfId="0" applyNumberFormat="1" applyFont="1" applyBorder="1" applyAlignment="1">
      <alignment vertical="center" wrapText="1"/>
    </xf>
    <xf numFmtId="165" fontId="12" fillId="0" borderId="22" xfId="0" applyNumberFormat="1" applyFont="1" applyBorder="1" applyAlignment="1">
      <alignment vertical="center" wrapText="1"/>
    </xf>
    <xf numFmtId="165" fontId="12" fillId="0" borderId="60" xfId="0" applyNumberFormat="1" applyFont="1" applyBorder="1" applyAlignment="1">
      <alignment vertical="center" wrapText="1"/>
    </xf>
    <xf numFmtId="0" fontId="12" fillId="0" borderId="7" xfId="0" applyFont="1" applyBorder="1" applyAlignment="1">
      <alignment vertical="center" wrapText="1"/>
    </xf>
    <xf numFmtId="165" fontId="24" fillId="0" borderId="17" xfId="0" applyNumberFormat="1" applyFont="1" applyBorder="1" applyAlignment="1">
      <alignment vertical="center" wrapText="1"/>
    </xf>
    <xf numFmtId="165" fontId="12" fillId="0" borderId="16" xfId="0" applyNumberFormat="1" applyFont="1" applyBorder="1" applyAlignment="1">
      <alignment vertical="center" wrapText="1"/>
    </xf>
    <xf numFmtId="165" fontId="12" fillId="0" borderId="16" xfId="0" applyNumberFormat="1" applyFont="1" applyBorder="1" applyAlignment="1">
      <alignment horizontal="right" vertical="center" wrapText="1"/>
    </xf>
    <xf numFmtId="165" fontId="12" fillId="0" borderId="60" xfId="0" applyNumberFormat="1" applyFont="1" applyBorder="1" applyAlignment="1">
      <alignment horizontal="right" vertical="center" wrapText="1"/>
    </xf>
    <xf numFmtId="165" fontId="12" fillId="0" borderId="55" xfId="0" applyNumberFormat="1" applyFont="1" applyBorder="1" applyAlignment="1">
      <alignment vertical="center" wrapText="1"/>
    </xf>
    <xf numFmtId="165" fontId="12" fillId="0" borderId="57" xfId="0" applyNumberFormat="1" applyFont="1" applyBorder="1" applyAlignment="1">
      <alignmen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6"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4"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6"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5" fontId="24" fillId="0" borderId="52" xfId="0" applyNumberFormat="1" applyFont="1" applyBorder="1" applyAlignment="1">
      <alignment vertical="center" wrapText="1"/>
    </xf>
    <xf numFmtId="165" fontId="12" fillId="0" borderId="56"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165" fontId="24" fillId="0" borderId="20" xfId="0" applyNumberFormat="1" applyFont="1" applyBorder="1" applyAlignment="1">
      <alignment vertical="center" wrapText="1"/>
    </xf>
    <xf numFmtId="165" fontId="20" fillId="0" borderId="80" xfId="0" applyNumberFormat="1" applyFont="1" applyBorder="1" applyAlignment="1">
      <alignment vertical="center"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8" fontId="12" fillId="0" borderId="49" xfId="0" applyNumberFormat="1" applyFont="1" applyBorder="1" applyAlignment="1">
      <alignment horizontal="center" vertical="center" wrapText="1"/>
    </xf>
    <xf numFmtId="168" fontId="12" fillId="0" borderId="50" xfId="0" applyNumberFormat="1" applyFont="1" applyBorder="1" applyAlignment="1">
      <alignment horizontal="center" vertical="center" wrapText="1"/>
    </xf>
    <xf numFmtId="165" fontId="12" fillId="0" borderId="55" xfId="0" applyNumberFormat="1" applyFont="1" applyBorder="1" applyAlignment="1">
      <alignment horizontal="right" vertical="center" wrapText="1"/>
    </xf>
    <xf numFmtId="165" fontId="12" fillId="0" borderId="57" xfId="0" applyNumberFormat="1" applyFont="1" applyBorder="1" applyAlignment="1">
      <alignment horizontal="right" vertical="center" wrapText="1"/>
    </xf>
    <xf numFmtId="0" fontId="12" fillId="0" borderId="87" xfId="0" applyFont="1" applyBorder="1" applyAlignment="1">
      <alignment horizontal="center" vertical="center" wrapText="1"/>
    </xf>
    <xf numFmtId="165" fontId="12" fillId="0" borderId="89"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102" xfId="0" applyFont="1" applyBorder="1" applyAlignment="1">
      <alignment horizontal="center" vertical="center" wrapText="1"/>
    </xf>
    <xf numFmtId="0" fontId="16" fillId="4" borderId="122" xfId="0" applyFont="1" applyFill="1" applyBorder="1"/>
    <xf numFmtId="170" fontId="13" fillId="0" borderId="123" xfId="0" applyNumberFormat="1" applyFont="1" applyBorder="1" applyAlignment="1">
      <alignment vertical="center" wrapText="1"/>
    </xf>
    <xf numFmtId="0" fontId="31" fillId="4" borderId="0" xfId="0" applyFont="1" applyFill="1" applyAlignment="1" applyProtection="1">
      <alignment vertical="top"/>
      <protection hidden="1"/>
    </xf>
    <xf numFmtId="171" fontId="12" fillId="0" borderId="55" xfId="0" applyNumberFormat="1" applyFont="1" applyBorder="1" applyAlignment="1">
      <alignment vertical="center" wrapText="1"/>
    </xf>
    <xf numFmtId="0" fontId="52" fillId="0" borderId="4" xfId="0" applyFont="1" applyBorder="1" applyAlignment="1">
      <alignment vertical="center" wrapText="1"/>
    </xf>
    <xf numFmtId="0" fontId="52" fillId="0" borderId="5" xfId="0" applyFont="1" applyBorder="1" applyAlignment="1">
      <alignment vertical="center" wrapText="1"/>
    </xf>
    <xf numFmtId="0" fontId="51" fillId="4" borderId="2" xfId="0" applyFont="1" applyFill="1" applyBorder="1" applyAlignment="1">
      <alignment vertical="center"/>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2" fontId="16" fillId="0" borderId="31" xfId="0" applyNumberFormat="1" applyFont="1" applyBorder="1" applyAlignment="1">
      <alignment vertical="center" wrapText="1"/>
    </xf>
    <xf numFmtId="172" fontId="13" fillId="0" borderId="113" xfId="0" applyNumberFormat="1" applyFont="1" applyBorder="1" applyAlignment="1">
      <alignment vertical="center" wrapText="1"/>
    </xf>
    <xf numFmtId="172" fontId="13" fillId="0" borderId="114" xfId="0" applyNumberFormat="1" applyFont="1" applyBorder="1" applyAlignment="1">
      <alignment vertical="center" wrapText="1"/>
    </xf>
    <xf numFmtId="0" fontId="66"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1" fillId="4" borderId="0" xfId="0" applyFont="1" applyFill="1" applyAlignment="1" applyProtection="1">
      <alignment horizontal="center" vertical="top"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47" xfId="0" applyFont="1" applyBorder="1" applyAlignment="1">
      <alignment vertical="center" wrapText="1"/>
    </xf>
    <xf numFmtId="0" fontId="56" fillId="0" borderId="2" xfId="0" applyFont="1" applyBorder="1" applyAlignment="1">
      <alignment horizontal="left" vertical="center" wrapText="1"/>
    </xf>
    <xf numFmtId="0" fontId="56" fillId="0" borderId="3" xfId="0" applyFont="1" applyBorder="1" applyAlignment="1">
      <alignment horizontal="left" vertical="center" wrapText="1"/>
    </xf>
    <xf numFmtId="0" fontId="56" fillId="0" borderId="7" xfId="0" applyFont="1" applyBorder="1" applyAlignment="1">
      <alignment horizontal="left" vertical="center"/>
    </xf>
    <xf numFmtId="165" fontId="24" fillId="0" borderId="80" xfId="0" applyNumberFormat="1" applyFont="1" applyBorder="1" applyAlignment="1">
      <alignment vertical="center" wrapText="1"/>
    </xf>
    <xf numFmtId="0" fontId="13" fillId="0" borderId="48" xfId="0" applyFont="1" applyBorder="1" applyAlignment="1">
      <alignment horizontal="center" vertical="center" wrapText="1"/>
    </xf>
    <xf numFmtId="165" fontId="13" fillId="0" borderId="16" xfId="0" applyNumberFormat="1" applyFont="1" applyBorder="1" applyAlignment="1">
      <alignment horizontal="right" vertical="center" wrapText="1"/>
    </xf>
    <xf numFmtId="0" fontId="24" fillId="0" borderId="155"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56" xfId="0" applyFont="1" applyBorder="1" applyAlignment="1">
      <alignment horizontal="center" vertical="center" wrapText="1"/>
    </xf>
    <xf numFmtId="0" fontId="57" fillId="0" borderId="157" xfId="0" applyFont="1" applyBorder="1" applyAlignment="1">
      <alignment horizontal="center" vertical="center" wrapText="1"/>
    </xf>
    <xf numFmtId="0" fontId="57" fillId="0" borderId="158" xfId="0" applyFont="1" applyBorder="1" applyAlignment="1">
      <alignment horizontal="center" vertical="center" wrapText="1"/>
    </xf>
    <xf numFmtId="0" fontId="24" fillId="0" borderId="163"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68" xfId="0" applyFont="1" applyBorder="1" applyAlignment="1">
      <alignment horizontal="center" vertical="center" wrapText="1"/>
    </xf>
    <xf numFmtId="0" fontId="24" fillId="0" borderId="5" xfId="0" applyFont="1" applyBorder="1" applyAlignment="1">
      <alignment horizontal="center" vertical="center" wrapText="1"/>
    </xf>
    <xf numFmtId="0" fontId="57" fillId="0" borderId="43" xfId="0" applyFont="1" applyBorder="1" applyAlignment="1">
      <alignment horizontal="center" vertical="center" wrapText="1"/>
    </xf>
    <xf numFmtId="0" fontId="57" fillId="0" borderId="182" xfId="0" applyFont="1" applyBorder="1" applyAlignment="1">
      <alignment horizontal="center" vertical="center" wrapText="1"/>
    </xf>
    <xf numFmtId="0" fontId="24" fillId="0" borderId="183"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95" xfId="0" applyFont="1" applyBorder="1"/>
    <xf numFmtId="0" fontId="3" fillId="4" borderId="184" xfId="0" applyFont="1" applyFill="1" applyBorder="1" applyAlignment="1">
      <alignment vertical="center" wrapText="1"/>
    </xf>
    <xf numFmtId="165" fontId="24" fillId="6" borderId="46" xfId="0" applyNumberFormat="1" applyFont="1" applyFill="1" applyBorder="1" applyAlignment="1" applyProtection="1">
      <alignment horizontal="right" vertical="center" wrapText="1"/>
      <protection locked="0"/>
    </xf>
    <xf numFmtId="167" fontId="24" fillId="6" borderId="46" xfId="0" applyNumberFormat="1" applyFont="1" applyFill="1" applyBorder="1" applyAlignment="1" applyProtection="1">
      <alignment horizontal="right" vertical="center" wrapText="1"/>
      <protection locked="0"/>
    </xf>
    <xf numFmtId="165" fontId="24" fillId="6" borderId="79" xfId="0" applyNumberFormat="1" applyFont="1" applyFill="1" applyBorder="1" applyAlignment="1" applyProtection="1">
      <alignment horizontal="right" vertical="center" wrapText="1"/>
      <protection locked="0"/>
    </xf>
    <xf numFmtId="167" fontId="24" fillId="6" borderId="79" xfId="0" applyNumberFormat="1" applyFont="1" applyFill="1" applyBorder="1" applyAlignment="1" applyProtection="1">
      <alignment horizontal="right" vertical="center" wrapText="1"/>
      <protection locked="0"/>
    </xf>
    <xf numFmtId="165" fontId="24" fillId="6" borderId="151" xfId="0" applyNumberFormat="1" applyFont="1" applyFill="1" applyBorder="1" applyAlignment="1" applyProtection="1">
      <alignment horizontal="right" vertical="center" wrapText="1"/>
      <protection locked="0"/>
    </xf>
    <xf numFmtId="165" fontId="20" fillId="6" borderId="79" xfId="0" applyNumberFormat="1" applyFont="1" applyFill="1" applyBorder="1" applyAlignment="1" applyProtection="1">
      <alignment horizontal="right" vertical="center" wrapText="1"/>
      <protection locked="0"/>
    </xf>
    <xf numFmtId="165" fontId="20" fillId="6" borderId="46" xfId="0" applyNumberFormat="1" applyFont="1" applyFill="1" applyBorder="1" applyAlignment="1" applyProtection="1">
      <alignment horizontal="right" vertical="center" wrapText="1"/>
      <protection locked="0"/>
    </xf>
    <xf numFmtId="0" fontId="20" fillId="6" borderId="46" xfId="0" applyFont="1" applyFill="1" applyBorder="1" applyAlignment="1" applyProtection="1">
      <alignment horizontal="right" vertical="center" wrapText="1"/>
      <protection locked="0"/>
    </xf>
    <xf numFmtId="0" fontId="24" fillId="6" borderId="46" xfId="0" applyFont="1" applyFill="1" applyBorder="1" applyAlignment="1" applyProtection="1">
      <alignment horizontal="right" vertical="center" wrapText="1"/>
      <protection locked="0"/>
    </xf>
    <xf numFmtId="165" fontId="20" fillId="6" borderId="88" xfId="0" applyNumberFormat="1" applyFont="1" applyFill="1" applyBorder="1" applyAlignment="1" applyProtection="1">
      <alignment horizontal="right" vertical="center" wrapText="1"/>
      <protection locked="0"/>
    </xf>
    <xf numFmtId="166"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63" xfId="0" applyFont="1" applyBorder="1" applyAlignment="1">
      <alignment horizontal="right" vertical="center" wrapText="1" indent="1"/>
    </xf>
    <xf numFmtId="0" fontId="33" fillId="4" borderId="0" xfId="0" applyFont="1" applyFill="1" applyAlignment="1" applyProtection="1">
      <alignment vertical="center"/>
      <protection hidden="1"/>
    </xf>
    <xf numFmtId="0" fontId="33" fillId="4" borderId="0" xfId="0" applyFont="1" applyFill="1" applyAlignment="1" applyProtection="1">
      <alignment horizontal="justify" vertical="center"/>
      <protection hidden="1"/>
    </xf>
    <xf numFmtId="0" fontId="24" fillId="0" borderId="1" xfId="0" applyFont="1" applyBorder="1" applyAlignment="1">
      <alignment vertical="center"/>
    </xf>
    <xf numFmtId="170" fontId="13" fillId="4" borderId="145" xfId="0" applyNumberFormat="1" applyFont="1" applyFill="1" applyBorder="1" applyAlignment="1">
      <alignment vertical="center" wrapText="1"/>
    </xf>
    <xf numFmtId="1" fontId="13" fillId="0" borderId="123" xfId="2" applyNumberFormat="1" applyFont="1" applyBorder="1" applyAlignment="1">
      <alignment vertical="center" wrapText="1"/>
    </xf>
    <xf numFmtId="0" fontId="18" fillId="4" borderId="0" xfId="0" applyFont="1" applyFill="1" applyAlignment="1" applyProtection="1">
      <alignment vertical="center"/>
      <protection hidden="1"/>
    </xf>
    <xf numFmtId="0" fontId="20" fillId="4" borderId="11" xfId="0" applyFont="1" applyFill="1" applyBorder="1" applyAlignment="1">
      <alignment horizontal="right" vertical="center" wrapText="1" indent="1"/>
    </xf>
    <xf numFmtId="0" fontId="3" fillId="0" borderId="0" xfId="0" applyFont="1" applyAlignment="1">
      <alignment horizontal="left" vertical="center" wrapText="1"/>
    </xf>
    <xf numFmtId="0" fontId="18" fillId="0" borderId="0" xfId="0" applyFont="1"/>
    <xf numFmtId="0" fontId="0" fillId="0" borderId="19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25" fillId="0" borderId="5" xfId="0" applyFont="1" applyBorder="1" applyAlignment="1">
      <alignment vertical="center" wrapText="1"/>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2" fontId="16" fillId="0" borderId="0" xfId="0" applyNumberFormat="1" applyFont="1"/>
    <xf numFmtId="0" fontId="4" fillId="0" borderId="192" xfId="0" applyFont="1" applyBorder="1" applyAlignment="1">
      <alignment horizontal="left" vertical="center" wrapText="1"/>
    </xf>
    <xf numFmtId="0" fontId="3" fillId="0" borderId="193" xfId="0" applyFont="1" applyBorder="1" applyAlignment="1">
      <alignment horizontal="left" vertical="center" wrapText="1"/>
    </xf>
    <xf numFmtId="0" fontId="3" fillId="0" borderId="0" xfId="0" applyFont="1" applyAlignment="1">
      <alignment horizontal="left" vertical="center"/>
    </xf>
    <xf numFmtId="0" fontId="18" fillId="0" borderId="195" xfId="0" applyFont="1" applyBorder="1" applyAlignment="1">
      <alignment horizontal="center"/>
    </xf>
    <xf numFmtId="0" fontId="18" fillId="0" borderId="161" xfId="0" applyFont="1" applyBorder="1" applyAlignment="1">
      <alignment horizontal="center"/>
    </xf>
    <xf numFmtId="0" fontId="18" fillId="0" borderId="196" xfId="0" applyFont="1" applyBorder="1" applyAlignment="1">
      <alignment horizontal="center"/>
    </xf>
    <xf numFmtId="0" fontId="24" fillId="0" borderId="161" xfId="0" applyFont="1" applyBorder="1"/>
    <xf numFmtId="0" fontId="24" fillId="0" borderId="198" xfId="0" applyFont="1" applyBorder="1"/>
    <xf numFmtId="0" fontId="0" fillId="14" borderId="0" xfId="0" applyFill="1"/>
    <xf numFmtId="0" fontId="0" fillId="13" borderId="0" xfId="0" applyFill="1"/>
    <xf numFmtId="0" fontId="0" fillId="12" borderId="0" xfId="0" applyFill="1"/>
    <xf numFmtId="0" fontId="18" fillId="12" borderId="195" xfId="0" applyFont="1" applyFill="1" applyBorder="1" applyAlignment="1">
      <alignment horizontal="center"/>
    </xf>
    <xf numFmtId="0" fontId="18" fillId="12" borderId="161" xfId="0" applyFont="1" applyFill="1" applyBorder="1" applyAlignment="1">
      <alignment horizontal="center"/>
    </xf>
    <xf numFmtId="0" fontId="18" fillId="12" borderId="196" xfId="0" applyFont="1" applyFill="1" applyBorder="1" applyAlignment="1">
      <alignment horizontal="center"/>
    </xf>
    <xf numFmtId="0" fontId="18" fillId="0" borderId="190" xfId="0" applyFont="1" applyBorder="1"/>
    <xf numFmtId="0" fontId="63" fillId="0" borderId="19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165" fontId="12" fillId="0" borderId="52" xfId="0" applyNumberFormat="1" applyFont="1" applyBorder="1" applyAlignment="1">
      <alignment vertical="center" wrapText="1"/>
    </xf>
    <xf numFmtId="165" fontId="12" fillId="0" borderId="202" xfId="0" applyNumberFormat="1" applyFont="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96" xfId="0" applyFont="1" applyFill="1" applyBorder="1" applyAlignment="1">
      <alignment horizontal="center"/>
    </xf>
    <xf numFmtId="0" fontId="72" fillId="0" borderId="0" xfId="0" applyFont="1" applyAlignment="1">
      <alignment horizontal="center"/>
    </xf>
    <xf numFmtId="0" fontId="73" fillId="0" borderId="0" xfId="0" applyFont="1" applyAlignment="1">
      <alignment horizontal="right"/>
    </xf>
    <xf numFmtId="170" fontId="75" fillId="4" borderId="145" xfId="0" applyNumberFormat="1" applyFont="1" applyFill="1" applyBorder="1" applyAlignment="1">
      <alignment vertical="center"/>
    </xf>
    <xf numFmtId="0" fontId="0" fillId="16" borderId="0" xfId="0" applyFill="1"/>
    <xf numFmtId="0" fontId="18" fillId="16" borderId="196" xfId="0" applyFont="1" applyFill="1" applyBorder="1" applyAlignment="1">
      <alignment horizontal="center"/>
    </xf>
    <xf numFmtId="0" fontId="63" fillId="12" borderId="161" xfId="0" applyFont="1" applyFill="1" applyBorder="1" applyAlignment="1">
      <alignment horizontal="center"/>
    </xf>
    <xf numFmtId="0" fontId="63" fillId="13" borderId="161" xfId="0" applyFont="1" applyFill="1" applyBorder="1" applyAlignment="1">
      <alignment horizontal="center"/>
    </xf>
    <xf numFmtId="0" fontId="63" fillId="14" borderId="161" xfId="0" applyFont="1" applyFill="1" applyBorder="1" applyAlignment="1">
      <alignment horizontal="center"/>
    </xf>
    <xf numFmtId="173" fontId="57" fillId="0" borderId="172" xfId="2" applyNumberFormat="1" applyFont="1" applyFill="1" applyBorder="1"/>
    <xf numFmtId="173" fontId="57" fillId="0" borderId="170" xfId="2" applyNumberFormat="1" applyFont="1" applyFill="1" applyBorder="1"/>
    <xf numFmtId="173" fontId="57" fillId="0" borderId="21" xfId="2" applyNumberFormat="1" applyFont="1" applyFill="1" applyBorder="1"/>
    <xf numFmtId="173" fontId="57" fillId="12" borderId="170" xfId="2" applyNumberFormat="1" applyFont="1" applyFill="1" applyBorder="1"/>
    <xf numFmtId="173" fontId="57" fillId="13" borderId="170" xfId="2" applyNumberFormat="1" applyFont="1" applyFill="1" applyBorder="1"/>
    <xf numFmtId="173" fontId="57" fillId="14" borderId="170" xfId="2" applyNumberFormat="1" applyFont="1" applyFill="1" applyBorder="1"/>
    <xf numFmtId="173" fontId="0" fillId="0" borderId="0" xfId="2" applyNumberFormat="1" applyFont="1" applyFill="1"/>
    <xf numFmtId="173" fontId="0" fillId="0" borderId="0" xfId="2" applyNumberFormat="1" applyFont="1" applyFill="1" applyAlignment="1"/>
    <xf numFmtId="173" fontId="24" fillId="0" borderId="195" xfId="2" applyNumberFormat="1" applyFont="1" applyFill="1" applyBorder="1"/>
    <xf numFmtId="173" fontId="24" fillId="0" borderId="161" xfId="2" applyNumberFormat="1" applyFont="1" applyFill="1" applyBorder="1"/>
    <xf numFmtId="173" fontId="24" fillId="0" borderId="196" xfId="2" applyNumberFormat="1" applyFont="1" applyFill="1" applyBorder="1"/>
    <xf numFmtId="173" fontId="24" fillId="0" borderId="200" xfId="2" applyNumberFormat="1" applyFont="1" applyFill="1" applyBorder="1"/>
    <xf numFmtId="173" fontId="24" fillId="0" borderId="0" xfId="2" applyNumberFormat="1" applyFont="1" applyFill="1" applyBorder="1"/>
    <xf numFmtId="173" fontId="24" fillId="0" borderId="201" xfId="2" applyNumberFormat="1" applyFont="1" applyFill="1" applyBorder="1"/>
    <xf numFmtId="173" fontId="24" fillId="0" borderId="197" xfId="2" applyNumberFormat="1" applyFont="1" applyFill="1" applyBorder="1"/>
    <xf numFmtId="173" fontId="24" fillId="0" borderId="198" xfId="2" applyNumberFormat="1" applyFont="1" applyFill="1" applyBorder="1"/>
    <xf numFmtId="173" fontId="24" fillId="0" borderId="199" xfId="2" applyNumberFormat="1" applyFont="1" applyFill="1" applyBorder="1"/>
    <xf numFmtId="0" fontId="20" fillId="6" borderId="46"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4" fillId="0" borderId="0" xfId="0" applyFont="1" applyAlignment="1">
      <alignment horizontal="right"/>
    </xf>
    <xf numFmtId="0" fontId="76" fillId="0" borderId="198" xfId="0" applyFont="1" applyBorder="1" applyAlignment="1">
      <alignment horizontal="center"/>
    </xf>
    <xf numFmtId="0" fontId="76" fillId="0" borderId="199" xfId="0" applyFont="1" applyBorder="1" applyAlignment="1">
      <alignment horizontal="center"/>
    </xf>
    <xf numFmtId="0" fontId="76" fillId="0" borderId="197" xfId="0" applyFont="1" applyBorder="1" applyAlignment="1">
      <alignment horizontal="center"/>
    </xf>
    <xf numFmtId="0" fontId="16" fillId="0" borderId="66" xfId="0" applyFont="1" applyBorder="1" applyAlignment="1">
      <alignment horizontal="center" vertical="center" textRotation="90" wrapText="1"/>
    </xf>
    <xf numFmtId="0" fontId="56" fillId="0" borderId="4" xfId="0" applyFont="1" applyBorder="1" applyAlignment="1">
      <alignment horizontal="left" vertical="center" wrapText="1"/>
    </xf>
    <xf numFmtId="0" fontId="52" fillId="0" borderId="5" xfId="0" applyFont="1" applyBorder="1" applyAlignment="1">
      <alignment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1" fillId="0" borderId="0" xfId="0" applyFont="1" applyAlignment="1">
      <alignment horizontal="left" vertical="center"/>
    </xf>
    <xf numFmtId="0" fontId="20" fillId="0" borderId="0" xfId="0" applyFont="1" applyAlignment="1">
      <alignment wrapText="1"/>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96" xfId="0" applyFont="1" applyFill="1" applyBorder="1" applyAlignment="1">
      <alignment horizontal="center"/>
    </xf>
    <xf numFmtId="0" fontId="0" fillId="0" borderId="191" xfId="0" applyBorder="1"/>
    <xf numFmtId="0" fontId="63" fillId="0" borderId="191" xfId="0" applyFont="1" applyBorder="1" applyAlignment="1">
      <alignment wrapText="1"/>
    </xf>
    <xf numFmtId="0" fontId="12" fillId="11" borderId="0" xfId="0" applyFont="1" applyFill="1" applyAlignment="1">
      <alignment vertical="center" wrapText="1"/>
    </xf>
    <xf numFmtId="0" fontId="20" fillId="0" borderId="155" xfId="0" applyFont="1" applyBorder="1" applyAlignment="1">
      <alignment horizontal="center" vertical="center" wrapText="1"/>
    </xf>
    <xf numFmtId="166" fontId="20" fillId="0" borderId="155" xfId="0" applyNumberFormat="1" applyFont="1" applyBorder="1" applyAlignment="1">
      <alignment horizontal="left" vertical="center" wrapText="1"/>
    </xf>
    <xf numFmtId="0" fontId="24" fillId="0" borderId="155" xfId="0" applyFont="1" applyBorder="1" applyAlignment="1">
      <alignment vertical="center" wrapText="1"/>
    </xf>
    <xf numFmtId="0" fontId="76" fillId="11" borderId="198" xfId="0" applyFont="1" applyFill="1" applyBorder="1" applyAlignment="1">
      <alignment horizontal="center"/>
    </xf>
    <xf numFmtId="0" fontId="76" fillId="11" borderId="199" xfId="0" applyFont="1" applyFill="1" applyBorder="1" applyAlignment="1">
      <alignment horizontal="center"/>
    </xf>
    <xf numFmtId="0" fontId="24" fillId="6" borderId="79" xfId="0" applyFont="1" applyFill="1" applyBorder="1" applyAlignment="1" applyProtection="1">
      <alignment horizontal="left" vertical="center" wrapText="1"/>
      <protection locked="0"/>
    </xf>
    <xf numFmtId="0" fontId="63" fillId="0" borderId="0" xfId="0" applyFont="1"/>
    <xf numFmtId="0" fontId="18" fillId="0" borderId="161" xfId="0" applyFont="1" applyBorder="1" applyAlignment="1">
      <alignment horizontal="center" wrapText="1"/>
    </xf>
    <xf numFmtId="0" fontId="2" fillId="11" borderId="0" xfId="0" applyFont="1" applyFill="1"/>
    <xf numFmtId="174" fontId="13" fillId="0" borderId="123"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50" fillId="4" borderId="0" xfId="0" applyFont="1" applyFill="1" applyAlignment="1">
      <alignment vertical="center" wrapText="1"/>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0" fontId="13" fillId="4" borderId="0" xfId="0" applyNumberFormat="1" applyFont="1" applyFill="1" applyAlignment="1">
      <alignment vertical="center" wrapText="1"/>
    </xf>
    <xf numFmtId="170" fontId="75" fillId="4" borderId="0" xfId="0" applyNumberFormat="1" applyFont="1" applyFill="1" applyAlignment="1">
      <alignment vertical="center"/>
    </xf>
    <xf numFmtId="0" fontId="59" fillId="4" borderId="70"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0" fontId="75" fillId="4" borderId="138" xfId="0" applyNumberFormat="1" applyFont="1" applyFill="1" applyBorder="1" applyAlignment="1">
      <alignment horizontal="center" vertical="center"/>
    </xf>
    <xf numFmtId="1" fontId="59" fillId="4" borderId="70" xfId="0" applyNumberFormat="1" applyFont="1" applyFill="1" applyBorder="1" applyAlignment="1">
      <alignment vertical="center" wrapText="1"/>
    </xf>
    <xf numFmtId="0" fontId="24" fillId="6" borderId="46" xfId="0" applyFont="1" applyFill="1" applyBorder="1" applyAlignment="1" applyProtection="1">
      <alignment horizontal="left" vertical="center" wrapText="1"/>
      <protection locked="0"/>
    </xf>
    <xf numFmtId="0" fontId="16" fillId="4" borderId="194" xfId="0" applyFont="1" applyFill="1" applyBorder="1" applyAlignment="1">
      <alignment horizontal="center" vertical="center"/>
    </xf>
    <xf numFmtId="0" fontId="52" fillId="0" borderId="10" xfId="0" applyFont="1" applyBorder="1" applyAlignment="1">
      <alignment vertical="center" wrapText="1"/>
    </xf>
    <xf numFmtId="0" fontId="16" fillId="4" borderId="193" xfId="0" applyFont="1" applyFill="1" applyBorder="1" applyAlignment="1">
      <alignment horizontal="center" vertical="center"/>
    </xf>
    <xf numFmtId="0" fontId="57" fillId="0" borderId="0" xfId="0" applyFont="1"/>
    <xf numFmtId="0" fontId="24" fillId="4" borderId="215" xfId="0" applyFont="1" applyFill="1" applyBorder="1" applyAlignment="1">
      <alignment horizontal="center" vertical="center" wrapText="1"/>
    </xf>
    <xf numFmtId="0" fontId="57" fillId="4" borderId="215" xfId="0" applyFont="1" applyFill="1" applyBorder="1" applyAlignment="1">
      <alignment horizontal="center" vertical="center" wrapText="1"/>
    </xf>
    <xf numFmtId="0" fontId="16" fillId="4" borderId="194" xfId="0" applyFont="1" applyFill="1" applyBorder="1" applyAlignment="1">
      <alignment horizontal="center" vertical="center" wrapText="1"/>
    </xf>
    <xf numFmtId="44" fontId="16" fillId="4" borderId="197" xfId="2" applyFont="1" applyFill="1" applyBorder="1" applyAlignment="1">
      <alignment horizontal="center" vertical="center" wrapText="1"/>
    </xf>
    <xf numFmtId="0" fontId="16" fillId="4" borderId="192" xfId="0" applyFont="1" applyFill="1" applyBorder="1" applyAlignment="1">
      <alignment horizontal="left" vertical="center"/>
    </xf>
    <xf numFmtId="0" fontId="24" fillId="11" borderId="0" xfId="0" applyFont="1" applyFill="1"/>
    <xf numFmtId="165" fontId="12" fillId="0" borderId="215" xfId="0" applyNumberFormat="1" applyFont="1" applyBorder="1" applyAlignment="1">
      <alignment vertical="center" wrapText="1"/>
    </xf>
    <xf numFmtId="0" fontId="16" fillId="5" borderId="215" xfId="0" applyFont="1" applyFill="1" applyBorder="1" applyAlignment="1" applyProtection="1">
      <alignment horizontal="center" vertical="center" wrapText="1"/>
      <protection locked="0"/>
    </xf>
    <xf numFmtId="0" fontId="63" fillId="11" borderId="0" xfId="0" applyFont="1" applyFill="1"/>
    <xf numFmtId="0" fontId="16" fillId="4" borderId="0" xfId="0" applyFont="1" applyFill="1" applyAlignment="1">
      <alignment horizontal="center" vertical="center"/>
    </xf>
    <xf numFmtId="0" fontId="59" fillId="4" borderId="0" xfId="0" applyFont="1" applyFill="1"/>
    <xf numFmtId="0" fontId="57" fillId="5" borderId="215" xfId="0" applyFont="1" applyFill="1" applyBorder="1" applyAlignment="1">
      <alignment horizontal="center" vertical="center"/>
    </xf>
    <xf numFmtId="0" fontId="63" fillId="0" borderId="215" xfId="0" applyFont="1" applyBorder="1" applyAlignment="1">
      <alignment horizontal="center" vertical="center" wrapText="1"/>
    </xf>
    <xf numFmtId="0" fontId="59" fillId="4" borderId="0" xfId="0" applyFont="1" applyFill="1" applyAlignment="1">
      <alignment horizontal="left" vertical="center" wrapText="1"/>
    </xf>
    <xf numFmtId="49" fontId="24" fillId="0" borderId="196" xfId="2" applyNumberFormat="1" applyFont="1" applyFill="1" applyBorder="1"/>
    <xf numFmtId="49" fontId="24" fillId="0" borderId="201" xfId="2" applyNumberFormat="1" applyFont="1" applyFill="1" applyBorder="1"/>
    <xf numFmtId="49" fontId="24" fillId="0" borderId="199" xfId="2" applyNumberFormat="1" applyFont="1" applyFill="1" applyBorder="1"/>
    <xf numFmtId="49" fontId="24" fillId="0" borderId="196" xfId="2" applyNumberFormat="1" applyFont="1" applyFill="1" applyBorder="1" applyAlignment="1">
      <alignment horizontal="center"/>
    </xf>
    <xf numFmtId="49" fontId="24" fillId="0" borderId="201" xfId="2" applyNumberFormat="1" applyFont="1" applyFill="1" applyBorder="1" applyAlignment="1">
      <alignment horizontal="center"/>
    </xf>
    <xf numFmtId="49" fontId="24" fillId="0" borderId="199" xfId="2" applyNumberFormat="1" applyFont="1" applyFill="1" applyBorder="1" applyAlignment="1">
      <alignment horizontal="center"/>
    </xf>
    <xf numFmtId="0" fontId="57" fillId="0" borderId="21" xfId="2" applyNumberFormat="1" applyFont="1" applyFill="1" applyBorder="1" applyAlignment="1">
      <alignment horizontal="center"/>
    </xf>
    <xf numFmtId="0" fontId="63" fillId="0" borderId="200" xfId="0" applyFont="1" applyBorder="1" applyAlignment="1">
      <alignment horizontal="center" vertical="center" wrapText="1"/>
    </xf>
    <xf numFmtId="0" fontId="63" fillId="0" borderId="19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96"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0" fontId="79" fillId="0" borderId="224" xfId="0" applyFont="1" applyBorder="1" applyAlignment="1">
      <alignment horizontal="center" vertical="center" wrapText="1"/>
    </xf>
    <xf numFmtId="0" fontId="12" fillId="0" borderId="224" xfId="0" applyFont="1" applyBorder="1" applyAlignment="1">
      <alignment horizontal="center" vertical="center" wrapText="1"/>
    </xf>
    <xf numFmtId="0" fontId="12" fillId="0" borderId="225" xfId="0" applyFont="1" applyBorder="1" applyAlignment="1">
      <alignment horizontal="center" vertical="center" wrapText="1"/>
    </xf>
    <xf numFmtId="170" fontId="13" fillId="4" borderId="145" xfId="0" applyNumberFormat="1" applyFont="1" applyFill="1" applyBorder="1" applyAlignment="1">
      <alignment horizontal="center" vertical="center" wrapText="1"/>
    </xf>
    <xf numFmtId="172" fontId="13" fillId="4" borderId="145" xfId="0" applyNumberFormat="1" applyFont="1" applyFill="1" applyBorder="1" applyAlignment="1">
      <alignment vertical="center"/>
    </xf>
    <xf numFmtId="0" fontId="76" fillId="0" borderId="0" xfId="0" applyFont="1" applyAlignment="1">
      <alignment horizontal="center"/>
    </xf>
    <xf numFmtId="0" fontId="0" fillId="10" borderId="0" xfId="0" applyFill="1"/>
    <xf numFmtId="0" fontId="18" fillId="10" borderId="0" xfId="0" applyFont="1" applyFill="1" applyAlignment="1">
      <alignment horizontal="center"/>
    </xf>
    <xf numFmtId="172" fontId="16" fillId="0" borderId="103" xfId="0" applyNumberFormat="1" applyFont="1" applyBorder="1" applyAlignment="1">
      <alignment vertical="center" wrapText="1"/>
    </xf>
    <xf numFmtId="0" fontId="52" fillId="4" borderId="10" xfId="0" applyFont="1" applyFill="1" applyBorder="1" applyAlignment="1">
      <alignment vertical="center"/>
    </xf>
    <xf numFmtId="0" fontId="3" fillId="0" borderId="23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3" fillId="0" borderId="0" xfId="0" applyFont="1" applyAlignment="1">
      <alignment horizontal="center" vertical="center" wrapText="1"/>
    </xf>
    <xf numFmtId="44" fontId="18" fillId="0" borderId="0" xfId="2" applyFont="1" applyFill="1" applyBorder="1"/>
    <xf numFmtId="0" fontId="63" fillId="0" borderId="0" xfId="0" applyFont="1" applyAlignment="1">
      <alignment horizontal="right"/>
    </xf>
    <xf numFmtId="44" fontId="0" fillId="0" borderId="0" xfId="0" applyNumberFormat="1"/>
    <xf numFmtId="0" fontId="16" fillId="11" borderId="0" xfId="0" applyFont="1" applyFill="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wrapText="1"/>
      <protection hidden="1"/>
    </xf>
    <xf numFmtId="0" fontId="31" fillId="4" borderId="0" xfId="0" applyFont="1" applyFill="1" applyAlignment="1" applyProtection="1">
      <alignment horizontal="justify" vertical="top"/>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quotePrefix="1" applyFont="1" applyFill="1" applyAlignment="1" applyProtection="1">
      <alignment horizontal="justify" vertical="center" wrapText="1"/>
      <protection hidden="1"/>
    </xf>
    <xf numFmtId="0" fontId="31" fillId="4" borderId="0" xfId="0" applyFont="1" applyFill="1" applyAlignment="1" applyProtection="1">
      <alignment horizontal="justify"/>
      <protection hidden="1"/>
    </xf>
    <xf numFmtId="0" fontId="28" fillId="4" borderId="0" xfId="0" applyFont="1" applyFill="1" applyAlignment="1" applyProtection="1">
      <alignment horizontal="justify" vertical="center"/>
      <protection hidden="1"/>
    </xf>
    <xf numFmtId="0" fontId="24" fillId="20" borderId="152" xfId="0" applyFont="1" applyFill="1" applyBorder="1" applyAlignment="1">
      <alignment wrapText="1"/>
    </xf>
    <xf numFmtId="0" fontId="24" fillId="20" borderId="46" xfId="0" applyFont="1" applyFill="1" applyBorder="1" applyAlignment="1">
      <alignment wrapText="1"/>
    </xf>
    <xf numFmtId="165" fontId="12" fillId="20" borderId="153" xfId="0" applyNumberFormat="1" applyFont="1" applyFill="1" applyBorder="1" applyAlignment="1">
      <alignment vertical="center" wrapText="1"/>
    </xf>
    <xf numFmtId="0" fontId="24" fillId="19" borderId="152" xfId="0" applyFont="1" applyFill="1" applyBorder="1" applyAlignment="1">
      <alignment wrapText="1"/>
    </xf>
    <xf numFmtId="0" fontId="24" fillId="19" borderId="46" xfId="0" applyFont="1" applyFill="1" applyBorder="1" applyAlignment="1">
      <alignment wrapText="1"/>
    </xf>
    <xf numFmtId="165" fontId="12" fillId="19" borderId="153" xfId="0" applyNumberFormat="1" applyFont="1" applyFill="1" applyBorder="1" applyAlignment="1">
      <alignment vertical="center" wrapText="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0"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63"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4"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20" fillId="4" borderId="7" xfId="0" applyFont="1" applyFill="1" applyBorder="1" applyAlignment="1">
      <alignment horizontal="right" vertical="center" wrapText="1"/>
    </xf>
    <xf numFmtId="0" fontId="20" fillId="4" borderId="7" xfId="0" applyFont="1" applyFill="1" applyBorder="1" applyAlignment="1">
      <alignment vertical="center" wrapText="1"/>
    </xf>
    <xf numFmtId="0" fontId="20" fillId="4" borderId="7"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0" fontId="20" fillId="4" borderId="0" xfId="0" applyFont="1" applyFill="1" applyAlignment="1">
      <alignment horizontal="left" vertical="center" wrapText="1"/>
    </xf>
    <xf numFmtId="0" fontId="20" fillId="4" borderId="0" xfId="0" applyFont="1" applyFill="1" applyAlignment="1">
      <alignment horizontal="right" vertical="center" wrapText="1"/>
    </xf>
    <xf numFmtId="166" fontId="20" fillId="6" borderId="58" xfId="0" quotePrefix="1" applyNumberFormat="1" applyFont="1" applyFill="1" applyBorder="1" applyAlignment="1" applyProtection="1">
      <alignment vertical="center" wrapText="1"/>
      <protection locked="0"/>
    </xf>
    <xf numFmtId="166" fontId="20" fillId="6" borderId="84" xfId="0" quotePrefix="1" applyNumberFormat="1" applyFont="1" applyFill="1" applyBorder="1" applyAlignment="1" applyProtection="1">
      <alignment vertical="center" wrapText="1"/>
      <protection locked="0"/>
    </xf>
    <xf numFmtId="166" fontId="20" fillId="6" borderId="90" xfId="0" quotePrefix="1" applyNumberFormat="1" applyFont="1" applyFill="1" applyBorder="1" applyAlignment="1" applyProtection="1">
      <alignment vertical="center" wrapText="1"/>
      <protection locked="0"/>
    </xf>
    <xf numFmtId="166" fontId="20" fillId="6" borderId="67" xfId="0" quotePrefix="1" applyNumberFormat="1" applyFont="1" applyFill="1" applyBorder="1" applyAlignment="1" applyProtection="1">
      <alignment vertical="center" wrapText="1"/>
      <protection locked="0"/>
    </xf>
    <xf numFmtId="166" fontId="20" fillId="6" borderId="0" xfId="0" quotePrefix="1" applyNumberFormat="1" applyFont="1" applyFill="1" applyAlignment="1" applyProtection="1">
      <alignment vertical="center" wrapText="1"/>
      <protection locked="0"/>
    </xf>
    <xf numFmtId="166" fontId="20" fillId="6" borderId="91" xfId="0" quotePrefix="1" applyNumberFormat="1" applyFont="1" applyFill="1" applyBorder="1" applyAlignment="1" applyProtection="1">
      <alignment vertical="center" wrapText="1"/>
      <protection locked="0"/>
    </xf>
    <xf numFmtId="166" fontId="20" fillId="6" borderId="53" xfId="0" quotePrefix="1" applyNumberFormat="1" applyFont="1" applyFill="1" applyBorder="1" applyAlignment="1" applyProtection="1">
      <alignment vertical="center" wrapText="1"/>
      <protection locked="0"/>
    </xf>
    <xf numFmtId="166" fontId="20" fillId="6" borderId="54" xfId="0" quotePrefix="1" applyNumberFormat="1" applyFont="1" applyFill="1" applyBorder="1" applyAlignment="1" applyProtection="1">
      <alignment vertical="center" wrapText="1"/>
      <protection locked="0"/>
    </xf>
    <xf numFmtId="166" fontId="20" fillId="6" borderId="92" xfId="0" quotePrefix="1" applyNumberFormat="1" applyFont="1" applyFill="1" applyBorder="1" applyAlignment="1" applyProtection="1">
      <alignment vertical="center" wrapText="1"/>
      <protection locked="0"/>
    </xf>
    <xf numFmtId="0" fontId="20" fillId="0" borderId="11" xfId="0" applyFont="1" applyBorder="1" applyAlignment="1">
      <alignment vertical="center" wrapText="1"/>
    </xf>
    <xf numFmtId="0" fontId="0" fillId="0" borderId="0" xfId="0" applyAlignment="1">
      <alignment horizontal="center"/>
    </xf>
    <xf numFmtId="0" fontId="12" fillId="0" borderId="11" xfId="0" applyFont="1" applyBorder="1" applyAlignment="1">
      <alignment horizontal="right" vertical="center" wrapText="1"/>
    </xf>
    <xf numFmtId="0" fontId="12" fillId="4" borderId="11" xfId="0" applyFont="1" applyFill="1" applyBorder="1" applyAlignment="1">
      <alignment horizontal="right" vertical="center" wrapText="1"/>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91" xfId="1" applyBorder="1"/>
    <xf numFmtId="0" fontId="18" fillId="4" borderId="0" xfId="0" applyFont="1" applyFill="1" applyAlignment="1">
      <alignment horizontal="left" wrapText="1"/>
    </xf>
    <xf numFmtId="0" fontId="0" fillId="4" borderId="0" xfId="0" applyFill="1" applyAlignment="1">
      <alignment horizontal="left"/>
    </xf>
    <xf numFmtId="0" fontId="0" fillId="4" borderId="0" xfId="0" applyFill="1" applyAlignment="1">
      <alignment wrapText="1"/>
    </xf>
    <xf numFmtId="0" fontId="2" fillId="4" borderId="0" xfId="0" applyFont="1" applyFill="1" applyAlignment="1">
      <alignment wrapText="1"/>
    </xf>
    <xf numFmtId="0" fontId="0" fillId="0" borderId="0" xfId="0" applyAlignment="1">
      <alignment wrapText="1"/>
    </xf>
    <xf numFmtId="0" fontId="24" fillId="0" borderId="0" xfId="0" applyFont="1" applyAlignment="1">
      <alignment horizontal="left" vertical="center"/>
    </xf>
    <xf numFmtId="0" fontId="24" fillId="0" borderId="195" xfId="0" applyFont="1" applyBorder="1"/>
    <xf numFmtId="0" fontId="24" fillId="0" borderId="196" xfId="0" applyFont="1" applyBorder="1"/>
    <xf numFmtId="0" fontId="24" fillId="0" borderId="200" xfId="0" applyFont="1" applyBorder="1"/>
    <xf numFmtId="0" fontId="24" fillId="0" borderId="201" xfId="0" applyFont="1" applyBorder="1"/>
    <xf numFmtId="0" fontId="24" fillId="0" borderId="197" xfId="0" applyFont="1" applyBorder="1"/>
    <xf numFmtId="0" fontId="24" fillId="0" borderId="199" xfId="0" applyFont="1" applyBorder="1"/>
    <xf numFmtId="0" fontId="0" fillId="0" borderId="172" xfId="0" applyBorder="1"/>
    <xf numFmtId="0" fontId="0" fillId="0" borderId="21" xfId="0" applyBorder="1"/>
    <xf numFmtId="0" fontId="3" fillId="0" borderId="192" xfId="0" applyFont="1" applyBorder="1" applyAlignment="1">
      <alignment horizontal="left" vertical="center" wrapText="1"/>
    </xf>
    <xf numFmtId="0" fontId="20" fillId="0" borderId="193" xfId="0" applyFont="1" applyBorder="1"/>
    <xf numFmtId="0" fontId="20" fillId="0" borderId="194" xfId="0" applyFont="1" applyBorder="1"/>
    <xf numFmtId="0" fontId="20" fillId="0" borderId="192" xfId="0" applyFont="1" applyBorder="1"/>
    <xf numFmtId="0" fontId="56" fillId="0" borderId="13" xfId="0" applyFont="1" applyBorder="1" applyAlignment="1">
      <alignment horizontal="left" vertical="center" wrapText="1"/>
    </xf>
    <xf numFmtId="0" fontId="56" fillId="4" borderId="4" xfId="0" applyFont="1" applyFill="1" applyBorder="1" applyAlignment="1">
      <alignment horizontal="left" vertical="center" wrapText="1"/>
    </xf>
    <xf numFmtId="0" fontId="56" fillId="4" borderId="0" xfId="0" applyFont="1" applyFill="1" applyAlignment="1">
      <alignment horizontal="center" vertical="center" wrapText="1"/>
    </xf>
    <xf numFmtId="0" fontId="56" fillId="4" borderId="0" xfId="0" applyFont="1" applyFill="1" applyAlignment="1">
      <alignment vertical="center"/>
    </xf>
    <xf numFmtId="0" fontId="56" fillId="4" borderId="13" xfId="0" applyFont="1" applyFill="1" applyBorder="1" applyAlignment="1">
      <alignment horizontal="left" vertical="center" wrapText="1"/>
    </xf>
    <xf numFmtId="0" fontId="56" fillId="4" borderId="7" xfId="0" applyFont="1" applyFill="1" applyBorder="1" applyAlignment="1">
      <alignment vertical="center"/>
    </xf>
    <xf numFmtId="0" fontId="0" fillId="4" borderId="0" xfId="0" applyFill="1" applyAlignment="1" applyProtection="1">
      <alignment vertical="center"/>
      <protection hidden="1"/>
    </xf>
    <xf numFmtId="0" fontId="15" fillId="4" borderId="0" xfId="0" applyFont="1" applyFill="1" applyAlignment="1">
      <alignment wrapText="1"/>
    </xf>
    <xf numFmtId="0" fontId="69" fillId="4" borderId="70" xfId="0" applyFont="1" applyFill="1" applyBorder="1" applyAlignment="1">
      <alignment vertical="center" wrapText="1"/>
    </xf>
    <xf numFmtId="0" fontId="69" fillId="4" borderId="187" xfId="0" applyFont="1" applyFill="1" applyBorder="1" applyAlignment="1">
      <alignment vertical="center" wrapText="1"/>
    </xf>
    <xf numFmtId="175" fontId="24" fillId="6" borderId="46" xfId="0" applyNumberFormat="1" applyFont="1" applyFill="1" applyBorder="1" applyAlignment="1" applyProtection="1">
      <alignment horizontal="right" vertical="center" wrapText="1"/>
      <protection locked="0"/>
    </xf>
    <xf numFmtId="0" fontId="31" fillId="4" borderId="0" xfId="0" applyFont="1" applyFill="1" applyAlignment="1" applyProtection="1">
      <alignment horizontal="justify" vertical="top" wrapText="1"/>
      <protection hidden="1"/>
    </xf>
    <xf numFmtId="0" fontId="31" fillId="4" borderId="0" xfId="0" applyFont="1" applyFill="1" applyAlignment="1" applyProtection="1">
      <alignment horizontal="justify" vertical="center" wrapText="1"/>
      <protection hidden="1"/>
    </xf>
    <xf numFmtId="0" fontId="31" fillId="0" borderId="0" xfId="0" applyFont="1" applyAlignment="1" applyProtection="1">
      <alignment horizontal="justify" vertical="top" wrapText="1"/>
      <protection hidden="1"/>
    </xf>
    <xf numFmtId="0" fontId="31" fillId="4" borderId="0" xfId="0" applyFont="1" applyFill="1" applyAlignment="1" applyProtection="1">
      <alignment horizontal="justify" vertical="center"/>
      <protection hidden="1"/>
    </xf>
    <xf numFmtId="0" fontId="48" fillId="4" borderId="68" xfId="0" applyFont="1" applyFill="1" applyBorder="1" applyAlignment="1" applyProtection="1">
      <alignment vertical="center"/>
      <protection hidden="1"/>
    </xf>
    <xf numFmtId="0" fontId="31" fillId="4" borderId="0" xfId="0" applyFont="1" applyFill="1" applyAlignment="1" applyProtection="1">
      <alignment horizontal="left" vertical="top" wrapText="1"/>
      <protection hidden="1"/>
    </xf>
    <xf numFmtId="0" fontId="31" fillId="4" borderId="0" xfId="0" applyFont="1" applyFill="1" applyAlignment="1" applyProtection="1">
      <alignment horizontal="justify"/>
      <protection hidden="1"/>
    </xf>
    <xf numFmtId="0" fontId="31" fillId="0" borderId="0" xfId="0" applyFont="1" applyAlignment="1" applyProtection="1">
      <alignment horizontal="justify" vertical="center"/>
      <protection hidden="1"/>
    </xf>
    <xf numFmtId="0" fontId="45" fillId="7" borderId="0" xfId="0" applyFont="1" applyFill="1" applyAlignment="1" applyProtection="1">
      <alignment horizontal="left" vertical="center"/>
      <protection hidden="1"/>
    </xf>
    <xf numFmtId="0" fontId="33" fillId="4" borderId="35" xfId="0" applyFont="1" applyFill="1" applyBorder="1" applyAlignment="1" applyProtection="1">
      <alignment horizontal="left" vertical="center" wrapText="1"/>
      <protection hidden="1"/>
    </xf>
    <xf numFmtId="0" fontId="31" fillId="4" borderId="95" xfId="0" quotePrefix="1" applyFont="1" applyFill="1" applyBorder="1" applyAlignment="1" applyProtection="1">
      <alignment horizontal="justify" vertical="center" wrapText="1"/>
      <protection hidden="1"/>
    </xf>
    <xf numFmtId="0" fontId="44" fillId="4" borderId="0" xfId="0" applyFont="1" applyFill="1" applyAlignment="1" applyProtection="1">
      <alignment horizontal="center" vertical="center"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245" xfId="0" applyFont="1" applyFill="1" applyBorder="1" applyAlignment="1" applyProtection="1">
      <alignment horizontal="center" wrapText="1"/>
      <protection hidden="1"/>
    </xf>
    <xf numFmtId="0" fontId="27" fillId="4" borderId="246" xfId="0" applyFont="1" applyFill="1" applyBorder="1" applyAlignment="1" applyProtection="1">
      <alignment horizontal="center" wrapText="1"/>
      <protection hidden="1"/>
    </xf>
    <xf numFmtId="0" fontId="27" fillId="4" borderId="96" xfId="0" applyFont="1" applyFill="1" applyBorder="1" applyAlignment="1" applyProtection="1">
      <alignment horizontal="center" wrapText="1"/>
      <protection hidden="1"/>
    </xf>
    <xf numFmtId="0" fontId="27" fillId="4" borderId="122" xfId="0" applyFont="1" applyFill="1" applyBorder="1" applyAlignment="1" applyProtection="1">
      <alignment horizontal="center" wrapText="1"/>
      <protection hidden="1"/>
    </xf>
    <xf numFmtId="0" fontId="27" fillId="4" borderId="247" xfId="0" applyFont="1" applyFill="1" applyBorder="1" applyAlignment="1" applyProtection="1">
      <alignment horizontal="center" wrapText="1"/>
      <protection hidden="1"/>
    </xf>
    <xf numFmtId="0" fontId="27" fillId="4" borderId="248" xfId="0" applyFont="1" applyFill="1" applyBorder="1" applyAlignment="1" applyProtection="1">
      <alignment horizontal="center" wrapText="1"/>
      <protection hidden="1"/>
    </xf>
    <xf numFmtId="0" fontId="29" fillId="0" borderId="245" xfId="0" applyFont="1" applyBorder="1" applyAlignment="1" applyProtection="1">
      <alignment horizontal="center" vertical="center" wrapText="1"/>
      <protection hidden="1"/>
    </xf>
    <xf numFmtId="0" fontId="29" fillId="0" borderId="95" xfId="0" applyFont="1" applyBorder="1" applyAlignment="1" applyProtection="1">
      <alignment horizontal="center" vertical="center" wrapText="1"/>
      <protection hidden="1"/>
    </xf>
    <xf numFmtId="0" fontId="29" fillId="0" borderId="246" xfId="0" applyFont="1" applyBorder="1" applyAlignment="1" applyProtection="1">
      <alignment horizontal="center" vertical="center" wrapText="1"/>
      <protection hidden="1"/>
    </xf>
    <xf numFmtId="0" fontId="29" fillId="0" borderId="96"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22" xfId="0" applyFont="1" applyBorder="1" applyAlignment="1" applyProtection="1">
      <alignment horizontal="center" vertical="center" wrapText="1"/>
      <protection hidden="1"/>
    </xf>
    <xf numFmtId="0" fontId="29" fillId="0" borderId="247" xfId="0" applyFont="1" applyBorder="1" applyAlignment="1" applyProtection="1">
      <alignment horizontal="center" vertical="center" wrapText="1"/>
      <protection hidden="1"/>
    </xf>
    <xf numFmtId="0" fontId="29" fillId="0" borderId="35" xfId="0" applyFont="1" applyBorder="1" applyAlignment="1" applyProtection="1">
      <alignment horizontal="center" vertical="center" wrapText="1"/>
      <protection hidden="1"/>
    </xf>
    <xf numFmtId="0" fontId="29" fillId="0" borderId="248" xfId="0" applyFont="1" applyBorder="1" applyAlignment="1" applyProtection="1">
      <alignment horizontal="center" vertical="center" wrapText="1"/>
      <protection hidden="1"/>
    </xf>
    <xf numFmtId="0" fontId="64" fillId="0" borderId="242" xfId="0" applyFont="1" applyBorder="1" applyAlignment="1" applyProtection="1">
      <alignment horizontal="center" vertical="center" wrapText="1"/>
      <protection hidden="1"/>
    </xf>
    <xf numFmtId="0" fontId="64" fillId="0" borderId="243" xfId="0" applyFont="1" applyBorder="1" applyAlignment="1" applyProtection="1">
      <alignment horizontal="center" vertical="center" wrapText="1"/>
      <protection hidden="1"/>
    </xf>
    <xf numFmtId="0" fontId="64" fillId="0" borderId="244" xfId="0" applyFont="1" applyBorder="1" applyAlignment="1" applyProtection="1">
      <alignment horizontal="center" vertical="center" wrapText="1"/>
      <protection hidden="1"/>
    </xf>
    <xf numFmtId="0" fontId="64" fillId="0" borderId="239" xfId="0" applyFont="1" applyBorder="1" applyAlignment="1" applyProtection="1">
      <alignment horizontal="center" vertical="center" wrapText="1"/>
      <protection hidden="1"/>
    </xf>
    <xf numFmtId="0" fontId="64" fillId="0" borderId="240" xfId="0" applyFont="1" applyBorder="1" applyAlignment="1" applyProtection="1">
      <alignment horizontal="center" vertical="center" wrapText="1"/>
      <protection hidden="1"/>
    </xf>
    <xf numFmtId="0" fontId="64" fillId="0" borderId="241" xfId="0" applyFont="1" applyBorder="1" applyAlignment="1" applyProtection="1">
      <alignment horizontal="center" vertical="center" wrapText="1"/>
      <protection hidden="1"/>
    </xf>
    <xf numFmtId="0" fontId="30" fillId="4" borderId="0" xfId="0" applyFont="1" applyFill="1" applyAlignment="1" applyProtection="1">
      <alignment horizontal="center" vertical="center"/>
      <protection hidden="1"/>
    </xf>
    <xf numFmtId="0" fontId="45" fillId="10" borderId="0" xfId="0" applyFont="1" applyFill="1" applyAlignment="1" applyProtection="1">
      <alignment horizontal="left" vertical="center"/>
      <protection hidden="1"/>
    </xf>
    <xf numFmtId="0" fontId="47" fillId="10" borderId="0" xfId="0" applyFont="1" applyFill="1" applyAlignment="1" applyProtection="1">
      <alignment horizontal="center" vertical="center"/>
      <protection hidden="1"/>
    </xf>
    <xf numFmtId="0" fontId="33" fillId="0" borderId="0" xfId="0" applyFont="1" applyAlignment="1" applyProtection="1">
      <alignment horizontal="left" vertical="center" wrapText="1"/>
      <protection hidden="1"/>
    </xf>
    <xf numFmtId="0" fontId="66"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top" wrapText="1"/>
      <protection hidden="1"/>
    </xf>
    <xf numFmtId="0" fontId="24" fillId="0" borderId="215" xfId="0" applyFont="1" applyBorder="1" applyAlignment="1">
      <alignment horizontal="center" vertical="center" wrapText="1"/>
    </xf>
    <xf numFmtId="164" fontId="12" fillId="0" borderId="221" xfId="0" applyNumberFormat="1" applyFont="1" applyBorder="1" applyAlignment="1">
      <alignment horizontal="right" vertical="center" wrapText="1"/>
    </xf>
    <xf numFmtId="0" fontId="20" fillId="0" borderId="230" xfId="0" applyFont="1" applyBorder="1" applyAlignment="1">
      <alignment horizontal="right"/>
    </xf>
    <xf numFmtId="0" fontId="24" fillId="0" borderId="229" xfId="0" applyFont="1" applyBorder="1" applyAlignment="1">
      <alignment horizontal="center" vertical="center" wrapText="1"/>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3" fillId="8" borderId="27" xfId="0" applyFont="1" applyFill="1" applyBorder="1" applyAlignment="1">
      <alignment horizontal="center" vertical="center" wrapText="1"/>
    </xf>
    <xf numFmtId="0" fontId="2" fillId="4" borderId="27" xfId="0" applyFont="1" applyFill="1" applyBorder="1"/>
    <xf numFmtId="0" fontId="4" fillId="8" borderId="27" xfId="0" applyFont="1" applyFill="1" applyBorder="1" applyAlignment="1">
      <alignment horizontal="center" vertical="center" wrapText="1"/>
    </xf>
    <xf numFmtId="0" fontId="59" fillId="0" borderId="188" xfId="0" applyFont="1" applyBorder="1" applyAlignment="1">
      <alignment horizontal="right" vertical="center" wrapText="1"/>
    </xf>
    <xf numFmtId="0" fontId="59" fillId="0" borderId="70" xfId="0" applyFont="1" applyBorder="1" applyAlignment="1">
      <alignment horizontal="right" vertical="center" wrapText="1"/>
    </xf>
    <xf numFmtId="0" fontId="59" fillId="0" borderId="189" xfId="0" applyFont="1" applyBorder="1" applyAlignment="1">
      <alignment horizontal="right" vertical="center" wrapText="1"/>
    </xf>
    <xf numFmtId="164" fontId="12" fillId="0" borderId="237" xfId="0" applyNumberFormat="1" applyFont="1" applyBorder="1" applyAlignment="1">
      <alignment horizontal="right" vertical="center" wrapText="1"/>
    </xf>
    <xf numFmtId="0" fontId="20" fillId="0" borderId="238" xfId="0" applyFont="1" applyBorder="1" applyAlignment="1">
      <alignment horizontal="right"/>
    </xf>
    <xf numFmtId="0" fontId="57" fillId="0" borderId="69" xfId="0" applyFont="1" applyBorder="1" applyAlignment="1">
      <alignment horizontal="right" vertical="center" wrapText="1"/>
    </xf>
    <xf numFmtId="0" fontId="57" fillId="0" borderId="70" xfId="0" applyFont="1" applyBorder="1" applyAlignment="1">
      <alignment horizontal="right" vertical="center" wrapText="1"/>
    </xf>
    <xf numFmtId="0" fontId="57" fillId="0" borderId="236" xfId="0" applyFont="1" applyBorder="1" applyAlignment="1">
      <alignment horizontal="right" vertical="center" wrapText="1"/>
    </xf>
    <xf numFmtId="164" fontId="21" fillId="0" borderId="237" xfId="0" applyNumberFormat="1" applyFont="1" applyBorder="1" applyAlignment="1">
      <alignment horizontal="right" vertical="center" wrapText="1"/>
    </xf>
    <xf numFmtId="0" fontId="2" fillId="0" borderId="238" xfId="0" applyFont="1" applyBorder="1" applyAlignment="1">
      <alignment horizontal="right"/>
    </xf>
    <xf numFmtId="0" fontId="24" fillId="0" borderId="231" xfId="0" applyFont="1" applyBorder="1" applyAlignment="1">
      <alignment horizontal="center" vertical="center" wrapText="1"/>
    </xf>
    <xf numFmtId="0" fontId="24" fillId="0" borderId="232" xfId="0" applyFont="1" applyBorder="1" applyAlignment="1">
      <alignment horizontal="center" vertical="center" wrapText="1"/>
    </xf>
    <xf numFmtId="164" fontId="12" fillId="0" borderId="233" xfId="0" applyNumberFormat="1" applyFont="1" applyBorder="1" applyAlignment="1">
      <alignment horizontal="right" vertical="center" wrapText="1"/>
    </xf>
    <xf numFmtId="0" fontId="20" fillId="0" borderId="234" xfId="0" applyFont="1" applyBorder="1" applyAlignment="1">
      <alignment horizontal="right"/>
    </xf>
    <xf numFmtId="170" fontId="13" fillId="4" borderId="0" xfId="0" applyNumberFormat="1" applyFont="1" applyFill="1" applyAlignment="1">
      <alignment horizontal="left" vertical="center" wrapText="1" indent="4"/>
    </xf>
    <xf numFmtId="0" fontId="13" fillId="0" borderId="116" xfId="0" applyFont="1" applyBorder="1" applyAlignment="1">
      <alignment horizontal="center" vertical="center" wrapText="1"/>
    </xf>
    <xf numFmtId="0" fontId="13" fillId="0" borderId="34" xfId="0" applyFont="1" applyBorder="1" applyAlignment="1">
      <alignment horizontal="center" vertical="center" wrapText="1"/>
    </xf>
    <xf numFmtId="0" fontId="24" fillId="0" borderId="135" xfId="0" applyFont="1" applyBorder="1" applyAlignment="1">
      <alignment horizontal="center" vertical="center" wrapText="1"/>
    </xf>
    <xf numFmtId="0" fontId="24" fillId="0" borderId="127" xfId="0" applyFont="1" applyBorder="1" applyAlignment="1">
      <alignment horizontal="center" vertical="center" wrapText="1"/>
    </xf>
    <xf numFmtId="0" fontId="24" fillId="0" borderId="128" xfId="0" applyFont="1" applyBorder="1" applyAlignment="1">
      <alignment horizontal="center" vertical="center" wrapText="1"/>
    </xf>
    <xf numFmtId="164" fontId="24" fillId="0" borderId="31" xfId="0" applyNumberFormat="1" applyFont="1" applyBorder="1" applyAlignment="1">
      <alignment horizontal="right" vertical="center" wrapText="1"/>
    </xf>
    <xf numFmtId="0" fontId="20" fillId="0" borderId="31" xfId="0" applyFont="1" applyBorder="1" applyAlignment="1">
      <alignment horizontal="right"/>
    </xf>
    <xf numFmtId="170" fontId="12" fillId="0" borderId="119" xfId="0" applyNumberFormat="1" applyFont="1" applyBorder="1" applyAlignment="1">
      <alignment horizontal="right" vertical="center" wrapText="1"/>
    </xf>
    <xf numFmtId="170" fontId="20" fillId="0" borderId="120" xfId="0" applyNumberFormat="1" applyFont="1" applyBorder="1" applyAlignment="1">
      <alignment horizontal="right"/>
    </xf>
    <xf numFmtId="0" fontId="20" fillId="0" borderId="103" xfId="0" applyFont="1" applyBorder="1" applyAlignment="1">
      <alignment horizontal="right"/>
    </xf>
    <xf numFmtId="0" fontId="0" fillId="0" borderId="0" xfId="0" applyAlignment="1">
      <alignment horizontal="center"/>
    </xf>
    <xf numFmtId="0" fontId="24" fillId="0" borderId="0" xfId="0" applyFont="1" applyAlignment="1">
      <alignment horizontal="center" vertical="center" wrapText="1"/>
    </xf>
    <xf numFmtId="0" fontId="57" fillId="0" borderId="226" xfId="0" applyFont="1" applyBorder="1" applyAlignment="1">
      <alignment horizontal="center" vertical="center" wrapText="1"/>
    </xf>
    <xf numFmtId="0" fontId="57" fillId="0" borderId="227" xfId="0" applyFont="1" applyBorder="1" applyAlignment="1">
      <alignment horizontal="center" vertical="center" wrapText="1"/>
    </xf>
    <xf numFmtId="170" fontId="12" fillId="0" borderId="227" xfId="0" applyNumberFormat="1" applyFont="1" applyBorder="1" applyAlignment="1">
      <alignment horizontal="center" vertical="center" wrapText="1"/>
    </xf>
    <xf numFmtId="170" fontId="12" fillId="0" borderId="228" xfId="0" applyNumberFormat="1" applyFont="1" applyBorder="1" applyAlignment="1">
      <alignment horizontal="center" vertical="center" wrapText="1"/>
    </xf>
    <xf numFmtId="0" fontId="20" fillId="0" borderId="129" xfId="0" applyFont="1" applyBorder="1" applyAlignment="1">
      <alignment horizontal="center" vertical="center" wrapText="1"/>
    </xf>
    <xf numFmtId="0" fontId="20" fillId="0" borderId="130" xfId="0" applyFont="1" applyBorder="1" applyAlignment="1">
      <alignment horizontal="center" vertical="center" wrapText="1"/>
    </xf>
    <xf numFmtId="0" fontId="20" fillId="0" borderId="131" xfId="0" applyFont="1" applyBorder="1" applyAlignment="1">
      <alignment horizontal="center" vertical="center" wrapText="1"/>
    </xf>
    <xf numFmtId="0" fontId="57" fillId="10" borderId="0" xfId="0" applyFont="1" applyFill="1" applyAlignment="1">
      <alignment horizontal="center" vertical="center" wrapText="1"/>
    </xf>
    <xf numFmtId="0" fontId="81" fillId="0" borderId="0" xfId="0" applyFont="1" applyAlignment="1">
      <alignment horizontal="center"/>
    </xf>
    <xf numFmtId="0" fontId="63" fillId="0" borderId="172" xfId="0" applyFont="1" applyBorder="1" applyAlignment="1">
      <alignment horizontal="center" wrapText="1"/>
    </xf>
    <xf numFmtId="0" fontId="63" fillId="0" borderId="21" xfId="0" applyFont="1" applyBorder="1" applyAlignment="1">
      <alignment horizontal="center" wrapText="1"/>
    </xf>
    <xf numFmtId="0" fontId="63" fillId="0" borderId="170" xfId="0" applyFont="1" applyBorder="1" applyAlignment="1">
      <alignment horizontal="center" wrapText="1"/>
    </xf>
    <xf numFmtId="0" fontId="81" fillId="0" borderId="161" xfId="0" applyFont="1" applyBorder="1" applyAlignment="1">
      <alignment horizontal="center"/>
    </xf>
    <xf numFmtId="0" fontId="54" fillId="10" borderId="69" xfId="0" applyFont="1" applyFill="1" applyBorder="1" applyAlignment="1">
      <alignment horizontal="center" vertical="center" wrapText="1"/>
    </xf>
    <xf numFmtId="0" fontId="54" fillId="10" borderId="70" xfId="0" applyFont="1" applyFill="1" applyBorder="1" applyAlignment="1">
      <alignment horizontal="center" vertical="center" wrapText="1"/>
    </xf>
    <xf numFmtId="0" fontId="54" fillId="10" borderId="71" xfId="0" applyFont="1" applyFill="1" applyBorder="1" applyAlignment="1">
      <alignment horizontal="center" vertical="center" wrapText="1"/>
    </xf>
    <xf numFmtId="0" fontId="57" fillId="0" borderId="208" xfId="0" applyFont="1" applyBorder="1" applyAlignment="1">
      <alignment horizontal="center" vertical="center" wrapText="1"/>
    </xf>
    <xf numFmtId="0" fontId="57" fillId="0" borderId="209" xfId="0" applyFont="1" applyBorder="1" applyAlignment="1">
      <alignment horizontal="center" vertical="center" wrapText="1"/>
    </xf>
    <xf numFmtId="0" fontId="57" fillId="0" borderId="210" xfId="0" applyFont="1" applyBorder="1" applyAlignment="1">
      <alignment horizontal="center" vertical="center" wrapText="1"/>
    </xf>
    <xf numFmtId="164" fontId="12" fillId="0" borderId="121" xfId="0" applyNumberFormat="1" applyFont="1" applyBorder="1" applyAlignment="1">
      <alignment horizontal="center" vertical="center" wrapText="1"/>
    </xf>
    <xf numFmtId="0" fontId="20" fillId="0" borderId="121" xfId="0" applyFont="1" applyBorder="1"/>
    <xf numFmtId="164" fontId="12" fillId="0" borderId="213" xfId="0" applyNumberFormat="1" applyFont="1" applyBorder="1" applyAlignment="1">
      <alignment horizontal="center" vertical="center" wrapText="1"/>
    </xf>
    <xf numFmtId="164" fontId="12" fillId="0" borderId="209" xfId="0" applyNumberFormat="1" applyFont="1" applyBorder="1" applyAlignment="1">
      <alignment horizontal="center" vertical="center" wrapText="1"/>
    </xf>
    <xf numFmtId="164" fontId="12" fillId="0" borderId="214" xfId="0" applyNumberFormat="1" applyFont="1" applyBorder="1" applyAlignment="1">
      <alignment horizontal="center" vertical="center" wrapText="1"/>
    </xf>
    <xf numFmtId="170" fontId="20" fillId="0" borderId="119" xfId="0" applyNumberFormat="1" applyFont="1" applyBorder="1" applyAlignment="1">
      <alignment horizontal="right"/>
    </xf>
    <xf numFmtId="0" fontId="57" fillId="0" borderId="69" xfId="0" applyFont="1" applyBorder="1" applyAlignment="1">
      <alignment horizontal="center" vertical="center" wrapText="1"/>
    </xf>
    <xf numFmtId="0" fontId="57" fillId="0" borderId="70" xfId="0" applyFont="1" applyBorder="1" applyAlignment="1">
      <alignment horizontal="center" vertical="center" wrapText="1"/>
    </xf>
    <xf numFmtId="0" fontId="57" fillId="0" borderId="204" xfId="0" applyFont="1" applyBorder="1" applyAlignment="1">
      <alignment horizontal="center" vertical="center" wrapText="1"/>
    </xf>
    <xf numFmtId="164" fontId="12" fillId="0" borderId="203" xfId="0" applyNumberFormat="1" applyFont="1" applyBorder="1" applyAlignment="1">
      <alignment horizontal="center" vertical="center" wrapText="1"/>
    </xf>
    <xf numFmtId="164" fontId="12" fillId="0" borderId="70" xfId="0" applyNumberFormat="1" applyFont="1" applyBorder="1" applyAlignment="1">
      <alignment horizontal="center" vertical="center" wrapText="1"/>
    </xf>
    <xf numFmtId="164" fontId="12" fillId="0" borderId="204" xfId="0" applyNumberFormat="1" applyFont="1" applyBorder="1" applyAlignment="1">
      <alignment horizontal="center" vertical="center" wrapText="1"/>
    </xf>
    <xf numFmtId="164" fontId="12" fillId="0" borderId="71"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205" xfId="0" applyFont="1" applyBorder="1" applyAlignment="1">
      <alignment horizontal="center" vertical="center" wrapText="1"/>
    </xf>
    <xf numFmtId="0" fontId="20" fillId="0" borderId="206" xfId="0" applyFont="1" applyBorder="1"/>
    <xf numFmtId="164" fontId="12" fillId="0" borderId="211" xfId="0" applyNumberFormat="1" applyFont="1" applyBorder="1" applyAlignment="1">
      <alignment horizontal="center" vertical="center" wrapText="1"/>
    </xf>
    <xf numFmtId="164" fontId="12" fillId="0" borderId="127" xfId="0" applyNumberFormat="1" applyFont="1" applyBorder="1" applyAlignment="1">
      <alignment horizontal="center" vertical="center" wrapText="1"/>
    </xf>
    <xf numFmtId="164" fontId="12" fillId="0" borderId="212" xfId="0" applyNumberFormat="1" applyFont="1" applyBorder="1" applyAlignment="1">
      <alignment horizontal="center" vertical="center" wrapText="1"/>
    </xf>
    <xf numFmtId="164" fontId="12" fillId="0" borderId="207" xfId="0" applyNumberFormat="1" applyFont="1" applyBorder="1" applyAlignment="1">
      <alignment horizontal="center" vertical="center" wrapText="1"/>
    </xf>
    <xf numFmtId="0" fontId="20" fillId="0" borderId="207" xfId="0" applyFont="1" applyBorder="1"/>
    <xf numFmtId="0" fontId="12" fillId="0" borderId="116" xfId="0" applyFont="1" applyBorder="1" applyAlignment="1">
      <alignment horizontal="center" vertical="center" wrapText="1"/>
    </xf>
    <xf numFmtId="0" fontId="20" fillId="0" borderId="116" xfId="0" applyFont="1" applyBorder="1"/>
    <xf numFmtId="0" fontId="20" fillId="0" borderId="117" xfId="0" applyFont="1" applyBorder="1"/>
    <xf numFmtId="0" fontId="12" fillId="0" borderId="115" xfId="0" applyFont="1" applyBorder="1" applyAlignment="1">
      <alignment horizontal="center" vertical="center" wrapText="1"/>
    </xf>
    <xf numFmtId="0" fontId="57" fillId="0" borderId="118" xfId="0" applyFont="1" applyBorder="1" applyAlignment="1">
      <alignment horizontal="center" vertical="center" wrapText="1"/>
    </xf>
    <xf numFmtId="0" fontId="20" fillId="0" borderId="119" xfId="0" applyFont="1" applyBorder="1"/>
    <xf numFmtId="0" fontId="59" fillId="4" borderId="138" xfId="0" applyFont="1" applyFill="1" applyBorder="1" applyAlignment="1">
      <alignment horizontal="left" vertical="center" wrapText="1"/>
    </xf>
    <xf numFmtId="169" fontId="13" fillId="0" borderId="117" xfId="0" applyNumberFormat="1" applyFont="1" applyBorder="1" applyAlignment="1">
      <alignment horizontal="center" vertical="center" wrapText="1"/>
    </xf>
    <xf numFmtId="169" fontId="13" fillId="0" borderId="111" xfId="0" applyNumberFormat="1" applyFont="1" applyBorder="1" applyAlignment="1">
      <alignment horizontal="center" vertical="center" wrapText="1"/>
    </xf>
    <xf numFmtId="0" fontId="59" fillId="0" borderId="143" xfId="0" applyFont="1" applyBorder="1" applyAlignment="1">
      <alignment horizontal="center" vertical="center" wrapText="1"/>
    </xf>
    <xf numFmtId="0" fontId="59" fillId="0" borderId="138" xfId="0" applyFont="1" applyBorder="1" applyAlignment="1">
      <alignment horizontal="center" vertical="center" wrapText="1"/>
    </xf>
    <xf numFmtId="0" fontId="59" fillId="0" borderId="139" xfId="0" applyFont="1" applyBorder="1" applyAlignment="1">
      <alignment horizontal="center" vertical="center" wrapText="1"/>
    </xf>
    <xf numFmtId="0" fontId="59" fillId="0" borderId="144" xfId="0" applyFont="1" applyBorder="1" applyAlignment="1">
      <alignment horizontal="center" vertical="center" wrapText="1"/>
    </xf>
    <xf numFmtId="0" fontId="59" fillId="0" borderId="141" xfId="0" applyFont="1" applyBorder="1" applyAlignment="1">
      <alignment horizontal="center" vertical="center" wrapText="1"/>
    </xf>
    <xf numFmtId="0" fontId="59" fillId="0" borderId="142" xfId="0" applyFont="1" applyBorder="1" applyAlignment="1">
      <alignment horizontal="center" vertical="center" wrapText="1"/>
    </xf>
    <xf numFmtId="164" fontId="20" fillId="0" borderId="30" xfId="0" applyNumberFormat="1" applyFont="1" applyBorder="1" applyAlignment="1">
      <alignment horizontal="right" vertical="center" wrapText="1"/>
    </xf>
    <xf numFmtId="0" fontId="20" fillId="0" borderId="30" xfId="0" applyFont="1" applyBorder="1" applyAlignment="1">
      <alignment horizontal="right"/>
    </xf>
    <xf numFmtId="164" fontId="20" fillId="0" borderId="31" xfId="0" applyNumberFormat="1" applyFont="1" applyBorder="1" applyAlignment="1">
      <alignment horizontal="right" vertical="center" wrapText="1"/>
    </xf>
    <xf numFmtId="0" fontId="24" fillId="0" borderId="104" xfId="0" applyFont="1" applyBorder="1" applyAlignment="1">
      <alignment horizontal="left" vertical="center" wrapText="1" indent="1"/>
    </xf>
    <xf numFmtId="0" fontId="20" fillId="0" borderId="32" xfId="0" applyFont="1" applyBorder="1" applyAlignment="1">
      <alignment horizontal="left" indent="1"/>
    </xf>
    <xf numFmtId="0" fontId="24" fillId="0" borderId="102" xfId="0" applyFont="1" applyBorder="1" applyAlignment="1">
      <alignment horizontal="left" vertical="center" wrapText="1" indent="1"/>
    </xf>
    <xf numFmtId="0" fontId="20" fillId="0" borderId="31" xfId="0" applyFont="1" applyBorder="1" applyAlignment="1">
      <alignment horizontal="left" indent="1"/>
    </xf>
    <xf numFmtId="0" fontId="24" fillId="3" borderId="106" xfId="0" applyFont="1" applyFill="1" applyBorder="1" applyAlignment="1">
      <alignment horizontal="left" vertical="center" wrapText="1" indent="1"/>
    </xf>
    <xf numFmtId="0" fontId="20" fillId="0" borderId="16" xfId="0" applyFont="1" applyBorder="1" applyAlignment="1">
      <alignment horizontal="left" indent="1"/>
    </xf>
    <xf numFmtId="0" fontId="24" fillId="0" borderId="110" xfId="0" applyFont="1" applyBorder="1" applyAlignment="1">
      <alignment horizontal="left" vertical="center" wrapText="1" indent="1"/>
    </xf>
    <xf numFmtId="0" fontId="20" fillId="0" borderId="34" xfId="0" applyFont="1" applyBorder="1" applyAlignment="1">
      <alignment horizontal="left" indent="1"/>
    </xf>
    <xf numFmtId="164" fontId="20" fillId="0" borderId="34" xfId="0" applyNumberFormat="1" applyFont="1" applyBorder="1" applyAlignment="1">
      <alignment horizontal="right" vertical="center" wrapText="1"/>
    </xf>
    <xf numFmtId="0" fontId="20" fillId="0" borderId="34" xfId="0" applyFont="1" applyBorder="1" applyAlignment="1">
      <alignment horizontal="right"/>
    </xf>
    <xf numFmtId="164" fontId="1" fillId="0" borderId="31" xfId="0" applyNumberFormat="1" applyFont="1" applyBorder="1" applyAlignment="1">
      <alignment horizontal="center" vertical="center" wrapText="1"/>
    </xf>
    <xf numFmtId="0" fontId="2" fillId="0" borderId="31" xfId="0" applyFont="1" applyBorder="1"/>
    <xf numFmtId="164" fontId="1" fillId="0" borderId="31" xfId="0" applyNumberFormat="1" applyFont="1" applyBorder="1" applyAlignment="1">
      <alignment horizontal="center" vertical="center"/>
    </xf>
    <xf numFmtId="0" fontId="2" fillId="0" borderId="103" xfId="0" applyFont="1" applyBorder="1"/>
    <xf numFmtId="164" fontId="20" fillId="3" borderId="16" xfId="0" applyNumberFormat="1" applyFont="1" applyFill="1" applyBorder="1" applyAlignment="1">
      <alignment horizontal="right" vertical="center" wrapText="1"/>
    </xf>
    <xf numFmtId="0" fontId="20" fillId="0" borderId="16" xfId="0" applyFont="1" applyBorder="1" applyAlignment="1">
      <alignment horizontal="right"/>
    </xf>
    <xf numFmtId="0" fontId="24" fillId="0" borderId="108" xfId="0" applyFont="1" applyBorder="1" applyAlignment="1">
      <alignment horizontal="left" vertical="center" wrapText="1" indent="1"/>
    </xf>
    <xf numFmtId="0" fontId="20" fillId="0" borderId="33" xfId="0" applyFont="1" applyBorder="1" applyAlignment="1">
      <alignment horizontal="left" indent="1"/>
    </xf>
    <xf numFmtId="0" fontId="20" fillId="0" borderId="111" xfId="0" applyFont="1" applyBorder="1" applyAlignment="1">
      <alignment horizontal="right"/>
    </xf>
    <xf numFmtId="0" fontId="20" fillId="0" borderId="11" xfId="0" applyFont="1" applyBorder="1" applyAlignment="1">
      <alignment horizontal="right" vertical="center" wrapText="1" indent="1"/>
    </xf>
    <xf numFmtId="0" fontId="20" fillId="0" borderId="148" xfId="0" applyFont="1" applyBorder="1" applyAlignment="1">
      <alignment horizontal="right" vertical="center" wrapText="1" indent="1"/>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0" fontId="20" fillId="6" borderId="58" xfId="0" applyFont="1" applyFill="1" applyBorder="1" applyAlignment="1" applyProtection="1">
      <alignment horizontal="left" vertical="center" wrapText="1"/>
      <protection locked="0"/>
    </xf>
    <xf numFmtId="0" fontId="20" fillId="6" borderId="84" xfId="0" applyFont="1" applyFill="1" applyBorder="1" applyAlignment="1" applyProtection="1">
      <alignment horizontal="left" vertical="center" wrapText="1"/>
      <protection locked="0"/>
    </xf>
    <xf numFmtId="0" fontId="20" fillId="6" borderId="90" xfId="0" applyFont="1" applyFill="1" applyBorder="1" applyAlignment="1" applyProtection="1">
      <alignment horizontal="left" vertical="center" wrapText="1"/>
      <protection locked="0"/>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49" fontId="20" fillId="6" borderId="39" xfId="0" applyNumberFormat="1" applyFont="1" applyFill="1" applyBorder="1" applyAlignment="1" applyProtection="1">
      <alignment horizontal="left" vertical="center" wrapText="1"/>
      <protection locked="0"/>
    </xf>
    <xf numFmtId="0" fontId="7" fillId="0" borderId="28" xfId="0" applyFont="1" applyBorder="1" applyAlignment="1">
      <alignment horizontal="center" wrapText="1"/>
    </xf>
    <xf numFmtId="0" fontId="7" fillId="0" borderId="29" xfId="0" applyFont="1" applyBorder="1" applyAlignment="1">
      <alignment horizont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68" fillId="0" borderId="4" xfId="0" applyFont="1" applyBorder="1" applyAlignment="1">
      <alignment horizontal="center" vertical="center" wrapText="1"/>
    </xf>
    <xf numFmtId="0" fontId="68" fillId="0" borderId="185" xfId="0" applyFont="1" applyBorder="1" applyAlignment="1">
      <alignment horizontal="center" vertical="center" wrapText="1"/>
    </xf>
    <xf numFmtId="164" fontId="20" fillId="0" borderId="32" xfId="0" applyNumberFormat="1" applyFont="1" applyBorder="1" applyAlignment="1">
      <alignment horizontal="right" vertical="center" wrapText="1"/>
    </xf>
    <xf numFmtId="0" fontId="20" fillId="0" borderId="32" xfId="0" applyFont="1" applyBorder="1" applyAlignment="1">
      <alignment horizontal="right"/>
    </xf>
    <xf numFmtId="0" fontId="20" fillId="0" borderId="105" xfId="0" applyFont="1" applyBorder="1" applyAlignment="1">
      <alignment horizontal="right"/>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1" fontId="20" fillId="6" borderId="39" xfId="0" applyNumberFormat="1" applyFont="1" applyFill="1" applyBorder="1" applyAlignment="1" applyProtection="1">
      <alignment horizontal="left" vertical="center" wrapText="1"/>
      <protection locked="0"/>
    </xf>
    <xf numFmtId="0" fontId="3" fillId="5" borderId="24" xfId="0" applyFont="1" applyFill="1" applyBorder="1" applyAlignment="1" applyProtection="1">
      <alignment horizontal="left" vertical="center" wrapText="1"/>
      <protection locked="0"/>
    </xf>
    <xf numFmtId="0" fontId="2" fillId="5" borderId="25" xfId="0" applyFont="1" applyFill="1" applyBorder="1" applyAlignment="1" applyProtection="1">
      <alignment horizontal="left"/>
      <protection locked="0"/>
    </xf>
    <xf numFmtId="0" fontId="2" fillId="5" borderId="26" xfId="0" applyFont="1" applyFill="1" applyBorder="1" applyAlignment="1" applyProtection="1">
      <alignment horizontal="left"/>
      <protection locked="0"/>
    </xf>
    <xf numFmtId="0" fontId="55" fillId="0" borderId="27" xfId="0" applyFont="1" applyBorder="1" applyAlignment="1">
      <alignment horizontal="center" vertical="center"/>
    </xf>
    <xf numFmtId="0" fontId="61" fillId="0" borderId="27" xfId="0" applyFont="1" applyBorder="1"/>
    <xf numFmtId="0" fontId="7" fillId="0" borderId="27" xfId="0" applyFont="1" applyBorder="1" applyAlignment="1">
      <alignment horizontal="center" vertical="center" wrapText="1"/>
    </xf>
    <xf numFmtId="0" fontId="14" fillId="0" borderId="27" xfId="0" applyFont="1" applyBorder="1"/>
    <xf numFmtId="0" fontId="12" fillId="0" borderId="98" xfId="0" applyFont="1" applyBorder="1" applyAlignment="1">
      <alignment horizontal="center" vertical="center" wrapText="1"/>
    </xf>
    <xf numFmtId="0" fontId="20" fillId="0" borderId="98" xfId="0" applyFont="1" applyBorder="1"/>
    <xf numFmtId="0" fontId="20" fillId="0" borderId="99" xfId="0" applyFont="1" applyBorder="1"/>
    <xf numFmtId="0" fontId="65" fillId="10" borderId="4" xfId="0" applyFont="1" applyFill="1" applyBorder="1" applyAlignment="1">
      <alignment horizontal="center" vertical="center" wrapText="1"/>
    </xf>
    <xf numFmtId="0" fontId="65" fillId="10" borderId="5" xfId="0" applyFont="1" applyFill="1" applyBorder="1" applyAlignment="1">
      <alignment horizontal="center" vertical="center" wrapText="1"/>
    </xf>
    <xf numFmtId="0" fontId="65"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54" xfId="0" applyFont="1" applyFill="1" applyBorder="1" applyAlignment="1">
      <alignment horizontal="center" vertical="center"/>
    </xf>
    <xf numFmtId="0" fontId="50" fillId="4" borderId="145" xfId="0" applyFont="1" applyFill="1" applyBorder="1" applyAlignment="1">
      <alignment horizontal="center" vertical="center"/>
    </xf>
    <xf numFmtId="0" fontId="50" fillId="4" borderId="146" xfId="0" applyFont="1" applyFill="1" applyBorder="1" applyAlignment="1">
      <alignment horizontal="center" vertical="center"/>
    </xf>
    <xf numFmtId="0" fontId="62" fillId="0" borderId="27" xfId="0" applyFont="1" applyBorder="1" applyAlignment="1">
      <alignment horizontal="center" vertical="center" wrapText="1"/>
    </xf>
    <xf numFmtId="170" fontId="21" fillId="0" borderId="249" xfId="0" applyNumberFormat="1" applyFont="1" applyBorder="1" applyAlignment="1">
      <alignment horizontal="right" vertical="center" wrapText="1"/>
    </xf>
    <xf numFmtId="170" fontId="21" fillId="0" borderId="250" xfId="0" applyNumberFormat="1" applyFont="1" applyBorder="1" applyAlignment="1">
      <alignment horizontal="right" vertical="center" wrapText="1"/>
    </xf>
    <xf numFmtId="164" fontId="20" fillId="0" borderId="33" xfId="0" applyNumberFormat="1" applyFont="1" applyBorder="1" applyAlignment="1">
      <alignment horizontal="right" vertical="center" wrapText="1"/>
    </xf>
    <xf numFmtId="0" fontId="20" fillId="0" borderId="109" xfId="0" applyFont="1" applyBorder="1" applyAlignment="1">
      <alignment horizontal="right"/>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20" fillId="0" borderId="107" xfId="0" applyFont="1" applyBorder="1" applyAlignment="1">
      <alignment horizontal="right"/>
    </xf>
    <xf numFmtId="0" fontId="20" fillId="0" borderId="101" xfId="0" applyFont="1" applyBorder="1" applyAlignment="1">
      <alignment horizontal="right"/>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57" fillId="4" borderId="54" xfId="0" applyFont="1" applyFill="1" applyBorder="1" applyAlignment="1">
      <alignment horizontal="center" vertical="center" wrapText="1"/>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0" fontId="24" fillId="6" borderId="39" xfId="0" applyFont="1" applyFill="1" applyBorder="1" applyAlignment="1" applyProtection="1">
      <alignment horizontal="left" vertical="center" wrapText="1"/>
      <protection locked="0"/>
    </xf>
    <xf numFmtId="0" fontId="57" fillId="0" borderId="97" xfId="0" applyFont="1" applyBorder="1" applyAlignment="1">
      <alignment horizontal="center" vertical="center" wrapText="1"/>
    </xf>
    <xf numFmtId="0" fontId="67" fillId="0" borderId="27" xfId="0" applyFont="1" applyBorder="1" applyAlignment="1">
      <alignment horizontal="center" vertical="center" wrapText="1"/>
    </xf>
    <xf numFmtId="0" fontId="67" fillId="0" borderId="27" xfId="0" applyFont="1" applyBorder="1"/>
    <xf numFmtId="0" fontId="24" fillId="0" borderId="100" xfId="0" applyFont="1" applyBorder="1" applyAlignment="1">
      <alignment horizontal="left" vertical="center" wrapText="1" indent="1"/>
    </xf>
    <xf numFmtId="0" fontId="20" fillId="0" borderId="30" xfId="0" applyFont="1" applyBorder="1" applyAlignment="1">
      <alignment horizontal="left" indent="1"/>
    </xf>
    <xf numFmtId="0" fontId="1" fillId="0" borderId="28" xfId="0" applyFont="1" applyBorder="1" applyAlignment="1">
      <alignment horizontal="center" vertical="center" wrapText="1"/>
    </xf>
    <xf numFmtId="0" fontId="8" fillId="0" borderId="6" xfId="0" applyFont="1" applyBorder="1" applyAlignment="1">
      <alignment horizontal="left" vertical="center" wrapText="1"/>
    </xf>
    <xf numFmtId="0" fontId="8" fillId="0" borderId="93" xfId="0" applyFont="1" applyBorder="1" applyAlignment="1">
      <alignment horizontal="left" vertical="center" wrapText="1"/>
    </xf>
    <xf numFmtId="0" fontId="8" fillId="2" borderId="3" xfId="0" applyFont="1" applyFill="1" applyBorder="1" applyAlignment="1">
      <alignment horizontal="left" vertical="center" wrapText="1"/>
    </xf>
    <xf numFmtId="0" fontId="8" fillId="2" borderId="94" xfId="0" applyFont="1" applyFill="1" applyBorder="1" applyAlignment="1">
      <alignment horizontal="left" vertical="center" wrapText="1"/>
    </xf>
    <xf numFmtId="0" fontId="24" fillId="6" borderId="58" xfId="0" applyFont="1" applyFill="1" applyBorder="1" applyAlignment="1" applyProtection="1">
      <alignment horizontal="left" vertical="center" wrapText="1"/>
      <protection locked="0"/>
    </xf>
    <xf numFmtId="0" fontId="24" fillId="6" borderId="84" xfId="0" applyFont="1" applyFill="1" applyBorder="1" applyAlignment="1" applyProtection="1">
      <alignment horizontal="left" vertical="center" wrapText="1"/>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0" fontId="24" fillId="5" borderId="39" xfId="0"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49" fontId="24" fillId="5" borderId="39" xfId="0" applyNumberFormat="1" applyFont="1" applyFill="1" applyBorder="1" applyAlignment="1" applyProtection="1">
      <alignment horizontal="left"/>
      <protection locked="0"/>
    </xf>
    <xf numFmtId="0" fontId="55" fillId="0" borderId="27" xfId="0" applyFont="1" applyBorder="1" applyAlignment="1">
      <alignment horizontal="center" vertical="center" wrapText="1"/>
    </xf>
    <xf numFmtId="0" fontId="4" fillId="0" borderId="4" xfId="0" applyFont="1" applyBorder="1" applyAlignment="1">
      <alignment horizontal="right" vertical="center" wrapText="1"/>
    </xf>
    <xf numFmtId="0" fontId="2" fillId="0" borderId="5" xfId="0" applyFont="1" applyBorder="1" applyAlignment="1">
      <alignment horizontal="right"/>
    </xf>
    <xf numFmtId="0" fontId="63" fillId="4" borderId="0" xfId="0" applyFont="1" applyFill="1" applyAlignment="1">
      <alignment horizont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169" xfId="0" applyFont="1" applyBorder="1" applyAlignment="1">
      <alignment horizontal="center" vertical="center" wrapText="1"/>
    </xf>
    <xf numFmtId="0" fontId="57" fillId="0" borderId="170"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72" xfId="0" applyFont="1" applyBorder="1" applyAlignment="1">
      <alignment horizontal="center" vertical="center" wrapText="1"/>
    </xf>
    <xf numFmtId="0" fontId="57" fillId="0" borderId="171" xfId="0" applyFont="1" applyBorder="1" applyAlignment="1">
      <alignment horizontal="center" vertical="center" wrapText="1"/>
    </xf>
    <xf numFmtId="0" fontId="57" fillId="0" borderId="173" xfId="0" applyFont="1" applyBorder="1" applyAlignment="1">
      <alignment horizontal="center" vertical="center" wrapText="1"/>
    </xf>
    <xf numFmtId="0" fontId="57" fillId="0" borderId="174" xfId="0" applyFont="1" applyBorder="1" applyAlignment="1">
      <alignment horizontal="center" vertical="center" wrapText="1"/>
    </xf>
    <xf numFmtId="0" fontId="57" fillId="0" borderId="175" xfId="0" applyFont="1" applyBorder="1" applyAlignment="1">
      <alignment horizontal="center" vertical="center" wrapText="1"/>
    </xf>
    <xf numFmtId="0" fontId="57" fillId="0" borderId="176" xfId="0" applyFont="1" applyBorder="1" applyAlignment="1">
      <alignment horizontal="center" vertical="center" wrapText="1"/>
    </xf>
    <xf numFmtId="0" fontId="57" fillId="0" borderId="43" xfId="0" applyFont="1" applyBorder="1" applyAlignment="1">
      <alignment horizontal="center" vertical="center"/>
    </xf>
    <xf numFmtId="0" fontId="57" fillId="0" borderId="44" xfId="0" applyFont="1" applyBorder="1" applyAlignment="1">
      <alignment horizontal="center" vertical="center"/>
    </xf>
    <xf numFmtId="0" fontId="57" fillId="0" borderId="177" xfId="0" applyFont="1" applyBorder="1" applyAlignment="1">
      <alignment horizontal="center" vertical="center"/>
    </xf>
    <xf numFmtId="0" fontId="57" fillId="0" borderId="45" xfId="0" applyFont="1" applyBorder="1" applyAlignment="1">
      <alignment horizontal="center" vertical="center"/>
    </xf>
    <xf numFmtId="0" fontId="12" fillId="0" borderId="178" xfId="0" applyFont="1" applyBorder="1" applyAlignment="1">
      <alignment horizontal="center" vertical="center" wrapText="1"/>
    </xf>
    <xf numFmtId="0" fontId="12" fillId="0" borderId="179" xfId="0" applyFont="1" applyBorder="1" applyAlignment="1">
      <alignment horizontal="center" vertical="center" wrapText="1"/>
    </xf>
    <xf numFmtId="0" fontId="12" fillId="0" borderId="180" xfId="0" applyFont="1" applyBorder="1" applyAlignment="1">
      <alignment horizontal="center" vertical="center" wrapText="1"/>
    </xf>
    <xf numFmtId="0" fontId="12" fillId="0" borderId="181"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0" fontId="57" fillId="0" borderId="39" xfId="0" applyFont="1" applyBorder="1" applyAlignment="1">
      <alignment horizontal="center" vertical="center" wrapText="1"/>
    </xf>
    <xf numFmtId="166" fontId="20" fillId="6" borderId="36" xfId="0" quotePrefix="1" applyNumberFormat="1" applyFont="1" applyFill="1" applyBorder="1" applyAlignment="1" applyProtection="1">
      <alignment horizontal="center" vertical="center" wrapText="1"/>
      <protection locked="0"/>
    </xf>
    <xf numFmtId="166" fontId="20" fillId="6" borderId="58" xfId="0" quotePrefix="1" applyNumberFormat="1" applyFont="1" applyFill="1" applyBorder="1" applyAlignment="1" applyProtection="1">
      <alignment horizontal="center" vertical="center" wrapText="1"/>
      <protection locked="0"/>
    </xf>
    <xf numFmtId="166" fontId="20" fillId="6" borderId="84" xfId="0" quotePrefix="1" applyNumberFormat="1" applyFont="1" applyFill="1" applyBorder="1" applyAlignment="1" applyProtection="1">
      <alignment horizontal="center" vertical="center" wrapText="1"/>
      <protection locked="0"/>
    </xf>
    <xf numFmtId="166" fontId="20" fillId="6" borderId="90" xfId="0" quotePrefix="1" applyNumberFormat="1" applyFont="1" applyFill="1" applyBorder="1" applyAlignment="1" applyProtection="1">
      <alignment horizontal="center" vertical="center" wrapText="1"/>
      <protection locked="0"/>
    </xf>
    <xf numFmtId="166" fontId="20" fillId="6" borderId="67" xfId="0" quotePrefix="1" applyNumberFormat="1" applyFont="1" applyFill="1" applyBorder="1" applyAlignment="1" applyProtection="1">
      <alignment horizontal="center" vertical="center" wrapText="1"/>
      <protection locked="0"/>
    </xf>
    <xf numFmtId="166" fontId="20" fillId="6" borderId="0" xfId="0" quotePrefix="1" applyNumberFormat="1" applyFont="1" applyFill="1" applyAlignment="1" applyProtection="1">
      <alignment horizontal="center" vertical="center" wrapText="1"/>
      <protection locked="0"/>
    </xf>
    <xf numFmtId="166" fontId="20" fillId="6" borderId="91" xfId="0" quotePrefix="1" applyNumberFormat="1" applyFont="1" applyFill="1" applyBorder="1" applyAlignment="1" applyProtection="1">
      <alignment horizontal="center" vertical="center" wrapText="1"/>
      <protection locked="0"/>
    </xf>
    <xf numFmtId="166" fontId="20" fillId="6" borderId="53" xfId="0" quotePrefix="1" applyNumberFormat="1" applyFont="1" applyFill="1" applyBorder="1" applyAlignment="1" applyProtection="1">
      <alignment horizontal="center" vertical="center" wrapText="1"/>
      <protection locked="0"/>
    </xf>
    <xf numFmtId="166" fontId="20" fillId="6" borderId="54" xfId="0" quotePrefix="1" applyNumberFormat="1" applyFont="1" applyFill="1" applyBorder="1" applyAlignment="1" applyProtection="1">
      <alignment horizontal="center" vertical="center" wrapText="1"/>
      <protection locked="0"/>
    </xf>
    <xf numFmtId="166" fontId="20" fillId="6" borderId="92" xfId="0" quotePrefix="1" applyNumberFormat="1" applyFont="1" applyFill="1" applyBorder="1" applyAlignment="1" applyProtection="1">
      <alignment horizontal="center" vertical="center" wrapText="1"/>
      <protection locked="0"/>
    </xf>
    <xf numFmtId="0" fontId="20" fillId="0" borderId="33" xfId="0" applyFont="1" applyBorder="1" applyAlignment="1">
      <alignment horizontal="right"/>
    </xf>
    <xf numFmtId="0" fontId="59" fillId="0" borderId="137" xfId="0" applyFont="1" applyBorder="1" applyAlignment="1">
      <alignment horizontal="center" vertical="center"/>
    </xf>
    <xf numFmtId="0" fontId="59" fillId="0" borderId="138" xfId="0" applyFont="1" applyBorder="1" applyAlignment="1">
      <alignment horizontal="center" vertical="center"/>
    </xf>
    <xf numFmtId="0" fontId="59" fillId="0" borderId="139" xfId="0" applyFont="1" applyBorder="1" applyAlignment="1">
      <alignment horizontal="center" vertical="center"/>
    </xf>
    <xf numFmtId="0" fontId="59" fillId="0" borderId="140" xfId="0" applyFont="1" applyBorder="1" applyAlignment="1">
      <alignment horizontal="center" vertical="center"/>
    </xf>
    <xf numFmtId="0" fontId="59" fillId="0" borderId="141" xfId="0" applyFont="1" applyBorder="1" applyAlignment="1">
      <alignment horizontal="center" vertical="center"/>
    </xf>
    <xf numFmtId="0" fontId="59" fillId="0" borderId="142" xfId="0" applyFont="1" applyBorder="1" applyAlignment="1">
      <alignment horizontal="center" vertical="center"/>
    </xf>
    <xf numFmtId="0" fontId="57" fillId="0" borderId="118" xfId="0" applyFont="1" applyBorder="1" applyAlignment="1">
      <alignment horizontal="right" vertical="center" wrapText="1"/>
    </xf>
    <xf numFmtId="0" fontId="20" fillId="0" borderId="119" xfId="0" applyFont="1" applyBorder="1" applyAlignment="1">
      <alignment horizontal="right"/>
    </xf>
    <xf numFmtId="0" fontId="57" fillId="0" borderId="136" xfId="0" applyFont="1" applyBorder="1" applyAlignment="1">
      <alignment horizontal="center" vertical="center" wrapText="1"/>
    </xf>
    <xf numFmtId="0" fontId="57" fillId="0" borderId="133" xfId="0" applyFont="1" applyBorder="1" applyAlignment="1">
      <alignment horizontal="center" vertical="center" wrapText="1"/>
    </xf>
    <xf numFmtId="0" fontId="57" fillId="0" borderId="134" xfId="0" applyFont="1" applyBorder="1" applyAlignment="1">
      <alignment horizontal="center" vertical="center" wrapText="1"/>
    </xf>
    <xf numFmtId="0" fontId="57" fillId="16" borderId="0" xfId="0" applyFont="1" applyFill="1" applyAlignment="1">
      <alignment horizontal="center" vertical="center" wrapText="1"/>
    </xf>
    <xf numFmtId="0" fontId="57" fillId="14" borderId="0" xfId="0" applyFont="1" applyFill="1" applyAlignment="1">
      <alignment horizontal="center"/>
    </xf>
    <xf numFmtId="0" fontId="57" fillId="13" borderId="0" xfId="0" applyFont="1" applyFill="1" applyAlignment="1">
      <alignment horizontal="center"/>
    </xf>
    <xf numFmtId="0" fontId="57" fillId="12" borderId="0" xfId="0" applyFont="1" applyFill="1" applyAlignment="1">
      <alignment horizontal="center"/>
    </xf>
    <xf numFmtId="170" fontId="21" fillId="0" borderId="113" xfId="0" applyNumberFormat="1" applyFont="1" applyBorder="1" applyAlignment="1">
      <alignment horizontal="right" vertical="center" wrapText="1"/>
    </xf>
    <xf numFmtId="170" fontId="2" fillId="0" borderId="113" xfId="0" applyNumberFormat="1" applyFont="1" applyBorder="1" applyAlignment="1">
      <alignment horizontal="right"/>
    </xf>
    <xf numFmtId="0" fontId="57" fillId="17" borderId="0" xfId="0" applyFont="1" applyFill="1" applyAlignment="1">
      <alignment horizontal="center" vertical="center"/>
    </xf>
    <xf numFmtId="0" fontId="57" fillId="15" borderId="0" xfId="0" applyFont="1" applyFill="1" applyAlignment="1">
      <alignment horizontal="center" vertical="center" wrapText="1"/>
    </xf>
    <xf numFmtId="0" fontId="63" fillId="0" borderId="112" xfId="0" applyFont="1" applyBorder="1" applyAlignment="1">
      <alignment horizontal="right" vertical="center" wrapText="1" indent="1"/>
    </xf>
    <xf numFmtId="0" fontId="2" fillId="0" borderId="113" xfId="0" applyFont="1" applyBorder="1" applyAlignment="1">
      <alignment horizontal="right" indent="1"/>
    </xf>
    <xf numFmtId="0" fontId="1" fillId="0" borderId="31" xfId="0" applyFont="1" applyBorder="1" applyAlignment="1">
      <alignment horizontal="left" vertical="center"/>
    </xf>
    <xf numFmtId="0" fontId="12" fillId="0" borderId="132" xfId="0" applyFont="1" applyBorder="1" applyAlignment="1">
      <alignment horizontal="center" vertical="center"/>
    </xf>
    <xf numFmtId="0" fontId="12" fillId="0" borderId="133" xfId="0" applyFont="1" applyBorder="1" applyAlignment="1">
      <alignment horizontal="center" vertical="center"/>
    </xf>
    <xf numFmtId="0" fontId="12" fillId="0" borderId="134" xfId="0" applyFont="1" applyBorder="1" applyAlignment="1">
      <alignment horizontal="center" vertical="center"/>
    </xf>
    <xf numFmtId="0" fontId="24" fillId="6" borderId="51" xfId="0" applyFont="1" applyFill="1" applyBorder="1" applyAlignment="1" applyProtection="1">
      <alignment horizontal="left" vertical="center" wrapText="1"/>
      <protection locked="0"/>
    </xf>
    <xf numFmtId="0" fontId="24" fillId="6" borderId="46" xfId="0" applyFont="1" applyFill="1" applyBorder="1" applyAlignment="1" applyProtection="1">
      <alignment horizontal="left" vertical="center" wrapText="1"/>
      <protection locked="0"/>
    </xf>
    <xf numFmtId="0" fontId="55" fillId="0" borderId="81" xfId="0" applyFont="1" applyBorder="1" applyAlignment="1">
      <alignment horizontal="left" wrapText="1" indent="3"/>
    </xf>
    <xf numFmtId="0" fontId="55" fillId="0" borderId="82" xfId="0" applyFont="1" applyBorder="1" applyAlignment="1">
      <alignment horizontal="left" wrapText="1" indent="3"/>
    </xf>
    <xf numFmtId="0" fontId="75" fillId="4" borderId="82" xfId="0" applyFont="1" applyFill="1" applyBorder="1" applyAlignment="1">
      <alignment horizontal="left" wrapText="1"/>
    </xf>
    <xf numFmtId="0" fontId="75" fillId="4" borderId="83" xfId="0" applyFont="1" applyFill="1" applyBorder="1" applyAlignment="1">
      <alignment horizontal="left" wrapText="1"/>
    </xf>
    <xf numFmtId="0" fontId="60" fillId="0" borderId="218" xfId="0" applyFont="1" applyBorder="1" applyAlignment="1">
      <alignment horizontal="center" vertical="center" wrapText="1"/>
    </xf>
    <xf numFmtId="0" fontId="60" fillId="0" borderId="219" xfId="0" applyFont="1" applyBorder="1" applyAlignment="1">
      <alignment horizontal="center" vertical="center" wrapText="1"/>
    </xf>
    <xf numFmtId="0" fontId="60" fillId="0" borderId="220" xfId="0" applyFont="1" applyBorder="1" applyAlignment="1">
      <alignment horizontal="center" vertical="center" wrapText="1"/>
    </xf>
    <xf numFmtId="0" fontId="12" fillId="0" borderId="169" xfId="0" applyFont="1" applyBorder="1" applyAlignment="1">
      <alignment horizontal="center" vertical="center" wrapText="1"/>
    </xf>
    <xf numFmtId="0" fontId="12" fillId="0" borderId="223" xfId="0" applyFont="1" applyBorder="1" applyAlignment="1">
      <alignment horizontal="center" vertical="center" wrapText="1"/>
    </xf>
    <xf numFmtId="0" fontId="24" fillId="6" borderId="222" xfId="0" applyFont="1" applyFill="1" applyBorder="1" applyAlignment="1" applyProtection="1">
      <alignment horizontal="left" vertical="center" wrapText="1"/>
      <protection locked="0"/>
    </xf>
    <xf numFmtId="0" fontId="24" fillId="6" borderId="79" xfId="0" applyFont="1" applyFill="1" applyBorder="1" applyAlignment="1" applyProtection="1">
      <alignment horizontal="left" vertical="center" wrapText="1"/>
      <protection locked="0"/>
    </xf>
    <xf numFmtId="0" fontId="55" fillId="0" borderId="72" xfId="0" applyFont="1" applyBorder="1" applyAlignment="1">
      <alignment horizontal="right" vertical="center" wrapText="1" indent="1"/>
    </xf>
    <xf numFmtId="0" fontId="55" fillId="0" borderId="73" xfId="0" applyFont="1" applyBorder="1" applyAlignment="1">
      <alignment horizontal="right" vertical="center" wrapText="1" indent="1"/>
    </xf>
    <xf numFmtId="0" fontId="55" fillId="0" borderId="78" xfId="0" applyFont="1" applyBorder="1" applyAlignment="1">
      <alignment horizontal="right" vertical="center" wrapText="1" indent="1"/>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20" fillId="0" borderId="36" xfId="0" applyFont="1" applyBorder="1" applyAlignment="1">
      <alignment horizontal="left" vertical="center" wrapText="1"/>
    </xf>
    <xf numFmtId="0" fontId="12" fillId="0" borderId="75" xfId="0" applyFont="1" applyBorder="1" applyAlignment="1">
      <alignment horizontal="right" vertical="center" wrapText="1" indent="1"/>
    </xf>
    <xf numFmtId="0" fontId="12" fillId="0" borderId="76" xfId="0" applyFont="1" applyBorder="1" applyAlignment="1">
      <alignment horizontal="right" vertical="center" wrapText="1" indent="1"/>
    </xf>
    <xf numFmtId="0" fontId="12" fillId="0" borderId="77" xfId="0" applyFont="1" applyBorder="1" applyAlignment="1">
      <alignment horizontal="right" vertical="center" wrapText="1" indent="1"/>
    </xf>
    <xf numFmtId="0" fontId="24" fillId="6" borderId="65" xfId="0" applyFont="1" applyFill="1" applyBorder="1" applyAlignment="1" applyProtection="1">
      <alignment horizontal="left" vertical="center" wrapText="1"/>
      <protection locked="0"/>
    </xf>
    <xf numFmtId="0" fontId="24" fillId="6" borderId="63" xfId="0" applyFont="1" applyFill="1" applyBorder="1" applyAlignment="1" applyProtection="1">
      <alignment horizontal="left" vertical="center" wrapText="1"/>
      <protection locked="0"/>
    </xf>
    <xf numFmtId="0" fontId="24" fillId="6" borderId="64" xfId="0" applyFont="1" applyFill="1" applyBorder="1" applyAlignment="1" applyProtection="1">
      <alignment horizontal="left" vertical="center" wrapText="1"/>
      <protection locked="0"/>
    </xf>
    <xf numFmtId="0" fontId="54" fillId="10" borderId="143" xfId="0" applyFont="1" applyFill="1" applyBorder="1" applyAlignment="1">
      <alignment horizontal="center" vertical="center" wrapText="1"/>
    </xf>
    <xf numFmtId="0" fontId="54" fillId="10" borderId="138" xfId="0" applyFont="1" applyFill="1" applyBorder="1" applyAlignment="1">
      <alignment horizontal="center" vertical="center" wrapText="1"/>
    </xf>
    <xf numFmtId="0" fontId="54" fillId="10" borderId="186" xfId="0" applyFont="1" applyFill="1" applyBorder="1" applyAlignment="1">
      <alignment horizontal="center" vertical="center" wrapText="1"/>
    </xf>
    <xf numFmtId="0" fontId="56" fillId="0" borderId="7" xfId="0" applyFont="1" applyBorder="1" applyAlignment="1">
      <alignment horizontal="left" vertical="center" wrapText="1"/>
    </xf>
    <xf numFmtId="0" fontId="56" fillId="0" borderId="7" xfId="0" applyFont="1" applyBorder="1" applyAlignment="1">
      <alignment horizontal="left" vertical="center"/>
    </xf>
    <xf numFmtId="0" fontId="12" fillId="0" borderId="86" xfId="0" applyFont="1" applyBorder="1" applyAlignment="1">
      <alignment horizontal="center" vertical="center" wrapText="1"/>
    </xf>
    <xf numFmtId="0" fontId="12" fillId="0" borderId="149" xfId="0" applyFont="1" applyBorder="1" applyAlignment="1">
      <alignment horizontal="center" vertical="center" wrapText="1"/>
    </xf>
    <xf numFmtId="0" fontId="12" fillId="0" borderId="150" xfId="0" applyFont="1" applyBorder="1" applyAlignment="1">
      <alignment horizontal="center" vertical="center" wrapText="1"/>
    </xf>
    <xf numFmtId="0" fontId="12" fillId="0" borderId="72" xfId="0" applyFont="1" applyBorder="1" applyAlignment="1">
      <alignment horizontal="right" vertical="center" wrapText="1" indent="1"/>
    </xf>
    <xf numFmtId="0" fontId="12" fillId="0" borderId="73" xfId="0" applyFont="1" applyBorder="1" applyAlignment="1">
      <alignment horizontal="right" vertical="center" wrapText="1" indent="1"/>
    </xf>
    <xf numFmtId="0" fontId="12" fillId="0" borderId="78" xfId="0" applyFont="1" applyBorder="1" applyAlignment="1">
      <alignment horizontal="right" vertical="center" wrapText="1" indent="1"/>
    </xf>
    <xf numFmtId="0" fontId="20" fillId="6" borderId="65" xfId="0" applyFont="1" applyFill="1" applyBorder="1" applyAlignment="1" applyProtection="1">
      <alignment horizontal="left" vertical="center" wrapText="1"/>
      <protection locked="0"/>
    </xf>
    <xf numFmtId="0" fontId="20" fillId="6" borderId="63" xfId="0" applyFont="1" applyFill="1" applyBorder="1" applyAlignment="1" applyProtection="1">
      <alignment horizontal="left" vertical="center" wrapText="1"/>
      <protection locked="0"/>
    </xf>
    <xf numFmtId="0" fontId="20" fillId="6" borderId="64" xfId="0" applyFont="1" applyFill="1" applyBorder="1" applyAlignment="1" applyProtection="1">
      <alignment horizontal="left" vertical="center" wrapText="1"/>
      <protection locked="0"/>
    </xf>
    <xf numFmtId="0" fontId="12" fillId="0" borderId="61" xfId="0" applyFont="1" applyBorder="1" applyAlignment="1">
      <alignment horizontal="right" vertical="center" wrapText="1" indent="1"/>
    </xf>
    <xf numFmtId="0" fontId="12" fillId="0" borderId="62" xfId="0" applyFont="1" applyBorder="1" applyAlignment="1">
      <alignment horizontal="right" vertical="center" wrapText="1" indent="1"/>
    </xf>
    <xf numFmtId="0" fontId="12" fillId="0" borderId="74" xfId="0" applyFont="1" applyBorder="1" applyAlignment="1">
      <alignment horizontal="right" vertical="center" wrapText="1" indent="1"/>
    </xf>
    <xf numFmtId="0" fontId="55" fillId="4" borderId="81" xfId="0" applyFont="1" applyFill="1" applyBorder="1" applyAlignment="1">
      <alignment horizontal="left" wrapText="1" indent="3"/>
    </xf>
    <xf numFmtId="0" fontId="55" fillId="4" borderId="82" xfId="0" applyFont="1" applyFill="1" applyBorder="1" applyAlignment="1">
      <alignment horizontal="left" wrapText="1" indent="3"/>
    </xf>
    <xf numFmtId="0" fontId="55" fillId="4" borderId="83" xfId="0" applyFont="1" applyFill="1" applyBorder="1" applyAlignment="1">
      <alignment horizontal="left" wrapText="1" indent="3"/>
    </xf>
    <xf numFmtId="0" fontId="20" fillId="6" borderId="124" xfId="0" applyFont="1" applyFill="1" applyBorder="1" applyAlignment="1" applyProtection="1">
      <alignment horizontal="left" vertical="center" wrapText="1"/>
      <protection locked="0"/>
    </xf>
    <xf numFmtId="0" fontId="20" fillId="6" borderId="125" xfId="0" applyFont="1" applyFill="1" applyBorder="1" applyAlignment="1" applyProtection="1">
      <alignment horizontal="left" vertical="center" wrapText="1"/>
      <protection locked="0"/>
    </xf>
    <xf numFmtId="0" fontId="20" fillId="6" borderId="126" xfId="0" applyFont="1" applyFill="1" applyBorder="1" applyAlignment="1" applyProtection="1">
      <alignment horizontal="left" vertical="center" wrapText="1"/>
      <protection locked="0"/>
    </xf>
    <xf numFmtId="0" fontId="55" fillId="0" borderId="83" xfId="0" applyFont="1" applyBorder="1" applyAlignment="1">
      <alignment horizontal="left" wrapText="1" indent="3"/>
    </xf>
    <xf numFmtId="164" fontId="12" fillId="0" borderId="66" xfId="0" applyNumberFormat="1" applyFont="1" applyBorder="1" applyAlignment="1">
      <alignment horizontal="center" vertical="center" wrapText="1"/>
    </xf>
    <xf numFmtId="164" fontId="12" fillId="0" borderId="17" xfId="0" applyNumberFormat="1" applyFont="1" applyBorder="1" applyAlignment="1">
      <alignment horizontal="center" vertical="center" wrapText="1"/>
    </xf>
    <xf numFmtId="164" fontId="12" fillId="0" borderId="18" xfId="0" applyNumberFormat="1" applyFont="1" applyBorder="1" applyAlignment="1">
      <alignment horizontal="center" vertical="center" wrapText="1"/>
    </xf>
    <xf numFmtId="0" fontId="12" fillId="0" borderId="58" xfId="0" applyFont="1" applyBorder="1" applyAlignment="1">
      <alignment horizontal="left" vertical="center" wrapText="1"/>
    </xf>
    <xf numFmtId="0" fontId="12" fillId="0" borderId="84" xfId="0" applyFont="1" applyBorder="1" applyAlignment="1">
      <alignment horizontal="left" vertical="center" wrapText="1"/>
    </xf>
    <xf numFmtId="0" fontId="12" fillId="0" borderId="59" xfId="0" applyFont="1" applyBorder="1" applyAlignment="1">
      <alignment horizontal="left" vertical="center" wrapText="1"/>
    </xf>
    <xf numFmtId="0" fontId="20" fillId="6" borderId="51" xfId="0" applyFont="1" applyFill="1" applyBorder="1" applyAlignment="1" applyProtection="1">
      <alignment horizontal="left" vertical="center" wrapText="1"/>
      <protection locked="0"/>
    </xf>
    <xf numFmtId="0" fontId="20" fillId="6" borderId="46" xfId="0" applyFont="1" applyFill="1" applyBorder="1" applyAlignment="1" applyProtection="1">
      <alignment horizontal="left" vertical="center" wrapText="1"/>
      <protection locked="0"/>
    </xf>
    <xf numFmtId="0" fontId="56" fillId="4" borderId="7" xfId="0" applyFont="1" applyFill="1" applyBorder="1" applyAlignment="1">
      <alignment horizontal="left" vertical="center" wrapText="1"/>
    </xf>
    <xf numFmtId="0" fontId="56" fillId="4" borderId="7" xfId="0" applyFont="1" applyFill="1" applyBorder="1" applyAlignment="1">
      <alignment horizontal="left" vertical="center"/>
    </xf>
    <xf numFmtId="164" fontId="12" fillId="0" borderId="66" xfId="0" applyNumberFormat="1" applyFont="1" applyBorder="1" applyAlignment="1">
      <alignment horizontal="left" vertical="center" wrapText="1"/>
    </xf>
    <xf numFmtId="0" fontId="20" fillId="0" borderId="17" xfId="0" applyFont="1" applyBorder="1"/>
    <xf numFmtId="0" fontId="12" fillId="0" borderId="66" xfId="0" applyFont="1" applyBorder="1" applyAlignment="1">
      <alignment horizontal="left" vertical="center" wrapText="1"/>
    </xf>
    <xf numFmtId="0" fontId="12" fillId="0" borderId="53" xfId="0" applyFont="1" applyBorder="1" applyAlignment="1">
      <alignment horizontal="right" vertical="center" wrapText="1" indent="1"/>
    </xf>
    <xf numFmtId="0" fontId="12" fillId="0" borderId="54" xfId="0" applyFont="1" applyBorder="1" applyAlignment="1">
      <alignment horizontal="right" vertical="center" wrapText="1" indent="1"/>
    </xf>
    <xf numFmtId="0" fontId="12" fillId="0" borderId="85" xfId="0" applyFont="1" applyBorder="1" applyAlignment="1">
      <alignment horizontal="right" vertical="center" wrapText="1" indent="1"/>
    </xf>
    <xf numFmtId="0" fontId="59" fillId="4" borderId="70" xfId="0" applyFont="1" applyFill="1" applyBorder="1" applyAlignment="1">
      <alignment horizontal="right" vertical="center" wrapTex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20" fillId="0" borderId="86" xfId="0" applyFont="1" applyBorder="1" applyAlignment="1">
      <alignment horizontal="center" vertical="center" wrapText="1"/>
    </xf>
    <xf numFmtId="0" fontId="20" fillId="0" borderId="149" xfId="0" applyFont="1" applyBorder="1" applyAlignment="1">
      <alignment horizontal="center" vertical="center" wrapText="1"/>
    </xf>
    <xf numFmtId="0" fontId="20" fillId="0" borderId="150" xfId="0" applyFont="1" applyBorder="1" applyAlignment="1">
      <alignment horizontal="center" vertical="center" wrapText="1"/>
    </xf>
    <xf numFmtId="0" fontId="20" fillId="0" borderId="19" xfId="0" applyFont="1" applyBorder="1"/>
    <xf numFmtId="0" fontId="20" fillId="0" borderId="18" xfId="0" applyFont="1" applyBorder="1"/>
    <xf numFmtId="0" fontId="20" fillId="5" borderId="46" xfId="0" applyFont="1" applyFill="1" applyBorder="1" applyAlignment="1" applyProtection="1">
      <alignment horizontal="left"/>
      <protection locked="0"/>
    </xf>
    <xf numFmtId="0" fontId="12" fillId="0" borderId="59" xfId="0" applyFont="1" applyBorder="1" applyAlignment="1">
      <alignment horizontal="center" vertical="center" wrapText="1"/>
    </xf>
    <xf numFmtId="0" fontId="12" fillId="0" borderId="48" xfId="0" applyFont="1" applyBorder="1" applyAlignment="1">
      <alignment horizontal="center" vertical="center" wrapText="1"/>
    </xf>
    <xf numFmtId="0" fontId="20" fillId="0" borderId="48" xfId="0" applyFont="1" applyBorder="1"/>
    <xf numFmtId="0" fontId="57" fillId="0" borderId="58" xfId="0" applyFont="1" applyBorder="1" applyAlignment="1">
      <alignment horizontal="center" vertical="center" wrapText="1"/>
    </xf>
    <xf numFmtId="0" fontId="57" fillId="0" borderId="84" xfId="0" applyFont="1" applyBorder="1" applyAlignment="1">
      <alignment horizontal="center" vertical="center" wrapText="1"/>
    </xf>
    <xf numFmtId="0" fontId="57" fillId="0" borderId="90" xfId="0" applyFont="1" applyBorder="1" applyAlignment="1">
      <alignment horizontal="center" vertical="center" wrapText="1"/>
    </xf>
    <xf numFmtId="0" fontId="57" fillId="0" borderId="159" xfId="0" applyFont="1" applyBorder="1" applyAlignment="1">
      <alignment horizontal="center" vertical="center" wrapText="1"/>
    </xf>
    <xf numFmtId="0" fontId="57" fillId="0" borderId="160" xfId="0" applyFont="1" applyBorder="1" applyAlignment="1">
      <alignment horizontal="center" vertical="center" wrapText="1"/>
    </xf>
    <xf numFmtId="0" fontId="57" fillId="0" borderId="161" xfId="0" applyFont="1" applyBorder="1" applyAlignment="1">
      <alignment horizontal="center" vertical="center" wrapText="1"/>
    </xf>
    <xf numFmtId="0" fontId="57" fillId="0" borderId="162" xfId="0" applyFont="1" applyBorder="1" applyAlignment="1">
      <alignment horizontal="center" vertical="center" wrapText="1"/>
    </xf>
    <xf numFmtId="0" fontId="12" fillId="0" borderId="164" xfId="0" applyFont="1" applyBorder="1" applyAlignment="1">
      <alignment horizontal="center" vertical="center" wrapText="1"/>
    </xf>
    <xf numFmtId="0" fontId="12" fillId="0" borderId="165" xfId="0" applyFont="1" applyBorder="1" applyAlignment="1">
      <alignment horizontal="center" vertical="center" wrapText="1"/>
    </xf>
    <xf numFmtId="0" fontId="12" fillId="0" borderId="166" xfId="0" applyFont="1" applyBorder="1" applyAlignment="1">
      <alignment horizontal="center" vertical="center" wrapText="1"/>
    </xf>
    <xf numFmtId="0" fontId="12" fillId="0" borderId="167" xfId="0" applyFont="1" applyBorder="1" applyAlignment="1">
      <alignment horizontal="center" vertical="center" wrapText="1"/>
    </xf>
    <xf numFmtId="0" fontId="20" fillId="6" borderId="67"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91" xfId="0" applyFont="1" applyFill="1" applyBorder="1" applyAlignment="1" applyProtection="1">
      <alignment horizontal="left" vertical="center" wrapText="1"/>
      <protection locked="0"/>
    </xf>
    <xf numFmtId="0" fontId="20" fillId="6" borderId="53" xfId="0" applyFont="1" applyFill="1" applyBorder="1" applyAlignment="1" applyProtection="1">
      <alignment horizontal="left" vertical="center" wrapText="1"/>
      <protection locked="0"/>
    </xf>
    <xf numFmtId="0" fontId="20" fillId="6" borderId="54" xfId="0" applyFont="1" applyFill="1" applyBorder="1" applyAlignment="1" applyProtection="1">
      <alignment horizontal="left" vertical="center" wrapText="1"/>
      <protection locked="0"/>
    </xf>
    <xf numFmtId="0" fontId="20" fillId="6" borderId="92" xfId="0" applyFont="1" applyFill="1" applyBorder="1" applyAlignment="1" applyProtection="1">
      <alignment horizontal="left" vertical="center" wrapText="1"/>
      <protection locked="0"/>
    </xf>
    <xf numFmtId="0" fontId="17" fillId="0" borderId="14" xfId="0" applyFont="1" applyBorder="1" applyAlignment="1">
      <alignment horizontal="left" vertical="center" wrapText="1"/>
    </xf>
    <xf numFmtId="0" fontId="15" fillId="0" borderId="0" xfId="0" applyFont="1"/>
    <xf numFmtId="0" fontId="15" fillId="0" borderId="14" xfId="0" applyFont="1" applyBorder="1"/>
    <xf numFmtId="0" fontId="16" fillId="0" borderId="0" xfId="0" applyFont="1"/>
    <xf numFmtId="0" fontId="54" fillId="10" borderId="0" xfId="0" applyFont="1" applyFill="1" applyAlignment="1">
      <alignment horizontal="center" vertical="center" wrapText="1"/>
    </xf>
    <xf numFmtId="0" fontId="18" fillId="4" borderId="0" xfId="0" applyFont="1" applyFill="1" applyAlignment="1">
      <alignment horizontal="left" wrapText="1"/>
    </xf>
    <xf numFmtId="0" fontId="0" fillId="4" borderId="0" xfId="0" applyFill="1" applyAlignment="1">
      <alignment horizontal="left"/>
    </xf>
    <xf numFmtId="0" fontId="18" fillId="4" borderId="0" xfId="0" applyFont="1" applyFill="1" applyAlignment="1">
      <alignment horizontal="left"/>
    </xf>
    <xf numFmtId="0" fontId="0" fillId="4" borderId="0" xfId="0" applyFill="1" applyAlignment="1">
      <alignment horizontal="center"/>
    </xf>
    <xf numFmtId="0" fontId="0" fillId="4" borderId="0" xfId="0" applyFill="1" applyAlignment="1">
      <alignment horizontal="left" wrapText="1"/>
    </xf>
    <xf numFmtId="0" fontId="24" fillId="4" borderId="215" xfId="0" applyFont="1" applyFill="1" applyBorder="1" applyAlignment="1">
      <alignment horizontal="center" vertical="center" wrapText="1"/>
    </xf>
    <xf numFmtId="0" fontId="57" fillId="4" borderId="215" xfId="0" applyFont="1" applyFill="1" applyBorder="1" applyAlignment="1">
      <alignment horizontal="center" vertical="center" wrapText="1"/>
    </xf>
    <xf numFmtId="0" fontId="16" fillId="4" borderId="197" xfId="0" applyFont="1" applyFill="1" applyBorder="1" applyAlignment="1">
      <alignment horizontal="center" vertical="center" wrapText="1"/>
    </xf>
    <xf numFmtId="0" fontId="16" fillId="4" borderId="199" xfId="0" applyFont="1" applyFill="1" applyBorder="1" applyAlignment="1">
      <alignment horizontal="center" vertical="center" wrapText="1"/>
    </xf>
    <xf numFmtId="0" fontId="20" fillId="18" borderId="216" xfId="0" applyFont="1" applyFill="1" applyBorder="1" applyAlignment="1">
      <alignment horizontal="center" vertical="center" wrapText="1"/>
    </xf>
    <xf numFmtId="0" fontId="20" fillId="18" borderId="217" xfId="0" applyFont="1" applyFill="1" applyBorder="1" applyAlignment="1">
      <alignment horizontal="center" vertical="center" wrapText="1"/>
    </xf>
    <xf numFmtId="49" fontId="16" fillId="5" borderId="172"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20" fillId="6" borderId="37" xfId="0" applyFont="1" applyFill="1" applyBorder="1" applyAlignment="1" applyProtection="1">
      <alignment horizontal="center" vertical="center" wrapText="1"/>
      <protection locked="0"/>
    </xf>
    <xf numFmtId="0" fontId="20" fillId="5" borderId="39" xfId="0" applyFont="1" applyFill="1" applyBorder="1" applyAlignment="1" applyProtection="1">
      <alignment horizontal="center" vertical="center" wrapText="1"/>
      <protection locked="0"/>
    </xf>
    <xf numFmtId="0" fontId="57" fillId="0" borderId="36" xfId="0" applyFont="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4" borderId="154" xfId="0" applyFont="1" applyFill="1" applyBorder="1" applyAlignment="1">
      <alignment horizontal="left" vertical="center" wrapText="1"/>
    </xf>
    <xf numFmtId="0" fontId="20" fillId="4" borderId="145" xfId="0" applyFont="1" applyFill="1" applyBorder="1" applyAlignment="1">
      <alignment horizontal="left" vertical="center" wrapText="1"/>
    </xf>
    <xf numFmtId="0" fontId="12" fillId="0" borderId="47" xfId="0" applyFont="1" applyBorder="1" applyAlignment="1">
      <alignment horizontal="center" vertical="center" wrapText="1"/>
    </xf>
    <xf numFmtId="1" fontId="20" fillId="0" borderId="36" xfId="0" applyNumberFormat="1"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0" fontId="20" fillId="0" borderId="39" xfId="0" applyFont="1" applyBorder="1" applyAlignment="1">
      <alignment horizontal="left" vertical="center" wrapText="1"/>
    </xf>
    <xf numFmtId="0" fontId="56" fillId="4" borderId="14" xfId="0" applyFont="1" applyFill="1" applyBorder="1" applyAlignment="1">
      <alignment horizontal="center" vertical="center" wrapText="1"/>
    </xf>
    <xf numFmtId="0" fontId="56" fillId="4" borderId="0" xfId="0" applyFont="1" applyFill="1" applyAlignment="1">
      <alignment horizontal="center" vertical="center" wrapText="1"/>
    </xf>
    <xf numFmtId="0" fontId="56" fillId="4" borderId="15" xfId="0" applyFont="1" applyFill="1" applyBorder="1" applyAlignment="1">
      <alignment horizontal="center" vertical="center" wrapText="1"/>
    </xf>
    <xf numFmtId="0" fontId="84" fillId="4" borderId="54" xfId="0" applyFont="1" applyFill="1" applyBorder="1" applyAlignment="1">
      <alignment horizontal="left" vertical="center" wrapText="1"/>
    </xf>
    <xf numFmtId="0" fontId="24" fillId="6" borderId="124" xfId="0" applyFont="1" applyFill="1" applyBorder="1" applyAlignment="1" applyProtection="1">
      <alignment horizontal="left" vertical="center" wrapText="1"/>
      <protection locked="0"/>
    </xf>
    <xf numFmtId="0" fontId="24" fillId="6" borderId="125" xfId="0" applyFont="1" applyFill="1" applyBorder="1" applyAlignment="1" applyProtection="1">
      <alignment horizontal="left" vertical="center" wrapText="1"/>
      <protection locked="0"/>
    </xf>
    <xf numFmtId="0" fontId="20" fillId="6" borderId="37" xfId="0" applyFont="1" applyFill="1" applyBorder="1" applyAlignment="1" applyProtection="1">
      <alignment horizontal="left" vertical="center" wrapText="1"/>
      <protection locked="0"/>
    </xf>
    <xf numFmtId="0" fontId="20" fillId="5" borderId="38" xfId="0" applyFont="1" applyFill="1" applyBorder="1" applyAlignment="1" applyProtection="1">
      <alignment horizontal="left"/>
      <protection locked="0"/>
    </xf>
    <xf numFmtId="0" fontId="20" fillId="5" borderId="39" xfId="0" applyFont="1" applyFill="1" applyBorder="1" applyAlignment="1" applyProtection="1">
      <alignment horizontal="left"/>
      <protection locked="0"/>
    </xf>
    <xf numFmtId="0" fontId="53" fillId="6" borderId="37" xfId="1" applyFont="1" applyFill="1" applyBorder="1" applyAlignment="1" applyProtection="1">
      <alignment horizontal="left" vertical="center" wrapText="1"/>
      <protection locked="0"/>
    </xf>
    <xf numFmtId="49" fontId="20" fillId="6" borderId="36" xfId="0" quotePrefix="1"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49" fontId="24" fillId="6" borderId="39" xfId="0" applyNumberFormat="1" applyFont="1" applyFill="1" applyBorder="1" applyAlignment="1" applyProtection="1">
      <alignment horizontal="left" vertical="center" wrapText="1"/>
      <protection locked="0"/>
    </xf>
    <xf numFmtId="0" fontId="20" fillId="6" borderId="40" xfId="0" applyFont="1" applyFill="1" applyBorder="1" applyAlignment="1" applyProtection="1">
      <alignment horizontal="left" vertical="center" wrapText="1"/>
      <protection locked="0"/>
    </xf>
    <xf numFmtId="0" fontId="20" fillId="5" borderId="41" xfId="0" applyFont="1" applyFill="1" applyBorder="1" applyProtection="1">
      <protection locked="0"/>
    </xf>
    <xf numFmtId="0" fontId="20" fillId="5" borderId="42" xfId="0" applyFont="1" applyFill="1" applyBorder="1" applyProtection="1">
      <protection locked="0"/>
    </xf>
    <xf numFmtId="0" fontId="20" fillId="5" borderId="38" xfId="0" applyFont="1" applyFill="1" applyBorder="1" applyProtection="1">
      <protection locked="0"/>
    </xf>
    <xf numFmtId="0" fontId="20" fillId="5" borderId="39" xfId="0" applyFont="1" applyFill="1" applyBorder="1" applyProtection="1">
      <protection locked="0"/>
    </xf>
    <xf numFmtId="0" fontId="20" fillId="6" borderId="36" xfId="0" applyFont="1" applyFill="1" applyBorder="1" applyAlignment="1" applyProtection="1">
      <alignment horizontal="left" vertical="center" wrapText="1"/>
      <protection locked="0"/>
    </xf>
    <xf numFmtId="1" fontId="20" fillId="6" borderId="36" xfId="0" applyNumberFormat="1"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20" fillId="6" borderId="39" xfId="0" applyFont="1" applyFill="1" applyBorder="1" applyAlignment="1" applyProtection="1">
      <alignment horizontal="left" vertical="center" wrapText="1"/>
      <protection locked="0"/>
    </xf>
    <xf numFmtId="0" fontId="71" fillId="11" borderId="154" xfId="0" applyFont="1" applyFill="1" applyBorder="1" applyAlignment="1">
      <alignment horizontal="center" vertical="center" wrapText="1"/>
    </xf>
    <xf numFmtId="0" fontId="71" fillId="11" borderId="145" xfId="0" applyFont="1" applyFill="1" applyBorder="1" applyAlignment="1">
      <alignment horizontal="center" vertical="center" wrapText="1"/>
    </xf>
    <xf numFmtId="0" fontId="71" fillId="11" borderId="146" xfId="0" applyFont="1" applyFill="1" applyBorder="1" applyAlignment="1">
      <alignment horizontal="center" vertical="center" wrapText="1"/>
    </xf>
    <xf numFmtId="0" fontId="20" fillId="4" borderId="148" xfId="0" applyFont="1" applyFill="1" applyBorder="1" applyAlignment="1">
      <alignment horizontal="right" vertical="center" wrapText="1" indent="1"/>
    </xf>
    <xf numFmtId="0" fontId="71" fillId="4" borderId="154" xfId="0" applyFont="1" applyFill="1" applyBorder="1" applyAlignment="1">
      <alignment horizontal="center" vertical="center" wrapText="1"/>
    </xf>
    <xf numFmtId="0" fontId="71" fillId="4" borderId="145" xfId="0" applyFont="1" applyFill="1" applyBorder="1" applyAlignment="1">
      <alignment horizontal="center" vertical="center" wrapText="1"/>
    </xf>
    <xf numFmtId="0" fontId="71" fillId="4" borderId="146" xfId="0" applyFont="1" applyFill="1" applyBorder="1" applyAlignment="1">
      <alignment horizontal="center" vertical="center" wrapText="1"/>
    </xf>
  </cellXfs>
  <cellStyles count="4">
    <cellStyle name="Lien hypertexte" xfId="1" builtinId="8"/>
    <cellStyle name="Milliers" xfId="3" builtinId="3"/>
    <cellStyle name="Monétaire" xfId="2" builtinId="4"/>
    <cellStyle name="Normal" xfId="0" builtinId="0"/>
  </cellStyles>
  <dxfs count="261">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patternType="lightUp"/>
      </fill>
    </dxf>
    <dxf>
      <fill>
        <patternFill patternType="lightUp"/>
      </fill>
    </dxf>
    <dxf>
      <fill>
        <patternFill patternType="lightUp"/>
      </fill>
    </dxf>
    <dxf>
      <font>
        <b/>
        <i val="0"/>
      </font>
      <fill>
        <patternFill patternType="lightUp"/>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030A0"/>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Sub Création_patenaires_annexe_fi()</a:t>
          </a:r>
        </a:p>
        <a:p>
          <a:r>
            <a:rPr lang="fr-FR" sz="1100"/>
            <a:t>'</a:t>
          </a:r>
        </a:p>
        <a:p>
          <a:r>
            <a:rPr lang="fr-FR" sz="1100"/>
            <a:t>' Créée</a:t>
          </a:r>
          <a:r>
            <a:rPr lang="fr-FR" sz="1100" baseline="0"/>
            <a:t> les 20 partenaires à partir du partenaire « Part2 » (à ne jamais supprimer !!)</a:t>
          </a:r>
          <a:endParaRPr lang="fr-FR" sz="1100"/>
        </a:p>
        <a:p>
          <a:endParaRPr lang="fr-FR" sz="1100"/>
        </a:p>
        <a:p>
          <a:r>
            <a:rPr lang="fr-FR" sz="1100"/>
            <a:t>' Attention : l’execution peut prendre une minute</a:t>
          </a:r>
        </a:p>
        <a:p>
          <a:r>
            <a:rPr lang="fr-FR" sz="1100"/>
            <a:t>' sans rien afficher dans la fenêtre d’Excel !!</a:t>
          </a:r>
        </a:p>
        <a:p>
          <a:endParaRPr lang="fr-FR" sz="1100"/>
        </a:p>
        <a:p>
          <a:r>
            <a:rPr lang="fr-FR" sz="1100"/>
            <a:t>    new_num = 3</a:t>
          </a:r>
        </a:p>
        <a:p>
          <a:r>
            <a:rPr lang="fr-FR" sz="1100"/>
            <a:t>    </a:t>
          </a:r>
        </a:p>
        <a:p>
          <a:r>
            <a:rPr lang="fr-FR" sz="1100"/>
            <a:t>    Do While new_num &lt;= 20</a:t>
          </a:r>
        </a:p>
        <a:p>
          <a:r>
            <a:rPr lang="fr-FR" sz="1100"/>
            <a:t>        </a:t>
          </a:r>
        </a:p>
        <a:p>
          <a:r>
            <a:rPr lang="fr-FR" sz="1100"/>
            <a:t>        Sheets("Part2").Select</a:t>
          </a:r>
        </a:p>
        <a:p>
          <a:r>
            <a:rPr lang="fr-FR" sz="1100"/>
            <a:t>        Sheets("Part2").Copy After:=Sheets("Part2")</a:t>
          </a:r>
        </a:p>
        <a:p>
          <a:r>
            <a:rPr lang="fr-FR" sz="1100"/>
            <a:t>        Sheets("Part2 (2)").Select</a:t>
          </a:r>
        </a:p>
        <a:p>
          <a:r>
            <a:rPr lang="fr-FR" sz="1100"/>
            <a:t>        Sheets("Part2 (2)").Name = "Part" &amp; new_num</a:t>
          </a:r>
        </a:p>
        <a:p>
          <a:r>
            <a:rPr lang="fr-FR" sz="1100"/>
            <a:t>        </a:t>
          </a:r>
        </a:p>
        <a:p>
          <a:r>
            <a:rPr lang="fr-FR" sz="1100"/>
            <a:t>        Range("H2:I2").Select</a:t>
          </a:r>
        </a:p>
        <a:p>
          <a:r>
            <a:rPr lang="fr-FR" sz="1100"/>
            <a:t>        If new_num &lt; 10 Then</a:t>
          </a:r>
        </a:p>
        <a:p>
          <a:r>
            <a:rPr lang="fr-FR" sz="1100"/>
            <a:t>            ActiveCell.FormulaR1C1 = "=VoletGeneral!R2C13&amp;""-0" &amp; new_num &amp; """"</a:t>
          </a:r>
        </a:p>
        <a:p>
          <a:r>
            <a:rPr lang="fr-FR" sz="1100"/>
            <a:t>        Else</a:t>
          </a:r>
        </a:p>
        <a:p>
          <a:r>
            <a:rPr lang="fr-FR" sz="1100"/>
            <a:t>            ActiveCell.FormulaR1C1 = "=VoletGeneral!R2C13&amp;""-" &amp; new_num &amp; """"</a:t>
          </a:r>
        </a:p>
        <a:p>
          <a:r>
            <a:rPr lang="fr-FR" sz="1100"/>
            <a:t>        End If</a:t>
          </a:r>
        </a:p>
        <a:p>
          <a:r>
            <a:rPr lang="fr-FR" sz="1100"/>
            <a:t>        </a:t>
          </a:r>
        </a:p>
        <a:p>
          <a:r>
            <a:rPr lang="fr-FR" sz="1100"/>
            <a:t>        new_num = new_num + 1</a:t>
          </a:r>
        </a:p>
        <a:p>
          <a:r>
            <a:rPr lang="fr-FR" sz="1100"/>
            <a:t>        </a:t>
          </a:r>
        </a:p>
        <a:p>
          <a:r>
            <a:rPr lang="fr-FR" sz="1100"/>
            <a:t>        Loop</a:t>
          </a:r>
        </a:p>
        <a:p>
          <a:r>
            <a:rPr lang="fr-FR" sz="1100"/>
            <a:t>    </a:t>
          </a:r>
        </a:p>
        <a:p>
          <a:r>
            <a:rPr lang="fr-FR" sz="1100"/>
            <a:t>End Sub</a:t>
          </a:r>
        </a:p>
      </xdr:txBody>
    </xdr:sp>
    <xdr:clientData/>
  </xdr:twoCellAnchor>
  <xdr:twoCellAnchor>
    <xdr:from>
      <xdr:col>10</xdr:col>
      <xdr:colOff>333375</xdr:colOff>
      <xdr:row>26</xdr:row>
      <xdr:rowOff>47624</xdr:rowOff>
    </xdr:from>
    <xdr:to>
      <xdr:col>16</xdr:col>
      <xdr:colOff>228600</xdr:colOff>
      <xdr:row>59</xdr:row>
      <xdr:rowOff>91440</xdr:rowOff>
    </xdr:to>
    <xdr:sp macro="" textlink="">
      <xdr:nvSpPr>
        <xdr:cNvPr id="3" name="ZoneTexte 2">
          <a:extLst>
            <a:ext uri="{FF2B5EF4-FFF2-40B4-BE49-F238E27FC236}">
              <a16:creationId xmlns:a16="http://schemas.microsoft.com/office/drawing/2014/main" id="{46AA41CC-809F-4E4E-ACA2-69B236451478}"/>
            </a:ext>
          </a:extLst>
        </xdr:cNvPr>
        <xdr:cNvSpPr txBox="1"/>
      </xdr:nvSpPr>
      <xdr:spPr>
        <a:xfrm>
          <a:off x="11374755" y="5107304"/>
          <a:ext cx="5861685" cy="6101716"/>
        </a:xfrm>
        <a:prstGeom prst="rect">
          <a:avLst/>
        </a:prstGeom>
        <a:solidFill>
          <a:schemeClr val="accent4">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b="1"/>
            <a:t>Notes de version :</a:t>
          </a:r>
        </a:p>
        <a:p>
          <a:r>
            <a:rPr lang="fr-FR" sz="1100"/>
            <a:t>fichier</a:t>
          </a:r>
          <a:r>
            <a:rPr lang="fr-FR" sz="1100" baseline="0"/>
            <a:t> de </a:t>
          </a:r>
          <a:r>
            <a:rPr lang="fr-FR" sz="1100"/>
            <a:t>base : annexe</a:t>
          </a:r>
          <a:r>
            <a:rPr lang="fr-FR" sz="1100" baseline="0"/>
            <a:t> fi ppr océan</a:t>
          </a:r>
        </a:p>
        <a:p>
          <a:r>
            <a:rPr lang="fr-FR" sz="1100" b="1" i="1" baseline="0"/>
            <a:t>de V0 à V2.3 :</a:t>
          </a:r>
        </a:p>
        <a:p>
          <a:r>
            <a:rPr lang="fr-FR" sz="1100" b="1" i="1" baseline="0"/>
            <a:t>	Modif par P.Bonnet.</a:t>
          </a:r>
        </a:p>
        <a:p>
          <a:r>
            <a:rPr lang="fr-FR" sz="1100" baseline="0"/>
            <a:t>	Création onglet réglage.</a:t>
          </a:r>
        </a:p>
        <a:p>
          <a:r>
            <a:rPr lang="fr-FR" sz="1100" baseline="0"/>
            <a:t>	Utilisation de Formules indirectes pour le volet général.</a:t>
          </a:r>
        </a:p>
        <a:p>
          <a:r>
            <a:rPr lang="fr-FR" sz="1100" baseline="0"/>
            <a:t>	Écriture Macro pour propagation partenaire.</a:t>
          </a:r>
        </a:p>
        <a:p>
          <a:r>
            <a:rPr lang="fr-FR" sz="1100" baseline="0"/>
            <a:t>	Mise en place du type de contrat RH pour calcul proportion statutaire.</a:t>
          </a:r>
        </a:p>
        <a:p>
          <a:r>
            <a:rPr lang="fr-FR" sz="1100" baseline="0"/>
            <a:t>	Séparation des Cofis UE et non UE.</a:t>
          </a:r>
        </a:p>
        <a:p>
          <a:r>
            <a:rPr lang="fr-FR" sz="1100" baseline="0"/>
            <a:t>	Réglages et corrections diverses.</a:t>
          </a:r>
        </a:p>
        <a:p>
          <a:r>
            <a:rPr lang="fr-FR" sz="1100" baseline="0"/>
            <a:t>	Relecture FD, MP, DF.</a:t>
          </a:r>
        </a:p>
        <a:p>
          <a:r>
            <a:rPr lang="fr-FR" sz="1100" baseline="0"/>
            <a:t>	Ajustements mineurs.</a:t>
          </a:r>
        </a:p>
        <a:p>
          <a:r>
            <a:rPr lang="fr-FR" sz="1100" baseline="0"/>
            <a:t>V. 2021 09 29 :</a:t>
          </a:r>
        </a:p>
        <a:p>
          <a:r>
            <a:rPr lang="fr-FR" sz="1100" baseline="0"/>
            <a:t>	Modif : les ratio statutaires est calculé sur l’aide totale HORS frais de gestion</a:t>
          </a:r>
        </a:p>
        <a:p>
          <a:r>
            <a:rPr lang="fr-FR" sz="1100" baseline="0"/>
            <a:t>	Déblocage des frais de gestion et indication du ratio in Volet Général</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effectLst/>
              <a:latin typeface="+mn-lt"/>
              <a:ea typeface="+mn-ea"/>
              <a:cs typeface="+mn-cs"/>
            </a:rPr>
            <a:t>V. 2021 10 19 :</a:t>
          </a:r>
          <a:endParaRPr lang="fr-FR">
            <a:effectLst/>
          </a:endParaRPr>
        </a:p>
        <a:p>
          <a:r>
            <a:rPr lang="fr-FR" sz="1100" baseline="0"/>
            <a:t>	À faire : Modification pour remettre le ratio de statutaire à 40% </a:t>
          </a:r>
          <a:r>
            <a:rPr lang="fr-FR" sz="1100" b="1" baseline="0"/>
            <a:t>par partenaires</a:t>
          </a:r>
        </a:p>
        <a:p>
          <a:r>
            <a:rPr lang="fr-FR" sz="1100" b="1" baseline="0"/>
            <a:t>	</a:t>
          </a:r>
          <a:r>
            <a:rPr lang="fr-FR" sz="1100" b="0" baseline="0"/>
            <a:t>Réglages divers</a:t>
          </a:r>
        </a:p>
        <a:p>
          <a:r>
            <a:rPr lang="fr-FR" sz="1100" b="0" baseline="0"/>
            <a:t>V. 2021 11 26 :</a:t>
          </a:r>
        </a:p>
        <a:p>
          <a:r>
            <a:rPr lang="fr-FR" sz="1100" b="0" baseline="0"/>
            <a:t>	Ajout des déclarations spéciales de statutaire</a:t>
          </a:r>
        </a:p>
        <a:p>
          <a:r>
            <a:rPr lang="fr-FR" sz="1100" b="0" baseline="0"/>
            <a:t>	Réparation bug important sur l’onglet Notice</a:t>
          </a:r>
          <a:endParaRPr lang="fr-FR" sz="1100" b="1" baseline="0"/>
        </a:p>
        <a:p>
          <a:r>
            <a:rPr lang="fr-FR" sz="1100"/>
            <a:t>V</a:t>
          </a:r>
          <a:r>
            <a:rPr lang="fr-FR" sz="1100" baseline="0"/>
            <a:t>. 2021 12 13 :</a:t>
          </a:r>
        </a:p>
        <a:p>
          <a:r>
            <a:rPr lang="fr-FR" sz="1100" baseline="0"/>
            <a:t>	Correction bug sur calcul apport tot personnels sur chaque onglet</a:t>
          </a:r>
        </a:p>
        <a:p>
          <a:r>
            <a:rPr lang="fr-FR" sz="1100">
              <a:solidFill>
                <a:schemeClr val="dk1"/>
              </a:solidFill>
              <a:effectLst/>
              <a:latin typeface="+mn-lt"/>
              <a:ea typeface="+mn-ea"/>
              <a:cs typeface="+mn-cs"/>
            </a:rPr>
            <a:t>V. 2022 01 17 :</a:t>
          </a:r>
        </a:p>
        <a:p>
          <a:r>
            <a:rPr lang="fr-FR" sz="1100">
              <a:solidFill>
                <a:schemeClr val="dk1"/>
              </a:solidFill>
              <a:effectLst/>
              <a:latin typeface="+mn-lt"/>
              <a:ea typeface="+mn-ea"/>
              <a:cs typeface="+mn-cs"/>
            </a:rPr>
            <a:t>	Correction reference Nom/Prenom RST en bas de page</a:t>
          </a: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V. 2022 03 21 : France2030, année 2022</a:t>
          </a:r>
          <a:endParaRPr lang="fr-FR">
            <a:effectLst/>
          </a:endParaRPr>
        </a:p>
        <a:p>
          <a:r>
            <a:rPr lang="fr-FR" sz="1100">
              <a:solidFill>
                <a:schemeClr val="dk1"/>
              </a:solidFill>
              <a:effectLst/>
              <a:latin typeface="+mn-lt"/>
              <a:ea typeface="+mn-ea"/>
              <a:cs typeface="+mn-cs"/>
            </a:rPr>
            <a:t>V. 2022</a:t>
          </a:r>
          <a:r>
            <a:rPr lang="fr-FR" sz="1100" baseline="0">
              <a:solidFill>
                <a:schemeClr val="dk1"/>
              </a:solidFill>
              <a:effectLst/>
              <a:latin typeface="+mn-lt"/>
              <a:ea typeface="+mn-ea"/>
              <a:cs typeface="+mn-cs"/>
            </a:rPr>
            <a:t> 10 04 : RF Oct 22</a:t>
          </a:r>
          <a:endParaRPr lang="fr-FR" sz="1100">
            <a:solidFill>
              <a:schemeClr val="dk1"/>
            </a:solidFill>
            <a:effectLst/>
            <a:latin typeface="+mn-lt"/>
            <a:ea typeface="+mn-ea"/>
            <a:cs typeface="+mn-cs"/>
          </a:endParaRPr>
        </a:p>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169422</xdr:colOff>
      <xdr:row>5</xdr:row>
      <xdr:rowOff>133350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822417</xdr:colOff>
      <xdr:row>3</xdr:row>
      <xdr:rowOff>16873</xdr:rowOff>
    </xdr:from>
    <xdr:to>
      <xdr:col>2</xdr:col>
      <xdr:colOff>127000</xdr:colOff>
      <xdr:row>5</xdr:row>
      <xdr:rowOff>172137</xdr:rowOff>
    </xdr:to>
    <xdr:pic>
      <xdr:nvPicPr>
        <xdr:cNvPr id="4" name="Image 3">
          <a:extLst>
            <a:ext uri="{FF2B5EF4-FFF2-40B4-BE49-F238E27FC236}">
              <a16:creationId xmlns:a16="http://schemas.microsoft.com/office/drawing/2014/main" id="{F3456618-58CC-46DC-8692-BA50ABD0A9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1750" y="620123"/>
          <a:ext cx="542833" cy="55743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3" totalsRowShown="0" headerRowDxfId="256" dataDxfId="255">
  <autoFilter ref="C1:C3" xr:uid="{00000000-0009-0000-0100-000002000000}">
    <filterColumn colId="0" hiddenButton="1"/>
  </autoFilter>
  <tableColumns count="1">
    <tableColumn id="1" xr3:uid="{00000000-0010-0000-0100-000001000000}" name="Civilité" dataDxfId="25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253" dataDxfId="252">
  <autoFilter ref="E1:G9" xr:uid="{00000000-0009-0000-0100-000003000000}">
    <filterColumn colId="0" hiddenButton="1"/>
  </autoFilter>
  <tableColumns count="3">
    <tableColumn id="1" xr3:uid="{00000000-0010-0000-0200-000001000000}" name="Type étab coord" dataDxfId="251"/>
    <tableColumn id="2" xr3:uid="{00000000-0010-0000-0200-000002000000}" name="Eligible" dataDxfId="250"/>
    <tableColumn id="3" xr3:uid="{00000000-0010-0000-0200-000003000000}" name="frais env" dataDxfId="24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4" totalsRowShown="0">
  <autoFilter ref="E18:G34"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248"/>
    <tableColumn id="3" xr3:uid="{00000000-0010-0000-0300-000003000000}" name="frais env" dataDxfId="247"/>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XXXX@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35"/>
  <sheetViews>
    <sheetView workbookViewId="0">
      <selection activeCell="I35" sqref="I35"/>
    </sheetView>
  </sheetViews>
  <sheetFormatPr baseColWidth="10" defaultRowHeight="14.5" x14ac:dyDescent="0.35"/>
  <cols>
    <col min="1" max="1" width="30.54296875" customWidth="1"/>
    <col min="2" max="2" width="2.36328125" customWidth="1"/>
    <col min="3" max="3" width="26.6328125" customWidth="1"/>
    <col min="4" max="4" width="2.36328125" customWidth="1"/>
    <col min="5" max="5" width="46.6328125" customWidth="1"/>
    <col min="6" max="7" width="10.54296875" customWidth="1"/>
    <col min="8" max="8" width="2.36328125" customWidth="1"/>
    <col min="9" max="9" width="26.6328125" customWidth="1"/>
    <col min="10" max="10" width="2.36328125" customWidth="1"/>
    <col min="11" max="11" width="26.6328125" customWidth="1"/>
    <col min="12" max="12" width="2.36328125" customWidth="1"/>
    <col min="13" max="13" width="26.6328125" customWidth="1"/>
    <col min="14" max="14" width="2.36328125" customWidth="1"/>
    <col min="15" max="15" width="26.6328125" customWidth="1"/>
    <col min="16" max="16" width="2.36328125" customWidth="1"/>
    <col min="17" max="17" width="26.6328125" customWidth="1"/>
  </cols>
  <sheetData>
    <row r="1" spans="1:13" x14ac:dyDescent="0.35">
      <c r="A1" t="s">
        <v>115</v>
      </c>
      <c r="C1" s="168" t="s">
        <v>120</v>
      </c>
      <c r="E1" s="168" t="s">
        <v>122</v>
      </c>
      <c r="F1" s="272" t="s">
        <v>160</v>
      </c>
      <c r="G1" s="168" t="s">
        <v>153</v>
      </c>
      <c r="I1" s="199" t="s">
        <v>161</v>
      </c>
    </row>
    <row r="2" spans="1:13" ht="15" thickBot="1" x14ac:dyDescent="0.4">
      <c r="A2" t="s">
        <v>116</v>
      </c>
      <c r="C2" s="168" t="s">
        <v>34</v>
      </c>
      <c r="E2" s="168" t="s">
        <v>30</v>
      </c>
      <c r="F2">
        <v>1</v>
      </c>
      <c r="G2">
        <v>1</v>
      </c>
      <c r="I2" s="262" t="s">
        <v>322</v>
      </c>
      <c r="J2" s="208"/>
    </row>
    <row r="3" spans="1:13" ht="15" thickBot="1" x14ac:dyDescent="0.4">
      <c r="A3" t="s">
        <v>117</v>
      </c>
      <c r="C3" s="168" t="s">
        <v>35</v>
      </c>
      <c r="E3" s="168" t="s">
        <v>31</v>
      </c>
      <c r="F3">
        <v>1</v>
      </c>
      <c r="G3">
        <v>1</v>
      </c>
    </row>
    <row r="4" spans="1:13" x14ac:dyDescent="0.35">
      <c r="A4" t="s">
        <v>118</v>
      </c>
      <c r="E4" s="168" t="s">
        <v>71</v>
      </c>
      <c r="F4">
        <v>1</v>
      </c>
      <c r="G4">
        <v>1</v>
      </c>
      <c r="I4" s="199" t="s">
        <v>210</v>
      </c>
    </row>
    <row r="5" spans="1:13" ht="15" thickBot="1" x14ac:dyDescent="0.4">
      <c r="A5" t="s">
        <v>119</v>
      </c>
      <c r="E5" s="168" t="s">
        <v>103</v>
      </c>
      <c r="F5">
        <v>1</v>
      </c>
      <c r="G5">
        <v>1</v>
      </c>
      <c r="I5" s="200">
        <v>2023</v>
      </c>
      <c r="J5" s="208"/>
      <c r="M5" s="170"/>
    </row>
    <row r="6" spans="1:13" x14ac:dyDescent="0.35">
      <c r="A6" t="s">
        <v>285</v>
      </c>
      <c r="E6" s="168" t="s">
        <v>72</v>
      </c>
      <c r="F6">
        <v>1</v>
      </c>
      <c r="G6">
        <v>1</v>
      </c>
      <c r="M6" s="170"/>
    </row>
    <row r="7" spans="1:13" ht="15" thickBot="1" x14ac:dyDescent="0.4">
      <c r="A7" s="168" t="s">
        <v>165</v>
      </c>
      <c r="E7" s="168" t="s">
        <v>111</v>
      </c>
      <c r="F7" s="168">
        <v>1</v>
      </c>
      <c r="G7" s="168">
        <v>1</v>
      </c>
      <c r="M7" s="170"/>
    </row>
    <row r="8" spans="1:13" x14ac:dyDescent="0.35">
      <c r="E8" s="168" t="s">
        <v>84</v>
      </c>
      <c r="F8" s="168">
        <v>1</v>
      </c>
      <c r="G8" s="168">
        <v>1</v>
      </c>
      <c r="I8" s="199" t="s">
        <v>162</v>
      </c>
      <c r="M8" s="170"/>
    </row>
    <row r="9" spans="1:13" ht="15" thickBot="1" x14ac:dyDescent="0.4">
      <c r="E9" s="168" t="s">
        <v>85</v>
      </c>
      <c r="F9" s="168">
        <v>1</v>
      </c>
      <c r="G9" s="168">
        <v>0</v>
      </c>
      <c r="I9" s="200" t="s">
        <v>329</v>
      </c>
      <c r="J9" s="208"/>
      <c r="M9" s="170"/>
    </row>
    <row r="10" spans="1:13" ht="15" thickBot="1" x14ac:dyDescent="0.4">
      <c r="E10" s="168"/>
      <c r="F10" s="168"/>
      <c r="G10" s="168"/>
      <c r="I10" s="270"/>
      <c r="M10" s="170"/>
    </row>
    <row r="11" spans="1:13" x14ac:dyDescent="0.35">
      <c r="E11" s="168"/>
      <c r="I11" s="199" t="s">
        <v>205</v>
      </c>
      <c r="M11" s="170"/>
    </row>
    <row r="12" spans="1:13" ht="15" thickBot="1" x14ac:dyDescent="0.4">
      <c r="I12" s="435" t="s">
        <v>323</v>
      </c>
      <c r="J12" s="208"/>
      <c r="M12" s="170"/>
    </row>
    <row r="13" spans="1:13" x14ac:dyDescent="0.35">
      <c r="I13" s="270"/>
      <c r="M13" s="170"/>
    </row>
    <row r="14" spans="1:13" ht="15" thickBot="1" x14ac:dyDescent="0.4"/>
    <row r="15" spans="1:13" x14ac:dyDescent="0.35">
      <c r="I15" s="169" t="s">
        <v>231</v>
      </c>
    </row>
    <row r="16" spans="1:13" ht="15" thickBot="1" x14ac:dyDescent="0.4">
      <c r="I16" s="200">
        <v>20</v>
      </c>
      <c r="J16" s="208"/>
    </row>
    <row r="17" spans="5:10" ht="15" thickBot="1" x14ac:dyDescent="0.4"/>
    <row r="18" spans="5:10" x14ac:dyDescent="0.35">
      <c r="E18" t="s">
        <v>121</v>
      </c>
      <c r="F18" s="168" t="s">
        <v>160</v>
      </c>
      <c r="G18" s="168" t="s">
        <v>153</v>
      </c>
      <c r="I18" s="199" t="s">
        <v>304</v>
      </c>
    </row>
    <row r="19" spans="5:10" ht="15" thickBot="1" x14ac:dyDescent="0.4">
      <c r="E19" t="s">
        <v>30</v>
      </c>
      <c r="F19">
        <v>1</v>
      </c>
      <c r="G19">
        <v>1</v>
      </c>
      <c r="I19" s="200">
        <v>40</v>
      </c>
      <c r="J19" s="208"/>
    </row>
    <row r="20" spans="5:10" ht="15" thickBot="1" x14ac:dyDescent="0.4">
      <c r="E20" t="s">
        <v>31</v>
      </c>
      <c r="F20">
        <v>1</v>
      </c>
      <c r="G20">
        <v>1</v>
      </c>
      <c r="I20" s="270"/>
    </row>
    <row r="21" spans="5:10" x14ac:dyDescent="0.35">
      <c r="E21" t="s">
        <v>32</v>
      </c>
      <c r="F21">
        <v>1</v>
      </c>
      <c r="G21">
        <v>1</v>
      </c>
      <c r="I21" s="169" t="s">
        <v>276</v>
      </c>
    </row>
    <row r="22" spans="5:10" ht="15" thickBot="1" x14ac:dyDescent="0.4">
      <c r="E22" t="s">
        <v>71</v>
      </c>
      <c r="F22">
        <v>1</v>
      </c>
      <c r="G22">
        <v>1</v>
      </c>
      <c r="I22" s="200">
        <v>50</v>
      </c>
    </row>
    <row r="23" spans="5:10" ht="15" thickBot="1" x14ac:dyDescent="0.4">
      <c r="E23" t="s">
        <v>103</v>
      </c>
      <c r="F23">
        <v>1</v>
      </c>
      <c r="G23">
        <v>1</v>
      </c>
    </row>
    <row r="24" spans="5:10" x14ac:dyDescent="0.35">
      <c r="E24" t="s">
        <v>72</v>
      </c>
      <c r="F24">
        <v>1</v>
      </c>
      <c r="G24">
        <v>1</v>
      </c>
      <c r="I24" s="169" t="s">
        <v>123</v>
      </c>
      <c r="J24" s="207"/>
    </row>
    <row r="25" spans="5:10" ht="15" thickBot="1" x14ac:dyDescent="0.4">
      <c r="E25" t="s">
        <v>111</v>
      </c>
      <c r="F25">
        <v>1</v>
      </c>
      <c r="G25">
        <v>0</v>
      </c>
      <c r="I25" s="200"/>
    </row>
    <row r="26" spans="5:10" ht="15" thickBot="1" x14ac:dyDescent="0.4">
      <c r="E26" t="s">
        <v>87</v>
      </c>
      <c r="F26">
        <v>0</v>
      </c>
      <c r="G26">
        <v>0</v>
      </c>
    </row>
    <row r="27" spans="5:10" x14ac:dyDescent="0.35">
      <c r="E27" t="s">
        <v>89</v>
      </c>
      <c r="F27">
        <v>0</v>
      </c>
      <c r="G27">
        <v>0</v>
      </c>
      <c r="I27" s="169" t="s">
        <v>124</v>
      </c>
      <c r="J27" s="207"/>
    </row>
    <row r="28" spans="5:10" ht="15" thickBot="1" x14ac:dyDescent="0.4">
      <c r="E28" t="s">
        <v>90</v>
      </c>
      <c r="F28">
        <v>0</v>
      </c>
      <c r="G28">
        <v>0</v>
      </c>
      <c r="I28" s="200"/>
    </row>
    <row r="29" spans="5:10" x14ac:dyDescent="0.35">
      <c r="E29" t="s">
        <v>91</v>
      </c>
      <c r="F29">
        <v>0</v>
      </c>
      <c r="G29">
        <v>0</v>
      </c>
    </row>
    <row r="30" spans="5:10" x14ac:dyDescent="0.35">
      <c r="E30" t="s">
        <v>239</v>
      </c>
      <c r="F30">
        <v>0</v>
      </c>
      <c r="G30">
        <v>0</v>
      </c>
    </row>
    <row r="31" spans="5:10" x14ac:dyDescent="0.35">
      <c r="E31" t="s">
        <v>84</v>
      </c>
      <c r="F31">
        <v>1</v>
      </c>
      <c r="G31">
        <v>1</v>
      </c>
    </row>
    <row r="32" spans="5:10" x14ac:dyDescent="0.35">
      <c r="E32" t="s">
        <v>93</v>
      </c>
      <c r="F32">
        <v>0</v>
      </c>
      <c r="G32">
        <v>1</v>
      </c>
    </row>
    <row r="33" spans="5:9" ht="15" thickBot="1" x14ac:dyDescent="0.4">
      <c r="E33" t="s">
        <v>85</v>
      </c>
      <c r="F33">
        <v>1</v>
      </c>
      <c r="G33">
        <v>0</v>
      </c>
    </row>
    <row r="34" spans="5:9" x14ac:dyDescent="0.35">
      <c r="E34" t="s">
        <v>88</v>
      </c>
      <c r="F34">
        <v>0</v>
      </c>
      <c r="G34">
        <v>0</v>
      </c>
      <c r="I34" s="169" t="s">
        <v>184</v>
      </c>
    </row>
    <row r="35" spans="5:9" ht="15" thickBot="1" x14ac:dyDescent="0.4">
      <c r="I35" s="261"/>
    </row>
  </sheetData>
  <sheetProtection password="C16A" sheet="1" objects="1" scenarios="1"/>
  <conditionalFormatting sqref="F19:G34">
    <cfRule type="colorScale" priority="4">
      <colorScale>
        <cfvo type="min"/>
        <cfvo type="percentile" val="50"/>
        <cfvo type="max"/>
        <color rgb="FFF8696B"/>
        <color rgb="FFFFEB84"/>
        <color rgb="FF63BE7B"/>
      </colorScale>
    </cfRule>
    <cfRule type="cellIs" dxfId="260" priority="5" operator="equal">
      <formula>TRUE</formula>
    </cfRule>
    <cfRule type="cellIs" dxfId="259" priority="6" operator="equal">
      <formula>FALSE</formula>
    </cfRule>
  </conditionalFormatting>
  <conditionalFormatting sqref="F2:G9">
    <cfRule type="colorScale" priority="1">
      <colorScale>
        <cfvo type="min"/>
        <cfvo type="percentile" val="50"/>
        <cfvo type="max"/>
        <color rgb="FFF8696B"/>
        <color rgb="FFFFEB84"/>
        <color rgb="FF63BE7B"/>
      </colorScale>
    </cfRule>
    <cfRule type="cellIs" dxfId="258" priority="2" operator="equal">
      <formula>TRUE</formula>
    </cfRule>
    <cfRule type="cellIs" dxfId="257" priority="3"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4">
    <tablePart r:id="rId4"/>
    <tablePart r:id="rId5"/>
    <tablePart r:id="rId6"/>
    <tablePart r:id="rId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pageSetUpPr fitToPage="1"/>
  </sheetPr>
  <dimension ref="A1:XEW1116"/>
  <sheetViews>
    <sheetView zoomScale="90" zoomScaleNormal="9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130</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167" priority="32">
      <formula>NOT($M$8)</formula>
    </cfRule>
  </conditionalFormatting>
  <conditionalFormatting sqref="H34:H45 G105:H105 H111:H122 H125:H136 H139:H150 H156:H167 H171:H182 E189 C255:I263 B77:I77 B79:I80 B78 E64:I75 G104:I104 B93:I103">
    <cfRule type="expression" dxfId="166" priority="31">
      <formula>NOT($M$7)</formula>
    </cfRule>
  </conditionalFormatting>
  <conditionalFormatting sqref="G106:H106">
    <cfRule type="expression" dxfId="165" priority="30">
      <formula>NOT($M$7)</formula>
    </cfRule>
  </conditionalFormatting>
  <conditionalFormatting sqref="L80 L93:L103">
    <cfRule type="cellIs" dxfId="164" priority="29" operator="equal">
      <formula>FALSE</formula>
    </cfRule>
  </conditionalFormatting>
  <conditionalFormatting sqref="D80 D93:D103">
    <cfRule type="expression" dxfId="163" priority="28">
      <formula>$L80</formula>
    </cfRule>
  </conditionalFormatting>
  <conditionalFormatting sqref="B64:D75">
    <cfRule type="expression" dxfId="162" priority="27">
      <formula>NOT($M$7)</formula>
    </cfRule>
  </conditionalFormatting>
  <conditionalFormatting sqref="B104:F104">
    <cfRule type="expression" dxfId="161" priority="26">
      <formula>NOT($M$7)</formula>
    </cfRule>
  </conditionalFormatting>
  <conditionalFormatting sqref="B63:I63">
    <cfRule type="expression" dxfId="160" priority="25">
      <formula>NOT($M$7)</formula>
    </cfRule>
  </conditionalFormatting>
  <conditionalFormatting sqref="B81:I92">
    <cfRule type="expression" dxfId="159" priority="24">
      <formula>NOT($M$7)</formula>
    </cfRule>
  </conditionalFormatting>
  <conditionalFormatting sqref="L81:L92">
    <cfRule type="cellIs" dxfId="158" priority="23" operator="equal">
      <formula>FALSE</formula>
    </cfRule>
  </conditionalFormatting>
  <conditionalFormatting sqref="D81:D92">
    <cfRule type="expression" dxfId="157" priority="22">
      <formula>$L81</formula>
    </cfRule>
  </conditionalFormatting>
  <conditionalFormatting sqref="E34:E45">
    <cfRule type="expression" dxfId="156" priority="1">
      <formula>ISBLANK($E$31)</formula>
    </cfRule>
  </conditionalFormatting>
  <dataValidations xWindow="387" yWindow="733" count="13">
    <dataValidation type="list" allowBlank="1" showInputMessage="1" showErrorMessage="1" errorTitle=" Partenaire non éligible" error="Le type de partenaire choisi n'est pas eligible au financement._x000a_Veuillez laisser vide la colonne « Aide demandée »." sqref="D64:D75" xr:uid="{00000000-0002-0000-0900-000000000000}">
      <formula1>list_type_contrat</formula1>
    </dataValidation>
    <dataValidation type="list" allowBlank="1" showInputMessage="1" showErrorMessage="1" sqref="D50:D61" xr:uid="{00000000-0002-0000-0900-000001000000}">
      <formula1>list_type_contrat</formula1>
    </dataValidation>
    <dataValidation type="textLength" operator="equal" allowBlank="1" showInputMessage="1" showErrorMessage="1" sqref="E257:F263" xr:uid="{00000000-0002-0000-09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900-000003000000}">
      <formula1>$D$256:$D$263</formula1>
    </dataValidation>
    <dataValidation type="custom" allowBlank="1" showInputMessage="1" showErrorMessage="1" error="Valeur impossible (suppérieure au taux maximum ou partenaire inéligible)." sqref="E189" xr:uid="{00000000-0002-0000-09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900-000005000000}">
      <formula1>($M$7)</formula1>
    </dataValidation>
    <dataValidation type="custom" allowBlank="1" showInputMessage="1" showErrorMessage="1" sqref="H50:H62" xr:uid="{00000000-0002-0000-0900-000006000000}">
      <formula1>0</formula1>
    </dataValidation>
    <dataValidation type="list" allowBlank="1" showInputMessage="1" showErrorMessage="1" prompt="- Menu déroulant" sqref="D15:I15" xr:uid="{00000000-0002-0000-0900-000007000000}">
      <formula1>list_civilité</formula1>
    </dataValidation>
    <dataValidation type="custom" allowBlank="1" showInputMessage="1" showErrorMessage="1" sqref="E190" xr:uid="{00000000-0002-0000-0900-000008000000}">
      <formula1>$M$8</formula1>
    </dataValidation>
    <dataValidation type="list" allowBlank="1" showInputMessage="1" showErrorMessage="1" prompt="- Menu déroulant" sqref="D9:I9" xr:uid="{00000000-0002-0000-0900-000009000000}">
      <formula1>list_type_etab_part</formula1>
    </dataValidation>
    <dataValidation type="textLength" operator="equal" allowBlank="1" showInputMessage="1" showErrorMessage="1" error="Veuillez renseigner un numéro de SIRET valide." sqref="D10" xr:uid="{00000000-0002-0000-0900-00000A000000}">
      <formula1>14</formula1>
    </dataValidation>
    <dataValidation type="decimal" operator="greaterThanOrEqual" allowBlank="1" showInputMessage="1" showErrorMessage="1" prompt="Le coût unitaire est égal ou supérieur au seuil d’immobilisation." sqref="E35:E45" xr:uid="{59DAE6AF-EAD7-4B7E-8F57-CEB3F902F816}">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FA1EAEF-4B54-450A-934F-44CC5843704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pageSetUpPr fitToPage="1"/>
  </sheetPr>
  <dimension ref="A1:XEW1116"/>
  <sheetViews>
    <sheetView zoomScale="90" zoomScaleNormal="9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131</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155" priority="32">
      <formula>NOT($M$8)</formula>
    </cfRule>
  </conditionalFormatting>
  <conditionalFormatting sqref="H34:H45 G105:H105 H111:H122 H125:H136 H139:H150 H156:H167 H171:H182 E189 C255:I263 B77:I77 B79:I80 B78 E64:I75 G104:I104 B93:I103">
    <cfRule type="expression" dxfId="154" priority="31">
      <formula>NOT($M$7)</formula>
    </cfRule>
  </conditionalFormatting>
  <conditionalFormatting sqref="G106:H106">
    <cfRule type="expression" dxfId="153" priority="30">
      <formula>NOT($M$7)</formula>
    </cfRule>
  </conditionalFormatting>
  <conditionalFormatting sqref="L80 L93:L103">
    <cfRule type="cellIs" dxfId="152" priority="29" operator="equal">
      <formula>FALSE</formula>
    </cfRule>
  </conditionalFormatting>
  <conditionalFormatting sqref="D80 D93:D103">
    <cfRule type="expression" dxfId="151" priority="28">
      <formula>$L80</formula>
    </cfRule>
  </conditionalFormatting>
  <conditionalFormatting sqref="B64:D75">
    <cfRule type="expression" dxfId="150" priority="27">
      <formula>NOT($M$7)</formula>
    </cfRule>
  </conditionalFormatting>
  <conditionalFormatting sqref="B104:F104">
    <cfRule type="expression" dxfId="149" priority="26">
      <formula>NOT($M$7)</formula>
    </cfRule>
  </conditionalFormatting>
  <conditionalFormatting sqref="B63:I63">
    <cfRule type="expression" dxfId="148" priority="25">
      <formula>NOT($M$7)</formula>
    </cfRule>
  </conditionalFormatting>
  <conditionalFormatting sqref="B81:I92">
    <cfRule type="expression" dxfId="147" priority="24">
      <formula>NOT($M$7)</formula>
    </cfRule>
  </conditionalFormatting>
  <conditionalFormatting sqref="L81:L92">
    <cfRule type="cellIs" dxfId="146" priority="23" operator="equal">
      <formula>FALSE</formula>
    </cfRule>
  </conditionalFormatting>
  <conditionalFormatting sqref="D81:D92">
    <cfRule type="expression" dxfId="145" priority="22">
      <formula>$L81</formula>
    </cfRule>
  </conditionalFormatting>
  <conditionalFormatting sqref="E34:E45">
    <cfRule type="expression" dxfId="144"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A00-000000000000}">
      <formula1>list_type_contrat</formula1>
    </dataValidation>
    <dataValidation type="list" allowBlank="1" showInputMessage="1" showErrorMessage="1" sqref="D50:D61" xr:uid="{00000000-0002-0000-0A00-000001000000}">
      <formula1>list_type_contrat</formula1>
    </dataValidation>
    <dataValidation type="textLength" operator="equal" allowBlank="1" showInputMessage="1" showErrorMessage="1" sqref="E257:F263" xr:uid="{00000000-0002-0000-0A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A00-000003000000}">
      <formula1>$D$256:$D$263</formula1>
    </dataValidation>
    <dataValidation type="custom" allowBlank="1" showInputMessage="1" showErrorMessage="1" error="Valeur impossible (suppérieure au taux maximum ou partenaire inéligible)." sqref="E189" xr:uid="{00000000-0002-0000-0A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A00-000005000000}">
      <formula1>($M$7)</formula1>
    </dataValidation>
    <dataValidation type="custom" allowBlank="1" showInputMessage="1" showErrorMessage="1" sqref="H50:H62" xr:uid="{00000000-0002-0000-0A00-000006000000}">
      <formula1>0</formula1>
    </dataValidation>
    <dataValidation type="list" allowBlank="1" showInputMessage="1" showErrorMessage="1" prompt="- Menu déroulant" sqref="D15:I15" xr:uid="{00000000-0002-0000-0A00-000007000000}">
      <formula1>list_civilité</formula1>
    </dataValidation>
    <dataValidation type="custom" allowBlank="1" showInputMessage="1" showErrorMessage="1" sqref="E190" xr:uid="{00000000-0002-0000-0A00-000008000000}">
      <formula1>$M$8</formula1>
    </dataValidation>
    <dataValidation type="list" allowBlank="1" showInputMessage="1" showErrorMessage="1" prompt="- Menu déroulant" sqref="D9:I9" xr:uid="{00000000-0002-0000-0A00-000009000000}">
      <formula1>list_type_etab_part</formula1>
    </dataValidation>
    <dataValidation type="textLength" operator="equal" allowBlank="1" showInputMessage="1" showErrorMessage="1" error="Veuillez renseigner un numéro de SIRET valide." sqref="D10" xr:uid="{00000000-0002-0000-0A00-00000A000000}">
      <formula1>14</formula1>
    </dataValidation>
    <dataValidation type="decimal" operator="greaterThanOrEqual" allowBlank="1" showInputMessage="1" showErrorMessage="1" prompt="Le coût unitaire est égal ou supérieur au seuil d’immobilisation." sqref="E35:E45" xr:uid="{E23D295E-5ECD-458D-B017-858526FE892F}">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3EC05462-8863-49DB-97B8-92C998738798}">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pageSetUpPr fitToPage="1"/>
  </sheetPr>
  <dimension ref="A1:XEW1116"/>
  <sheetViews>
    <sheetView zoomScale="90" zoomScaleNormal="9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133</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143" priority="32">
      <formula>NOT($M$8)</formula>
    </cfRule>
  </conditionalFormatting>
  <conditionalFormatting sqref="H34:H45 G105:H105 H111:H122 H125:H136 H139:H150 H156:H167 H171:H182 E189 C255:I263 B77:I77 B79:I80 B78 E64:I75 G104:I104 B93:I103">
    <cfRule type="expression" dxfId="142" priority="31">
      <formula>NOT($M$7)</formula>
    </cfRule>
  </conditionalFormatting>
  <conditionalFormatting sqref="G106:H106">
    <cfRule type="expression" dxfId="141" priority="30">
      <formula>NOT($M$7)</formula>
    </cfRule>
  </conditionalFormatting>
  <conditionalFormatting sqref="L80 L93:L103">
    <cfRule type="cellIs" dxfId="140" priority="29" operator="equal">
      <formula>FALSE</formula>
    </cfRule>
  </conditionalFormatting>
  <conditionalFormatting sqref="D80 D93:D103">
    <cfRule type="expression" dxfId="139" priority="28">
      <formula>$L80</formula>
    </cfRule>
  </conditionalFormatting>
  <conditionalFormatting sqref="B64:D75">
    <cfRule type="expression" dxfId="138" priority="27">
      <formula>NOT($M$7)</formula>
    </cfRule>
  </conditionalFormatting>
  <conditionalFormatting sqref="B104:F104">
    <cfRule type="expression" dxfId="137" priority="26">
      <formula>NOT($M$7)</formula>
    </cfRule>
  </conditionalFormatting>
  <conditionalFormatting sqref="B63:I63">
    <cfRule type="expression" dxfId="136" priority="25">
      <formula>NOT($M$7)</formula>
    </cfRule>
  </conditionalFormatting>
  <conditionalFormatting sqref="B81:I92">
    <cfRule type="expression" dxfId="135" priority="24">
      <formula>NOT($M$7)</formula>
    </cfRule>
  </conditionalFormatting>
  <conditionalFormatting sqref="L81:L92">
    <cfRule type="cellIs" dxfId="134" priority="23" operator="equal">
      <formula>FALSE</formula>
    </cfRule>
  </conditionalFormatting>
  <conditionalFormatting sqref="D81:D92">
    <cfRule type="expression" dxfId="133" priority="22">
      <formula>$L81</formula>
    </cfRule>
  </conditionalFormatting>
  <conditionalFormatting sqref="E34:E45">
    <cfRule type="expression" dxfId="132"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B00-000000000000}">
      <formula1>list_type_contrat</formula1>
    </dataValidation>
    <dataValidation type="list" allowBlank="1" showInputMessage="1" showErrorMessage="1" sqref="D50:D61" xr:uid="{00000000-0002-0000-0B00-000001000000}">
      <formula1>list_type_contrat</formula1>
    </dataValidation>
    <dataValidation type="textLength" operator="equal" allowBlank="1" showInputMessage="1" showErrorMessage="1" sqref="E257:F263" xr:uid="{00000000-0002-0000-0B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B00-000003000000}">
      <formula1>$D$256:$D$263</formula1>
    </dataValidation>
    <dataValidation type="custom" allowBlank="1" showInputMessage="1" showErrorMessage="1" error="Valeur impossible (suppérieure au taux maximum ou partenaire inéligible)." sqref="E189" xr:uid="{00000000-0002-0000-0B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B00-000005000000}">
      <formula1>($M$7)</formula1>
    </dataValidation>
    <dataValidation type="custom" allowBlank="1" showInputMessage="1" showErrorMessage="1" sqref="H50:H62" xr:uid="{00000000-0002-0000-0B00-000006000000}">
      <formula1>0</formula1>
    </dataValidation>
    <dataValidation type="list" allowBlank="1" showInputMessage="1" showErrorMessage="1" prompt="- Menu déroulant" sqref="D15:I15" xr:uid="{00000000-0002-0000-0B00-000007000000}">
      <formula1>list_civilité</formula1>
    </dataValidation>
    <dataValidation type="custom" allowBlank="1" showInputMessage="1" showErrorMessage="1" sqref="E190" xr:uid="{00000000-0002-0000-0B00-000008000000}">
      <formula1>$M$8</formula1>
    </dataValidation>
    <dataValidation type="list" allowBlank="1" showInputMessage="1" showErrorMessage="1" prompt="- Menu déroulant" sqref="D9:I9" xr:uid="{00000000-0002-0000-0B00-000009000000}">
      <formula1>list_type_etab_part</formula1>
    </dataValidation>
    <dataValidation type="textLength" operator="equal" allowBlank="1" showInputMessage="1" showErrorMessage="1" error="Veuillez renseigner un numéro de SIRET valide." sqref="D10" xr:uid="{00000000-0002-0000-0B00-00000A000000}">
      <formula1>14</formula1>
    </dataValidation>
    <dataValidation type="decimal" operator="greaterThanOrEqual" allowBlank="1" showInputMessage="1" showErrorMessage="1" prompt="Le coût unitaire est égal ou supérieur au seuil d’immobilisation." sqref="E35:E45" xr:uid="{03422BDD-631E-4239-8916-D82DF95EB0AF}">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D848F7BF-C994-4BCF-985B-39DEC1C5CB5C}">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pageSetUpPr fitToPage="1"/>
  </sheetPr>
  <dimension ref="A1:XEW1116"/>
  <sheetViews>
    <sheetView zoomScale="80" zoomScaleNormal="8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134</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131" priority="32">
      <formula>NOT($M$8)</formula>
    </cfRule>
  </conditionalFormatting>
  <conditionalFormatting sqref="H34:H45 G105:H105 H111:H122 H125:H136 H139:H150 H156:H167 H171:H182 E189 C255:I263 B77:I77 B79:I80 B78 E64:I75 G104:I104 B93:I103">
    <cfRule type="expression" dxfId="130" priority="31">
      <formula>NOT($M$7)</formula>
    </cfRule>
  </conditionalFormatting>
  <conditionalFormatting sqref="G106:H106">
    <cfRule type="expression" dxfId="129" priority="30">
      <formula>NOT($M$7)</formula>
    </cfRule>
  </conditionalFormatting>
  <conditionalFormatting sqref="L80 L93:L103">
    <cfRule type="cellIs" dxfId="128" priority="29" operator="equal">
      <formula>FALSE</formula>
    </cfRule>
  </conditionalFormatting>
  <conditionalFormatting sqref="D80 D93:D103">
    <cfRule type="expression" dxfId="127" priority="28">
      <formula>$L80</formula>
    </cfRule>
  </conditionalFormatting>
  <conditionalFormatting sqref="B64:D75">
    <cfRule type="expression" dxfId="126" priority="27">
      <formula>NOT($M$7)</formula>
    </cfRule>
  </conditionalFormatting>
  <conditionalFormatting sqref="B104:F104">
    <cfRule type="expression" dxfId="125" priority="26">
      <formula>NOT($M$7)</formula>
    </cfRule>
  </conditionalFormatting>
  <conditionalFormatting sqref="B63:I63">
    <cfRule type="expression" dxfId="124" priority="25">
      <formula>NOT($M$7)</formula>
    </cfRule>
  </conditionalFormatting>
  <conditionalFormatting sqref="B81:I92">
    <cfRule type="expression" dxfId="123" priority="24">
      <formula>NOT($M$7)</formula>
    </cfRule>
  </conditionalFormatting>
  <conditionalFormatting sqref="L81:L92">
    <cfRule type="cellIs" dxfId="122" priority="23" operator="equal">
      <formula>FALSE</formula>
    </cfRule>
  </conditionalFormatting>
  <conditionalFormatting sqref="D81:D92">
    <cfRule type="expression" dxfId="121" priority="22">
      <formula>$L81</formula>
    </cfRule>
  </conditionalFormatting>
  <conditionalFormatting sqref="E34:E45">
    <cfRule type="expression" dxfId="120"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C00-000000000000}">
      <formula1>list_type_contrat</formula1>
    </dataValidation>
    <dataValidation type="list" allowBlank="1" showInputMessage="1" showErrorMessage="1" sqref="D50:D61" xr:uid="{00000000-0002-0000-0C00-000001000000}">
      <formula1>list_type_contrat</formula1>
    </dataValidation>
    <dataValidation type="textLength" operator="equal" allowBlank="1" showInputMessage="1" showErrorMessage="1" sqref="E257:F263" xr:uid="{00000000-0002-0000-0C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C00-000003000000}">
      <formula1>$D$256:$D$263</formula1>
    </dataValidation>
    <dataValidation type="custom" allowBlank="1" showInputMessage="1" showErrorMessage="1" error="Valeur impossible (suppérieure au taux maximum ou partenaire inéligible)." sqref="E189" xr:uid="{00000000-0002-0000-0C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C00-000005000000}">
      <formula1>($M$7)</formula1>
    </dataValidation>
    <dataValidation type="custom" allowBlank="1" showInputMessage="1" showErrorMessage="1" sqref="H50:H62" xr:uid="{00000000-0002-0000-0C00-000006000000}">
      <formula1>0</formula1>
    </dataValidation>
    <dataValidation type="list" allowBlank="1" showInputMessage="1" showErrorMessage="1" prompt="- Menu déroulant" sqref="D15:I15" xr:uid="{00000000-0002-0000-0C00-000007000000}">
      <formula1>list_civilité</formula1>
    </dataValidation>
    <dataValidation type="custom" allowBlank="1" showInputMessage="1" showErrorMessage="1" sqref="E190" xr:uid="{00000000-0002-0000-0C00-000008000000}">
      <formula1>$M$8</formula1>
    </dataValidation>
    <dataValidation type="list" allowBlank="1" showInputMessage="1" showErrorMessage="1" prompt="- Menu déroulant" sqref="D9:I9" xr:uid="{00000000-0002-0000-0C00-000009000000}">
      <formula1>list_type_etab_part</formula1>
    </dataValidation>
    <dataValidation type="textLength" operator="equal" allowBlank="1" showInputMessage="1" showErrorMessage="1" error="Veuillez renseigner un numéro de SIRET valide." sqref="D10" xr:uid="{00000000-0002-0000-0C00-00000A000000}">
      <formula1>14</formula1>
    </dataValidation>
    <dataValidation type="decimal" operator="greaterThanOrEqual" allowBlank="1" showInputMessage="1" showErrorMessage="1" prompt="Le coût unitaire est égal ou supérieur au seuil d’immobilisation." sqref="E35:E45" xr:uid="{EB9BD3F0-2D6B-4661-BF13-9DFB236539F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51350764-2A7A-4B5A-838F-C01DD81FD76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pageSetUpPr fitToPage="1"/>
  </sheetPr>
  <dimension ref="A1:XEW1116"/>
  <sheetViews>
    <sheetView zoomScale="90" zoomScaleNormal="9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135</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119" priority="32">
      <formula>NOT($M$8)</formula>
    </cfRule>
  </conditionalFormatting>
  <conditionalFormatting sqref="H34:H45 G105:H105 H111:H122 H125:H136 H139:H150 H156:H167 H171:H182 E189 C255:I263 B77:I77 B79:I80 B78 E64:I75 G104:I104 B93:I103">
    <cfRule type="expression" dxfId="118" priority="31">
      <formula>NOT($M$7)</formula>
    </cfRule>
  </conditionalFormatting>
  <conditionalFormatting sqref="G106:H106">
    <cfRule type="expression" dxfId="117" priority="30">
      <formula>NOT($M$7)</formula>
    </cfRule>
  </conditionalFormatting>
  <conditionalFormatting sqref="L80 L93:L103">
    <cfRule type="cellIs" dxfId="116" priority="29" operator="equal">
      <formula>FALSE</formula>
    </cfRule>
  </conditionalFormatting>
  <conditionalFormatting sqref="D80 D93:D103">
    <cfRule type="expression" dxfId="115" priority="28">
      <formula>$L80</formula>
    </cfRule>
  </conditionalFormatting>
  <conditionalFormatting sqref="B64:D75">
    <cfRule type="expression" dxfId="114" priority="27">
      <formula>NOT($M$7)</formula>
    </cfRule>
  </conditionalFormatting>
  <conditionalFormatting sqref="B104:F104">
    <cfRule type="expression" dxfId="113" priority="26">
      <formula>NOT($M$7)</formula>
    </cfRule>
  </conditionalFormatting>
  <conditionalFormatting sqref="B63:I63">
    <cfRule type="expression" dxfId="112" priority="25">
      <formula>NOT($M$7)</formula>
    </cfRule>
  </conditionalFormatting>
  <conditionalFormatting sqref="B81:I92">
    <cfRule type="expression" dxfId="111" priority="24">
      <formula>NOT($M$7)</formula>
    </cfRule>
  </conditionalFormatting>
  <conditionalFormatting sqref="L81:L92">
    <cfRule type="cellIs" dxfId="110" priority="23" operator="equal">
      <formula>FALSE</formula>
    </cfRule>
  </conditionalFormatting>
  <conditionalFormatting sqref="D81:D92">
    <cfRule type="expression" dxfId="109" priority="22">
      <formula>$L81</formula>
    </cfRule>
  </conditionalFormatting>
  <conditionalFormatting sqref="E34:E45">
    <cfRule type="expression" dxfId="108"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D00-000000000000}">
      <formula1>list_type_contrat</formula1>
    </dataValidation>
    <dataValidation type="list" allowBlank="1" showInputMessage="1" showErrorMessage="1" sqref="D50:D61" xr:uid="{00000000-0002-0000-0D00-000001000000}">
      <formula1>list_type_contrat</formula1>
    </dataValidation>
    <dataValidation type="textLength" operator="equal" allowBlank="1" showInputMessage="1" showErrorMessage="1" sqref="E257:F263" xr:uid="{00000000-0002-0000-0D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D00-000003000000}">
      <formula1>$D$256:$D$263</formula1>
    </dataValidation>
    <dataValidation type="custom" allowBlank="1" showInputMessage="1" showErrorMessage="1" error="Valeur impossible (suppérieure au taux maximum ou partenaire inéligible)." sqref="E189" xr:uid="{00000000-0002-0000-0D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D00-000005000000}">
      <formula1>($M$7)</formula1>
    </dataValidation>
    <dataValidation type="custom" allowBlank="1" showInputMessage="1" showErrorMessage="1" sqref="H50:H62" xr:uid="{00000000-0002-0000-0D00-000006000000}">
      <formula1>0</formula1>
    </dataValidation>
    <dataValidation type="list" allowBlank="1" showInputMessage="1" showErrorMessage="1" prompt="- Menu déroulant" sqref="D15:I15" xr:uid="{00000000-0002-0000-0D00-000007000000}">
      <formula1>list_civilité</formula1>
    </dataValidation>
    <dataValidation type="custom" allowBlank="1" showInputMessage="1" showErrorMessage="1" sqref="E190" xr:uid="{00000000-0002-0000-0D00-000008000000}">
      <formula1>$M$8</formula1>
    </dataValidation>
    <dataValidation type="list" allowBlank="1" showInputMessage="1" showErrorMessage="1" prompt="- Menu déroulant" sqref="D9:I9" xr:uid="{00000000-0002-0000-0D00-000009000000}">
      <formula1>list_type_etab_part</formula1>
    </dataValidation>
    <dataValidation type="textLength" operator="equal" allowBlank="1" showInputMessage="1" showErrorMessage="1" error="Veuillez renseigner un numéro de SIRET valide." sqref="D10" xr:uid="{00000000-0002-0000-0D00-00000A000000}">
      <formula1>14</formula1>
    </dataValidation>
    <dataValidation type="decimal" operator="greaterThanOrEqual" allowBlank="1" showInputMessage="1" showErrorMessage="1" prompt="Le coût unitaire est égal ou supérieur au seuil d’immobilisation." sqref="E35:E45" xr:uid="{3F50401E-133D-4725-8F38-DCB01B94148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2A8F56D-A6B1-4553-9028-72891AA87C47}">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pageSetUpPr fitToPage="1"/>
  </sheetPr>
  <dimension ref="A1:XEW1116"/>
  <sheetViews>
    <sheetView zoomScale="90" zoomScaleNormal="9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136</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107" priority="32">
      <formula>NOT($M$8)</formula>
    </cfRule>
  </conditionalFormatting>
  <conditionalFormatting sqref="H34:H45 G105:H105 H111:H122 H125:H136 H139:H150 H156:H167 H171:H182 E189 C255:I263 B77:I77 B79:I80 B78 E64:I75 G104:I104 B93:I103">
    <cfRule type="expression" dxfId="106" priority="31">
      <formula>NOT($M$7)</formula>
    </cfRule>
  </conditionalFormatting>
  <conditionalFormatting sqref="G106:H106">
    <cfRule type="expression" dxfId="105" priority="30">
      <formula>NOT($M$7)</formula>
    </cfRule>
  </conditionalFormatting>
  <conditionalFormatting sqref="L80 L93:L103">
    <cfRule type="cellIs" dxfId="104" priority="29" operator="equal">
      <formula>FALSE</formula>
    </cfRule>
  </conditionalFormatting>
  <conditionalFormatting sqref="D80 D93:D103">
    <cfRule type="expression" dxfId="103" priority="28">
      <formula>$L80</formula>
    </cfRule>
  </conditionalFormatting>
  <conditionalFormatting sqref="B64:D75">
    <cfRule type="expression" dxfId="102" priority="27">
      <formula>NOT($M$7)</formula>
    </cfRule>
  </conditionalFormatting>
  <conditionalFormatting sqref="B104:F104">
    <cfRule type="expression" dxfId="101" priority="26">
      <formula>NOT($M$7)</formula>
    </cfRule>
  </conditionalFormatting>
  <conditionalFormatting sqref="B63:I63">
    <cfRule type="expression" dxfId="100" priority="25">
      <formula>NOT($M$7)</formula>
    </cfRule>
  </conditionalFormatting>
  <conditionalFormatting sqref="B81:I92">
    <cfRule type="expression" dxfId="99" priority="24">
      <formula>NOT($M$7)</formula>
    </cfRule>
  </conditionalFormatting>
  <conditionalFormatting sqref="L81:L92">
    <cfRule type="cellIs" dxfId="98" priority="23" operator="equal">
      <formula>FALSE</formula>
    </cfRule>
  </conditionalFormatting>
  <conditionalFormatting sqref="D81:D92">
    <cfRule type="expression" dxfId="97" priority="22">
      <formula>$L81</formula>
    </cfRule>
  </conditionalFormatting>
  <conditionalFormatting sqref="E34:E45">
    <cfRule type="expression" dxfId="96"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E00-000000000000}">
      <formula1>list_type_contrat</formula1>
    </dataValidation>
    <dataValidation type="list" allowBlank="1" showInputMessage="1" showErrorMessage="1" sqref="D50:D61" xr:uid="{00000000-0002-0000-0E00-000001000000}">
      <formula1>list_type_contrat</formula1>
    </dataValidation>
    <dataValidation type="textLength" operator="equal" allowBlank="1" showInputMessage="1" showErrorMessage="1" sqref="E257:F263" xr:uid="{00000000-0002-0000-0E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E00-000003000000}">
      <formula1>$D$256:$D$263</formula1>
    </dataValidation>
    <dataValidation type="custom" allowBlank="1" showInputMessage="1" showErrorMessage="1" error="Valeur impossible (suppérieure au taux maximum ou partenaire inéligible)." sqref="E189" xr:uid="{00000000-0002-0000-0E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E00-000005000000}">
      <formula1>($M$7)</formula1>
    </dataValidation>
    <dataValidation type="custom" allowBlank="1" showInputMessage="1" showErrorMessage="1" sqref="H50:H62" xr:uid="{00000000-0002-0000-0E00-000006000000}">
      <formula1>0</formula1>
    </dataValidation>
    <dataValidation type="list" allowBlank="1" showInputMessage="1" showErrorMessage="1" prompt="- Menu déroulant" sqref="D15:I15" xr:uid="{00000000-0002-0000-0E00-000007000000}">
      <formula1>list_civilité</formula1>
    </dataValidation>
    <dataValidation type="custom" allowBlank="1" showInputMessage="1" showErrorMessage="1" sqref="E190" xr:uid="{00000000-0002-0000-0E00-000008000000}">
      <formula1>$M$8</formula1>
    </dataValidation>
    <dataValidation type="list" allowBlank="1" showInputMessage="1" showErrorMessage="1" prompt="- Menu déroulant" sqref="D9:I9" xr:uid="{00000000-0002-0000-0E00-000009000000}">
      <formula1>list_type_etab_part</formula1>
    </dataValidation>
    <dataValidation type="textLength" operator="equal" allowBlank="1" showInputMessage="1" showErrorMessage="1" error="Veuillez renseigner un numéro de SIRET valide." sqref="D10" xr:uid="{00000000-0002-0000-0E00-00000A000000}">
      <formula1>14</formula1>
    </dataValidation>
    <dataValidation type="decimal" operator="greaterThanOrEqual" allowBlank="1" showInputMessage="1" showErrorMessage="1" prompt="Le coût unitaire est égal ou supérieur au seuil d’immobilisation." sqref="E35:E45" xr:uid="{EB3CEA13-C261-42AE-837F-2893CD3C2CF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B767C1A0-BD86-4209-B87F-47A3906DBFE4}">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pageSetUpPr fitToPage="1"/>
  </sheetPr>
  <dimension ref="A1:XEW1116"/>
  <sheetViews>
    <sheetView zoomScale="90" zoomScaleNormal="9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137</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95" priority="32">
      <formula>NOT($M$8)</formula>
    </cfRule>
  </conditionalFormatting>
  <conditionalFormatting sqref="H34:H45 G105:H105 H111:H122 H125:H136 H139:H150 H156:H167 H171:H182 E189 C255:I263 B77:I77 B79:I80 B78 E64:I75 G104:I104 B93:I103">
    <cfRule type="expression" dxfId="94" priority="31">
      <formula>NOT($M$7)</formula>
    </cfRule>
  </conditionalFormatting>
  <conditionalFormatting sqref="G106:H106">
    <cfRule type="expression" dxfId="93" priority="30">
      <formula>NOT($M$7)</formula>
    </cfRule>
  </conditionalFormatting>
  <conditionalFormatting sqref="L80 L93:L103">
    <cfRule type="cellIs" dxfId="92" priority="29" operator="equal">
      <formula>FALSE</formula>
    </cfRule>
  </conditionalFormatting>
  <conditionalFormatting sqref="D80 D93:D103">
    <cfRule type="expression" dxfId="91" priority="28">
      <formula>$L80</formula>
    </cfRule>
  </conditionalFormatting>
  <conditionalFormatting sqref="B64:D75">
    <cfRule type="expression" dxfId="90" priority="27">
      <formula>NOT($M$7)</formula>
    </cfRule>
  </conditionalFormatting>
  <conditionalFormatting sqref="B104:F104">
    <cfRule type="expression" dxfId="89" priority="26">
      <formula>NOT($M$7)</formula>
    </cfRule>
  </conditionalFormatting>
  <conditionalFormatting sqref="B63:I63">
    <cfRule type="expression" dxfId="88" priority="25">
      <formula>NOT($M$7)</formula>
    </cfRule>
  </conditionalFormatting>
  <conditionalFormatting sqref="B81:I92">
    <cfRule type="expression" dxfId="87" priority="24">
      <formula>NOT($M$7)</formula>
    </cfRule>
  </conditionalFormatting>
  <conditionalFormatting sqref="L81:L92">
    <cfRule type="cellIs" dxfId="86" priority="23" operator="equal">
      <formula>FALSE</formula>
    </cfRule>
  </conditionalFormatting>
  <conditionalFormatting sqref="D81:D92">
    <cfRule type="expression" dxfId="85" priority="22">
      <formula>$L81</formula>
    </cfRule>
  </conditionalFormatting>
  <conditionalFormatting sqref="E34:E45">
    <cfRule type="expression" dxfId="84"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F00-000000000000}">
      <formula1>list_type_contrat</formula1>
    </dataValidation>
    <dataValidation type="list" allowBlank="1" showInputMessage="1" showErrorMessage="1" sqref="D50:D61" xr:uid="{00000000-0002-0000-0F00-000001000000}">
      <formula1>list_type_contrat</formula1>
    </dataValidation>
    <dataValidation type="textLength" operator="equal" allowBlank="1" showInputMessage="1" showErrorMessage="1" sqref="E257:F263" xr:uid="{00000000-0002-0000-0F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F00-000003000000}">
      <formula1>$D$256:$D$263</formula1>
    </dataValidation>
    <dataValidation type="custom" allowBlank="1" showInputMessage="1" showErrorMessage="1" error="Valeur impossible (suppérieure au taux maximum ou partenaire inéligible)." sqref="E189" xr:uid="{00000000-0002-0000-0F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F00-000005000000}">
      <formula1>($M$7)</formula1>
    </dataValidation>
    <dataValidation type="custom" allowBlank="1" showInputMessage="1" showErrorMessage="1" sqref="H50:H62" xr:uid="{00000000-0002-0000-0F00-000006000000}">
      <formula1>0</formula1>
    </dataValidation>
    <dataValidation type="list" allowBlank="1" showInputMessage="1" showErrorMessage="1" prompt="- Menu déroulant" sqref="D15:I15" xr:uid="{00000000-0002-0000-0F00-000007000000}">
      <formula1>list_civilité</formula1>
    </dataValidation>
    <dataValidation type="custom" allowBlank="1" showInputMessage="1" showErrorMessage="1" sqref="E190" xr:uid="{00000000-0002-0000-0F00-000008000000}">
      <formula1>$M$8</formula1>
    </dataValidation>
    <dataValidation type="list" allowBlank="1" showInputMessage="1" showErrorMessage="1" prompt="- Menu déroulant" sqref="D9:I9" xr:uid="{00000000-0002-0000-0F00-000009000000}">
      <formula1>list_type_etab_part</formula1>
    </dataValidation>
    <dataValidation type="textLength" operator="equal" allowBlank="1" showInputMessage="1" showErrorMessage="1" error="Veuillez renseigner un numéro de SIRET valide." sqref="D10" xr:uid="{00000000-0002-0000-0F00-00000A000000}">
      <formula1>14</formula1>
    </dataValidation>
    <dataValidation type="decimal" operator="greaterThanOrEqual" allowBlank="1" showInputMessage="1" showErrorMessage="1" prompt="Le coût unitaire est égal ou supérieur au seuil d’immobilisation." sqref="E35:E45" xr:uid="{D09C751E-2446-41E9-91FD-B27CBBE311A2}">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6436CA0-86F2-4BBE-BDD2-1F0276E46CCE}">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pageSetUpPr fitToPage="1"/>
  </sheetPr>
  <dimension ref="A1:XEW1116"/>
  <sheetViews>
    <sheetView zoomScale="90" zoomScaleNormal="9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138</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83" priority="32">
      <formula>NOT($M$8)</formula>
    </cfRule>
  </conditionalFormatting>
  <conditionalFormatting sqref="H34:H45 G105:H105 H111:H122 H125:H136 H139:H150 H156:H167 H171:H182 E189 C255:I263 B77:I77 B79:I80 B78 E64:I75 G104:I104 B93:I103">
    <cfRule type="expression" dxfId="82" priority="31">
      <formula>NOT($M$7)</formula>
    </cfRule>
  </conditionalFormatting>
  <conditionalFormatting sqref="G106:H106">
    <cfRule type="expression" dxfId="81" priority="30">
      <formula>NOT($M$7)</formula>
    </cfRule>
  </conditionalFormatting>
  <conditionalFormatting sqref="L80 L93:L103">
    <cfRule type="cellIs" dxfId="80" priority="29" operator="equal">
      <formula>FALSE</formula>
    </cfRule>
  </conditionalFormatting>
  <conditionalFormatting sqref="D80 D93:D103">
    <cfRule type="expression" dxfId="79" priority="28">
      <formula>$L80</formula>
    </cfRule>
  </conditionalFormatting>
  <conditionalFormatting sqref="B64:D75">
    <cfRule type="expression" dxfId="78" priority="27">
      <formula>NOT($M$7)</formula>
    </cfRule>
  </conditionalFormatting>
  <conditionalFormatting sqref="B104:F104">
    <cfRule type="expression" dxfId="77" priority="26">
      <formula>NOT($M$7)</formula>
    </cfRule>
  </conditionalFormatting>
  <conditionalFormatting sqref="B63:I63">
    <cfRule type="expression" dxfId="76" priority="25">
      <formula>NOT($M$7)</formula>
    </cfRule>
  </conditionalFormatting>
  <conditionalFormatting sqref="B81:I92">
    <cfRule type="expression" dxfId="75" priority="24">
      <formula>NOT($M$7)</formula>
    </cfRule>
  </conditionalFormatting>
  <conditionalFormatting sqref="L81:L92">
    <cfRule type="cellIs" dxfId="74" priority="23" operator="equal">
      <formula>FALSE</formula>
    </cfRule>
  </conditionalFormatting>
  <conditionalFormatting sqref="D81:D92">
    <cfRule type="expression" dxfId="73" priority="22">
      <formula>$L81</formula>
    </cfRule>
  </conditionalFormatting>
  <conditionalFormatting sqref="E34:E45">
    <cfRule type="expression" dxfId="72"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000-000000000000}">
      <formula1>list_type_contrat</formula1>
    </dataValidation>
    <dataValidation type="list" allowBlank="1" showInputMessage="1" showErrorMessage="1" sqref="D50:D61" xr:uid="{00000000-0002-0000-1000-000001000000}">
      <formula1>list_type_contrat</formula1>
    </dataValidation>
    <dataValidation type="textLength" operator="equal" allowBlank="1" showInputMessage="1" showErrorMessage="1" sqref="E257:F263" xr:uid="{00000000-0002-0000-10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000-000003000000}">
      <formula1>$D$256:$D$263</formula1>
    </dataValidation>
    <dataValidation type="custom" allowBlank="1" showInputMessage="1" showErrorMessage="1" error="Valeur impossible (suppérieure au taux maximum ou partenaire inéligible)." sqref="E189" xr:uid="{00000000-0002-0000-10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000-000005000000}">
      <formula1>($M$7)</formula1>
    </dataValidation>
    <dataValidation type="custom" allowBlank="1" showInputMessage="1" showErrorMessage="1" sqref="H50:H62" xr:uid="{00000000-0002-0000-1000-000006000000}">
      <formula1>0</formula1>
    </dataValidation>
    <dataValidation type="list" allowBlank="1" showInputMessage="1" showErrorMessage="1" prompt="- Menu déroulant" sqref="D15:I15" xr:uid="{00000000-0002-0000-1000-000007000000}">
      <formula1>list_civilité</formula1>
    </dataValidation>
    <dataValidation type="custom" allowBlank="1" showInputMessage="1" showErrorMessage="1" sqref="E190" xr:uid="{00000000-0002-0000-1000-000008000000}">
      <formula1>$M$8</formula1>
    </dataValidation>
    <dataValidation type="list" allowBlank="1" showInputMessage="1" showErrorMessage="1" prompt="- Menu déroulant" sqref="D9:I9" xr:uid="{00000000-0002-0000-1000-000009000000}">
      <formula1>list_type_etab_part</formula1>
    </dataValidation>
    <dataValidation type="textLength" operator="equal" allowBlank="1" showInputMessage="1" showErrorMessage="1" error="Veuillez renseigner un numéro de SIRET valide." sqref="D10" xr:uid="{00000000-0002-0000-1000-00000A000000}">
      <formula1>14</formula1>
    </dataValidation>
    <dataValidation type="decimal" operator="greaterThanOrEqual" allowBlank="1" showInputMessage="1" showErrorMessage="1" prompt="Le coût unitaire est égal ou supérieur au seuil d’immobilisation." sqref="E35:E45" xr:uid="{EBDDF82C-8D73-4DFD-96B8-4AA1EB4920C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5AC6733-496E-4726-99E9-73254CBDD4AC}">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pageSetUpPr fitToPage="1"/>
  </sheetPr>
  <dimension ref="A1:XEW1116"/>
  <sheetViews>
    <sheetView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139</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71" priority="32">
      <formula>NOT($M$8)</formula>
    </cfRule>
  </conditionalFormatting>
  <conditionalFormatting sqref="H34:H45 G105:H105 H111:H122 H125:H136 H139:H150 H156:H167 H171:H182 E189 C255:I263 B77:I77 B79:I80 B78 E64:I75 G104:I104 B93:I103">
    <cfRule type="expression" dxfId="70" priority="31">
      <formula>NOT($M$7)</formula>
    </cfRule>
  </conditionalFormatting>
  <conditionalFormatting sqref="G106:H106">
    <cfRule type="expression" dxfId="69" priority="30">
      <formula>NOT($M$7)</formula>
    </cfRule>
  </conditionalFormatting>
  <conditionalFormatting sqref="L80 L93:L103">
    <cfRule type="cellIs" dxfId="68" priority="29" operator="equal">
      <formula>FALSE</formula>
    </cfRule>
  </conditionalFormatting>
  <conditionalFormatting sqref="D80 D93:D103">
    <cfRule type="expression" dxfId="67" priority="28">
      <formula>$L80</formula>
    </cfRule>
  </conditionalFormatting>
  <conditionalFormatting sqref="B64:D75">
    <cfRule type="expression" dxfId="66" priority="27">
      <formula>NOT($M$7)</formula>
    </cfRule>
  </conditionalFormatting>
  <conditionalFormatting sqref="B104:F104">
    <cfRule type="expression" dxfId="65" priority="26">
      <formula>NOT($M$7)</formula>
    </cfRule>
  </conditionalFormatting>
  <conditionalFormatting sqref="B63:I63">
    <cfRule type="expression" dxfId="64" priority="25">
      <formula>NOT($M$7)</formula>
    </cfRule>
  </conditionalFormatting>
  <conditionalFormatting sqref="B81:I92">
    <cfRule type="expression" dxfId="63" priority="24">
      <formula>NOT($M$7)</formula>
    </cfRule>
  </conditionalFormatting>
  <conditionalFormatting sqref="L81:L92">
    <cfRule type="cellIs" dxfId="62" priority="23" operator="equal">
      <formula>FALSE</formula>
    </cfRule>
  </conditionalFormatting>
  <conditionalFormatting sqref="D81:D92">
    <cfRule type="expression" dxfId="61" priority="22">
      <formula>$L81</formula>
    </cfRule>
  </conditionalFormatting>
  <conditionalFormatting sqref="E34:E45">
    <cfRule type="expression" dxfId="60"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100-000000000000}">
      <formula1>list_type_contrat</formula1>
    </dataValidation>
    <dataValidation type="list" allowBlank="1" showInputMessage="1" showErrorMessage="1" sqref="D50:D61" xr:uid="{00000000-0002-0000-1100-000001000000}">
      <formula1>list_type_contrat</formula1>
    </dataValidation>
    <dataValidation type="textLength" operator="equal" allowBlank="1" showInputMessage="1" showErrorMessage="1" sqref="E257:F263" xr:uid="{00000000-0002-0000-11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100-000003000000}">
      <formula1>$D$256:$D$263</formula1>
    </dataValidation>
    <dataValidation type="custom" allowBlank="1" showInputMessage="1" showErrorMessage="1" error="Valeur impossible (suppérieure au taux maximum ou partenaire inéligible)." sqref="E189" xr:uid="{00000000-0002-0000-11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100-000005000000}">
      <formula1>($M$7)</formula1>
    </dataValidation>
    <dataValidation type="custom" allowBlank="1" showInputMessage="1" showErrorMessage="1" sqref="H50:H62" xr:uid="{00000000-0002-0000-1100-000006000000}">
      <formula1>0</formula1>
    </dataValidation>
    <dataValidation type="list" allowBlank="1" showInputMessage="1" showErrorMessage="1" prompt="- Menu déroulant" sqref="D15:I15" xr:uid="{00000000-0002-0000-1100-000007000000}">
      <formula1>list_civilité</formula1>
    </dataValidation>
    <dataValidation type="custom" allowBlank="1" showInputMessage="1" showErrorMessage="1" sqref="E190" xr:uid="{00000000-0002-0000-1100-000008000000}">
      <formula1>$M$8</formula1>
    </dataValidation>
    <dataValidation type="list" allowBlank="1" showInputMessage="1" showErrorMessage="1" prompt="- Menu déroulant" sqref="D9:I9" xr:uid="{00000000-0002-0000-1100-000009000000}">
      <formula1>list_type_etab_part</formula1>
    </dataValidation>
    <dataValidation type="textLength" operator="equal" allowBlank="1" showInputMessage="1" showErrorMessage="1" error="Veuillez renseigner un numéro de SIRET valide." sqref="D10" xr:uid="{00000000-0002-0000-1100-00000A000000}">
      <formula1>14</formula1>
    </dataValidation>
    <dataValidation type="decimal" operator="greaterThanOrEqual" allowBlank="1" showInputMessage="1" showErrorMessage="1" prompt="Le coût unitaire est égal ou supérieur au seuil d’immobilisation." sqref="E35:E45" xr:uid="{D11D685D-2518-4391-83F2-99D66D70637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97D13AE5-9800-443B-88D0-5485A8493FDE}">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pageSetUpPr fitToPage="1"/>
  </sheetPr>
  <dimension ref="A1:XEW1116"/>
  <sheetViews>
    <sheetView topLeftCell="A121"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140</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59" priority="32">
      <formula>NOT($M$8)</formula>
    </cfRule>
  </conditionalFormatting>
  <conditionalFormatting sqref="H34:H45 G105:H105 H111:H122 H125:H136 H139:H150 H156:H167 H171:H182 E189 C255:I263 B77:I77 B79:I80 B78 E64:I75 G104:I104 B93:I103">
    <cfRule type="expression" dxfId="58" priority="31">
      <formula>NOT($M$7)</formula>
    </cfRule>
  </conditionalFormatting>
  <conditionalFormatting sqref="G106:H106">
    <cfRule type="expression" dxfId="57" priority="30">
      <formula>NOT($M$7)</formula>
    </cfRule>
  </conditionalFormatting>
  <conditionalFormatting sqref="L80 L93:L103">
    <cfRule type="cellIs" dxfId="56" priority="29" operator="equal">
      <formula>FALSE</formula>
    </cfRule>
  </conditionalFormatting>
  <conditionalFormatting sqref="D80 D93:D103">
    <cfRule type="expression" dxfId="55" priority="28">
      <formula>$L80</formula>
    </cfRule>
  </conditionalFormatting>
  <conditionalFormatting sqref="B64:D75">
    <cfRule type="expression" dxfId="54" priority="27">
      <formula>NOT($M$7)</formula>
    </cfRule>
  </conditionalFormatting>
  <conditionalFormatting sqref="B104:F104">
    <cfRule type="expression" dxfId="53" priority="26">
      <formula>NOT($M$7)</formula>
    </cfRule>
  </conditionalFormatting>
  <conditionalFormatting sqref="B63:I63">
    <cfRule type="expression" dxfId="52" priority="25">
      <formula>NOT($M$7)</formula>
    </cfRule>
  </conditionalFormatting>
  <conditionalFormatting sqref="B81:I92">
    <cfRule type="expression" dxfId="51" priority="24">
      <formula>NOT($M$7)</formula>
    </cfRule>
  </conditionalFormatting>
  <conditionalFormatting sqref="L81:L92">
    <cfRule type="cellIs" dxfId="50" priority="23" operator="equal">
      <formula>FALSE</formula>
    </cfRule>
  </conditionalFormatting>
  <conditionalFormatting sqref="D81:D92">
    <cfRule type="expression" dxfId="49" priority="22">
      <formula>$L81</formula>
    </cfRule>
  </conditionalFormatting>
  <conditionalFormatting sqref="E34:E45">
    <cfRule type="expression" dxfId="48"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200-000000000000}">
      <formula1>list_type_contrat</formula1>
    </dataValidation>
    <dataValidation type="list" allowBlank="1" showInputMessage="1" showErrorMessage="1" sqref="D50:D61" xr:uid="{00000000-0002-0000-1200-000001000000}">
      <formula1>list_type_contrat</formula1>
    </dataValidation>
    <dataValidation type="textLength" operator="equal" allowBlank="1" showInputMessage="1" showErrorMessage="1" sqref="E257:F263" xr:uid="{00000000-0002-0000-12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200-000003000000}">
      <formula1>$D$256:$D$263</formula1>
    </dataValidation>
    <dataValidation type="custom" allowBlank="1" showInputMessage="1" showErrorMessage="1" error="Valeur impossible (suppérieure au taux maximum ou partenaire inéligible)." sqref="E189" xr:uid="{00000000-0002-0000-12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200-000005000000}">
      <formula1>($M$7)</formula1>
    </dataValidation>
    <dataValidation type="custom" allowBlank="1" showInputMessage="1" showErrorMessage="1" sqref="H50:H62" xr:uid="{00000000-0002-0000-1200-000006000000}">
      <formula1>0</formula1>
    </dataValidation>
    <dataValidation type="list" allowBlank="1" showInputMessage="1" showErrorMessage="1" prompt="- Menu déroulant" sqref="D15:I15" xr:uid="{00000000-0002-0000-1200-000007000000}">
      <formula1>list_civilité</formula1>
    </dataValidation>
    <dataValidation type="custom" allowBlank="1" showInputMessage="1" showErrorMessage="1" sqref="E190" xr:uid="{00000000-0002-0000-1200-000008000000}">
      <formula1>$M$8</formula1>
    </dataValidation>
    <dataValidation type="list" allowBlank="1" showInputMessage="1" showErrorMessage="1" prompt="- Menu déroulant" sqref="D9:I9" xr:uid="{00000000-0002-0000-1200-000009000000}">
      <formula1>list_type_etab_part</formula1>
    </dataValidation>
    <dataValidation type="textLength" operator="equal" allowBlank="1" showInputMessage="1" showErrorMessage="1" error="Veuillez renseigner un numéro de SIRET valide." sqref="D10" xr:uid="{00000000-0002-0000-1200-00000A000000}">
      <formula1>14</formula1>
    </dataValidation>
    <dataValidation type="decimal" operator="greaterThanOrEqual" allowBlank="1" showInputMessage="1" showErrorMessage="1" prompt="Le coût unitaire est égal ou supérieur au seuil d’immobilisation." sqref="E35:E45" xr:uid="{7936F627-953C-4519-8577-62F1CA732338}">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7D445198-D341-4293-9E07-84D81270789F}">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abSelected="1" topLeftCell="A9" zoomScaleNormal="100" workbookViewId="0">
      <selection activeCell="B12" sqref="B12:H12"/>
    </sheetView>
  </sheetViews>
  <sheetFormatPr baseColWidth="10" defaultColWidth="0" defaultRowHeight="14.5" zeroHeight="1" x14ac:dyDescent="0.35"/>
  <cols>
    <col min="1" max="1" width="2.90625" style="17" customWidth="1"/>
    <col min="2" max="2" width="11.36328125" style="17" customWidth="1"/>
    <col min="3" max="3" width="27.6328125" style="17" customWidth="1"/>
    <col min="4" max="7" width="11.453125" style="17" customWidth="1"/>
    <col min="8" max="8" width="24.90625" style="17" customWidth="1"/>
    <col min="9" max="9" width="4.90625" style="17" customWidth="1"/>
    <col min="10" max="10" width="2.90625" style="17" hidden="1" customWidth="1"/>
    <col min="11" max="16384" width="11.453125" style="17" hidden="1"/>
  </cols>
  <sheetData>
    <row r="1" spans="1:10" customFormat="1" x14ac:dyDescent="0.35">
      <c r="A1" s="479"/>
      <c r="B1" s="480"/>
      <c r="C1" s="485" t="s">
        <v>342</v>
      </c>
      <c r="D1" s="486"/>
      <c r="E1" s="486"/>
      <c r="F1" s="486"/>
      <c r="G1" s="487"/>
      <c r="H1" s="494">
        <f>Réglages!I5</f>
        <v>2023</v>
      </c>
      <c r="I1" s="26"/>
      <c r="J1" s="17"/>
    </row>
    <row r="2" spans="1:10" customFormat="1" x14ac:dyDescent="0.35">
      <c r="A2" s="481"/>
      <c r="B2" s="482"/>
      <c r="C2" s="488"/>
      <c r="D2" s="489"/>
      <c r="E2" s="489"/>
      <c r="F2" s="489"/>
      <c r="G2" s="490"/>
      <c r="H2" s="495"/>
      <c r="I2" s="26"/>
      <c r="J2" s="17"/>
    </row>
    <row r="3" spans="1:10" customFormat="1" x14ac:dyDescent="0.35">
      <c r="A3" s="481"/>
      <c r="B3" s="482"/>
      <c r="C3" s="488"/>
      <c r="D3" s="489"/>
      <c r="E3" s="489"/>
      <c r="F3" s="489"/>
      <c r="G3" s="490"/>
      <c r="H3" s="495"/>
      <c r="I3" s="26"/>
      <c r="J3" s="17"/>
    </row>
    <row r="4" spans="1:10" customFormat="1" x14ac:dyDescent="0.35">
      <c r="A4" s="481"/>
      <c r="B4" s="482"/>
      <c r="C4" s="491"/>
      <c r="D4" s="492"/>
      <c r="E4" s="492"/>
      <c r="F4" s="492"/>
      <c r="G4" s="493"/>
      <c r="H4" s="496"/>
      <c r="I4" s="26"/>
      <c r="J4" s="17"/>
    </row>
    <row r="5" spans="1:10" customFormat="1" ht="25.5" customHeight="1" x14ac:dyDescent="0.35">
      <c r="A5" s="483"/>
      <c r="B5" s="484"/>
      <c r="C5" s="497" t="s">
        <v>82</v>
      </c>
      <c r="D5" s="498"/>
      <c r="E5" s="498"/>
      <c r="F5" s="498"/>
      <c r="G5" s="499"/>
      <c r="H5" s="31"/>
      <c r="I5" s="119"/>
      <c r="J5" s="17"/>
    </row>
    <row r="6" spans="1:10" customFormat="1" x14ac:dyDescent="0.35">
      <c r="A6" s="25"/>
      <c r="B6" s="26"/>
      <c r="C6" s="26"/>
      <c r="D6" s="26"/>
      <c r="E6" s="26"/>
      <c r="F6" s="26"/>
      <c r="G6" s="26"/>
      <c r="H6" s="26"/>
      <c r="I6" s="26"/>
      <c r="J6" s="17"/>
    </row>
    <row r="7" spans="1:10" customFormat="1" ht="35.25" customHeight="1" x14ac:dyDescent="0.35">
      <c r="A7" s="500" t="s">
        <v>81</v>
      </c>
      <c r="B7" s="500"/>
      <c r="C7" s="500"/>
      <c r="D7" s="500"/>
      <c r="E7" s="500"/>
      <c r="F7" s="500"/>
      <c r="G7" s="500"/>
      <c r="H7" s="500"/>
      <c r="I7" s="116"/>
      <c r="J7" s="17"/>
    </row>
    <row r="8" spans="1:10" customFormat="1" ht="94.5" customHeight="1" x14ac:dyDescent="0.35">
      <c r="A8" s="21"/>
      <c r="B8" s="477" t="s">
        <v>288</v>
      </c>
      <c r="C8" s="478"/>
      <c r="D8" s="478"/>
      <c r="E8" s="478"/>
      <c r="F8" s="478"/>
      <c r="G8" s="478"/>
      <c r="H8" s="478"/>
      <c r="I8" s="117"/>
      <c r="J8" s="17"/>
    </row>
    <row r="9" spans="1:10" s="377" customFormat="1" ht="16.5" customHeight="1" x14ac:dyDescent="0.35">
      <c r="A9" s="502" t="s">
        <v>63</v>
      </c>
      <c r="B9" s="502"/>
      <c r="C9" s="502"/>
      <c r="D9" s="502"/>
      <c r="E9" s="502"/>
      <c r="F9" s="502"/>
      <c r="G9" s="502"/>
      <c r="H9" s="502"/>
      <c r="I9" s="376"/>
      <c r="J9" s="381"/>
    </row>
    <row r="10" spans="1:10" customFormat="1" ht="31.5" customHeight="1" x14ac:dyDescent="0.35">
      <c r="A10" s="21"/>
      <c r="B10" s="470" t="s">
        <v>62</v>
      </c>
      <c r="C10" s="470"/>
      <c r="D10" s="470"/>
      <c r="E10" s="470"/>
      <c r="F10" s="470"/>
      <c r="G10" s="470"/>
      <c r="H10" s="470"/>
      <c r="I10" s="118"/>
      <c r="J10" s="17"/>
    </row>
    <row r="11" spans="1:10" customFormat="1" ht="30.75" customHeight="1" x14ac:dyDescent="0.35">
      <c r="A11" s="22"/>
      <c r="B11" s="503" t="s">
        <v>343</v>
      </c>
      <c r="C11" s="503"/>
      <c r="D11" s="503"/>
      <c r="E11" s="503"/>
      <c r="F11" s="503"/>
      <c r="G11" s="503"/>
      <c r="H11" s="503"/>
      <c r="I11" s="118"/>
      <c r="J11" s="17"/>
    </row>
    <row r="12" spans="1:10" customFormat="1" ht="48.75" customHeight="1" x14ac:dyDescent="0.35">
      <c r="A12" s="21"/>
      <c r="B12" s="504" t="s">
        <v>108</v>
      </c>
      <c r="C12" s="504"/>
      <c r="D12" s="504"/>
      <c r="E12" s="504"/>
      <c r="F12" s="504"/>
      <c r="G12" s="504"/>
      <c r="H12" s="504"/>
      <c r="I12" s="115"/>
      <c r="J12" s="17"/>
    </row>
    <row r="13" spans="1:10" customFormat="1" ht="15.75" customHeight="1" x14ac:dyDescent="0.35">
      <c r="A13" s="21"/>
      <c r="B13" s="505" t="s">
        <v>64</v>
      </c>
      <c r="C13" s="505"/>
      <c r="D13" s="505"/>
      <c r="E13" s="505"/>
      <c r="F13" s="505"/>
      <c r="G13" s="505"/>
      <c r="H13" s="505"/>
      <c r="I13" s="118"/>
      <c r="J13" s="17"/>
    </row>
    <row r="14" spans="1:10" s="377" customFormat="1" ht="16.5" customHeight="1" x14ac:dyDescent="0.35">
      <c r="A14" s="501" t="s">
        <v>92</v>
      </c>
      <c r="B14" s="501"/>
      <c r="C14" s="501"/>
      <c r="D14" s="501"/>
      <c r="E14" s="501"/>
      <c r="F14" s="501"/>
      <c r="G14" s="501"/>
      <c r="H14" s="501"/>
      <c r="I14" s="378"/>
      <c r="J14" s="381"/>
    </row>
    <row r="15" spans="1:10" customFormat="1" ht="40.25" customHeight="1" x14ac:dyDescent="0.35">
      <c r="A15" s="21"/>
      <c r="B15" s="467" t="s">
        <v>113</v>
      </c>
      <c r="C15" s="467"/>
      <c r="D15" s="467"/>
      <c r="E15" s="467"/>
      <c r="F15" s="467"/>
      <c r="G15" s="467"/>
      <c r="H15" s="467"/>
      <c r="I15" s="362"/>
      <c r="J15" s="17"/>
    </row>
    <row r="16" spans="1:10" s="377" customFormat="1" ht="16.5" customHeight="1" x14ac:dyDescent="0.35">
      <c r="A16" s="501" t="s">
        <v>83</v>
      </c>
      <c r="B16" s="501"/>
      <c r="C16" s="501"/>
      <c r="D16" s="501"/>
      <c r="E16" s="501"/>
      <c r="F16" s="501"/>
      <c r="G16" s="501"/>
      <c r="H16" s="501"/>
      <c r="I16" s="378"/>
      <c r="J16" s="381"/>
    </row>
    <row r="17" spans="1:10" s="429" customFormat="1" ht="48.65" customHeight="1" x14ac:dyDescent="0.35">
      <c r="A17" s="432"/>
      <c r="B17" s="476" t="s">
        <v>310</v>
      </c>
      <c r="C17" s="476"/>
      <c r="D17" s="476"/>
      <c r="E17" s="476"/>
      <c r="F17" s="476"/>
      <c r="G17" s="476"/>
      <c r="H17" s="476"/>
      <c r="I17" s="433"/>
      <c r="J17" s="434"/>
    </row>
    <row r="18" spans="1:10" s="377" customFormat="1" ht="16.5" customHeight="1" x14ac:dyDescent="0.35">
      <c r="A18" s="29"/>
      <c r="B18" s="473" t="s">
        <v>74</v>
      </c>
      <c r="C18" s="473"/>
      <c r="D18" s="473"/>
      <c r="E18" s="473"/>
      <c r="F18" s="473"/>
      <c r="G18" s="473"/>
      <c r="H18" s="473"/>
      <c r="I18" s="379"/>
      <c r="J18" s="381"/>
    </row>
    <row r="19" spans="1:10" customFormat="1" ht="57" customHeight="1" x14ac:dyDescent="0.35">
      <c r="A19" s="21"/>
      <c r="B19" s="465" t="s">
        <v>101</v>
      </c>
      <c r="C19" s="465"/>
      <c r="D19" s="465"/>
      <c r="E19" s="465"/>
      <c r="F19" s="465"/>
      <c r="G19" s="465"/>
      <c r="H19" s="465"/>
      <c r="I19" s="363"/>
      <c r="J19" s="17"/>
    </row>
    <row r="20" spans="1:10" s="377" customFormat="1" ht="16.5" customHeight="1" x14ac:dyDescent="0.35">
      <c r="A20" s="29"/>
      <c r="B20" s="473" t="s">
        <v>76</v>
      </c>
      <c r="C20" s="473"/>
      <c r="D20" s="473"/>
      <c r="E20" s="473"/>
      <c r="F20" s="473"/>
      <c r="G20" s="473"/>
      <c r="H20" s="473"/>
      <c r="I20" s="379"/>
      <c r="J20" s="381"/>
    </row>
    <row r="21" spans="1:10" customFormat="1" ht="32.25" customHeight="1" x14ac:dyDescent="0.35">
      <c r="A21" s="21"/>
      <c r="B21" s="466" t="s">
        <v>215</v>
      </c>
      <c r="C21" s="466"/>
      <c r="D21" s="466"/>
      <c r="E21" s="466"/>
      <c r="F21" s="466"/>
      <c r="G21" s="466"/>
      <c r="H21" s="466"/>
      <c r="I21" s="363"/>
      <c r="J21" s="17"/>
    </row>
    <row r="22" spans="1:10" customFormat="1" ht="58.5" customHeight="1" x14ac:dyDescent="0.35">
      <c r="A22" s="160"/>
      <c r="B22" s="477" t="s">
        <v>337</v>
      </c>
      <c r="C22" s="477"/>
      <c r="D22" s="477"/>
      <c r="E22" s="477"/>
      <c r="F22" s="477"/>
      <c r="G22" s="477"/>
      <c r="H22" s="477"/>
      <c r="I22" s="161"/>
      <c r="J22" s="17"/>
    </row>
    <row r="23" spans="1:10" s="377" customFormat="1" ht="16.5" customHeight="1" thickBot="1" x14ac:dyDescent="0.4">
      <c r="A23" s="27"/>
      <c r="B23" s="380"/>
      <c r="C23" s="469" t="s">
        <v>86</v>
      </c>
      <c r="D23" s="469"/>
      <c r="E23" s="469"/>
      <c r="F23" s="469"/>
      <c r="G23" s="469"/>
      <c r="H23" s="469"/>
      <c r="I23" s="121"/>
      <c r="J23" s="381"/>
    </row>
    <row r="24" spans="1:10" customFormat="1" ht="37.5" customHeight="1" x14ac:dyDescent="0.35">
      <c r="A24" s="30"/>
      <c r="B24" s="474" t="s">
        <v>332</v>
      </c>
      <c r="C24" s="474"/>
      <c r="D24" s="474"/>
      <c r="E24" s="474"/>
      <c r="F24" s="474"/>
      <c r="G24" s="474"/>
      <c r="H24" s="474"/>
      <c r="I24" s="120"/>
      <c r="J24" s="17"/>
    </row>
    <row r="25" spans="1:10" customFormat="1" ht="18" customHeight="1" x14ac:dyDescent="0.35">
      <c r="A25" s="21"/>
      <c r="B25" s="475" t="s">
        <v>66</v>
      </c>
      <c r="C25" s="475"/>
      <c r="D25" s="475"/>
      <c r="E25" s="475"/>
      <c r="F25" s="475"/>
      <c r="G25" s="475"/>
      <c r="H25" s="475"/>
      <c r="I25" s="366"/>
      <c r="J25" s="17"/>
    </row>
    <row r="26" spans="1:10" customFormat="1" ht="89.4" customHeight="1" x14ac:dyDescent="0.35">
      <c r="A26" s="21"/>
      <c r="B26" s="465" t="s">
        <v>334</v>
      </c>
      <c r="C26" s="465"/>
      <c r="D26" s="465"/>
      <c r="E26" s="465"/>
      <c r="F26" s="465"/>
      <c r="G26" s="465"/>
      <c r="H26" s="465"/>
      <c r="I26" s="366"/>
      <c r="J26" s="17"/>
    </row>
    <row r="27" spans="1:10" customFormat="1" ht="41.4" customHeight="1" x14ac:dyDescent="0.35">
      <c r="A27" s="21"/>
      <c r="B27" s="465" t="s">
        <v>335</v>
      </c>
      <c r="C27" s="465"/>
      <c r="D27" s="465"/>
      <c r="E27" s="465"/>
      <c r="F27" s="465"/>
      <c r="G27" s="465"/>
      <c r="H27" s="465"/>
      <c r="I27" s="362"/>
      <c r="J27" s="17"/>
    </row>
    <row r="28" spans="1:10" s="377" customFormat="1" ht="16.5" customHeight="1" thickBot="1" x14ac:dyDescent="0.4">
      <c r="A28" s="27"/>
      <c r="B28" s="165"/>
      <c r="C28" s="469" t="s">
        <v>79</v>
      </c>
      <c r="D28" s="469"/>
      <c r="E28" s="469"/>
      <c r="F28" s="469"/>
      <c r="G28" s="469"/>
      <c r="H28" s="469"/>
      <c r="I28" s="121"/>
      <c r="J28" s="381"/>
    </row>
    <row r="29" spans="1:10" customFormat="1" ht="70.25" customHeight="1" x14ac:dyDescent="0.35">
      <c r="A29" s="105"/>
      <c r="B29" s="465" t="s">
        <v>185</v>
      </c>
      <c r="C29" s="465"/>
      <c r="D29" s="465"/>
      <c r="E29" s="465"/>
      <c r="F29" s="465"/>
      <c r="G29" s="465"/>
      <c r="H29" s="465"/>
      <c r="I29" s="362"/>
      <c r="J29" s="17"/>
    </row>
    <row r="30" spans="1:10" customFormat="1" ht="205.25" customHeight="1" x14ac:dyDescent="0.35">
      <c r="A30" s="21"/>
      <c r="B30" s="466" t="s">
        <v>307</v>
      </c>
      <c r="C30" s="466"/>
      <c r="D30" s="466"/>
      <c r="E30" s="466"/>
      <c r="F30" s="466"/>
      <c r="G30" s="466"/>
      <c r="H30" s="466"/>
      <c r="I30" s="364"/>
      <c r="J30" s="17"/>
    </row>
    <row r="31" spans="1:10" customFormat="1" ht="179" customHeight="1" x14ac:dyDescent="0.35">
      <c r="A31" s="21"/>
      <c r="B31" s="467" t="s">
        <v>330</v>
      </c>
      <c r="C31" s="467"/>
      <c r="D31" s="467"/>
      <c r="E31" s="467"/>
      <c r="F31" s="467"/>
      <c r="G31" s="467"/>
      <c r="H31" s="467"/>
      <c r="I31" s="364"/>
      <c r="J31" s="17"/>
    </row>
    <row r="32" spans="1:10" s="377" customFormat="1" ht="16.5" customHeight="1" thickBot="1" x14ac:dyDescent="0.4">
      <c r="A32" s="27"/>
      <c r="B32" s="165"/>
      <c r="C32" s="469" t="s">
        <v>209</v>
      </c>
      <c r="D32" s="469"/>
      <c r="E32" s="469"/>
      <c r="F32" s="469"/>
      <c r="G32" s="469"/>
      <c r="H32" s="469"/>
      <c r="I32" s="121"/>
      <c r="J32" s="381"/>
    </row>
    <row r="33" spans="1:10" customFormat="1" ht="96.75" customHeight="1" x14ac:dyDescent="0.35">
      <c r="A33" s="105"/>
      <c r="B33" s="467" t="s">
        <v>218</v>
      </c>
      <c r="C33" s="467"/>
      <c r="D33" s="467"/>
      <c r="E33" s="467"/>
      <c r="F33" s="467"/>
      <c r="G33" s="467"/>
      <c r="H33" s="467"/>
      <c r="I33" s="363"/>
      <c r="J33" s="17"/>
    </row>
    <row r="34" spans="1:10" s="377" customFormat="1" ht="16.5" customHeight="1" thickBot="1" x14ac:dyDescent="0.4">
      <c r="A34" s="28"/>
      <c r="B34" s="165"/>
      <c r="C34" s="469" t="s">
        <v>208</v>
      </c>
      <c r="D34" s="469"/>
      <c r="E34" s="469"/>
      <c r="F34" s="469"/>
      <c r="G34" s="469"/>
      <c r="H34" s="469"/>
      <c r="I34" s="121"/>
      <c r="J34" s="381"/>
    </row>
    <row r="35" spans="1:10" customFormat="1" ht="54.75" customHeight="1" x14ac:dyDescent="0.35">
      <c r="A35" s="105"/>
      <c r="B35" s="470"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470"/>
      <c r="D35" s="470"/>
      <c r="E35" s="470"/>
      <c r="F35" s="470"/>
      <c r="G35" s="470"/>
      <c r="H35" s="470"/>
      <c r="I35" s="363"/>
      <c r="J35" s="17"/>
    </row>
    <row r="36" spans="1:10" s="377" customFormat="1" ht="16.5" customHeight="1" thickBot="1" x14ac:dyDescent="0.4">
      <c r="A36" s="28"/>
      <c r="B36" s="165"/>
      <c r="C36" s="469" t="s">
        <v>206</v>
      </c>
      <c r="D36" s="469"/>
      <c r="E36" s="469"/>
      <c r="F36" s="469"/>
      <c r="G36" s="469"/>
      <c r="H36" s="469"/>
      <c r="I36" s="121"/>
      <c r="J36" s="381"/>
    </row>
    <row r="37" spans="1:10" customFormat="1" ht="18.75" customHeight="1" x14ac:dyDescent="0.35">
      <c r="A37" s="21"/>
      <c r="B37" s="471" t="s">
        <v>78</v>
      </c>
      <c r="C37" s="471"/>
      <c r="D37" s="471"/>
      <c r="E37" s="471"/>
      <c r="F37" s="471"/>
      <c r="G37" s="471"/>
      <c r="H37" s="471"/>
      <c r="I37" s="367"/>
      <c r="J37" s="17"/>
    </row>
    <row r="38" spans="1:10" customFormat="1" ht="102.75" customHeight="1" x14ac:dyDescent="0.35">
      <c r="A38" s="22"/>
      <c r="B38" s="466" t="s">
        <v>73</v>
      </c>
      <c r="C38" s="466"/>
      <c r="D38" s="466"/>
      <c r="E38" s="466"/>
      <c r="F38" s="466"/>
      <c r="G38" s="466"/>
      <c r="H38" s="466"/>
      <c r="I38" s="365"/>
      <c r="J38" s="17"/>
    </row>
    <row r="39" spans="1:10" s="377" customFormat="1" ht="16.5" customHeight="1" thickBot="1" x14ac:dyDescent="0.4">
      <c r="A39" s="23"/>
      <c r="B39" s="460"/>
      <c r="C39" s="469" t="s">
        <v>207</v>
      </c>
      <c r="D39" s="469"/>
      <c r="E39" s="469"/>
      <c r="F39" s="469"/>
      <c r="G39" s="469"/>
      <c r="H39" s="469"/>
      <c r="I39" s="121"/>
      <c r="J39" s="381"/>
    </row>
    <row r="40" spans="1:10" customFormat="1" ht="59.25" customHeight="1" x14ac:dyDescent="0.35">
      <c r="A40" s="21"/>
      <c r="B40" s="472" t="s">
        <v>284</v>
      </c>
      <c r="C40" s="472"/>
      <c r="D40" s="472"/>
      <c r="E40" s="472"/>
      <c r="F40" s="472"/>
      <c r="G40" s="472"/>
      <c r="H40" s="472"/>
      <c r="I40" s="365"/>
      <c r="J40" s="17"/>
    </row>
    <row r="41" spans="1:10" customFormat="1" ht="42" customHeight="1" x14ac:dyDescent="0.35">
      <c r="A41" s="21"/>
      <c r="B41" s="468" t="s">
        <v>216</v>
      </c>
      <c r="C41" s="468"/>
      <c r="D41" s="468"/>
      <c r="E41" s="468"/>
      <c r="F41" s="468"/>
      <c r="G41" s="468"/>
      <c r="H41" s="468"/>
      <c r="I41" s="365"/>
      <c r="J41" s="17"/>
    </row>
    <row r="42" spans="1:10" s="377" customFormat="1" ht="16.5" customHeight="1" x14ac:dyDescent="0.35">
      <c r="A42" s="29"/>
      <c r="B42" s="473" t="s">
        <v>109</v>
      </c>
      <c r="C42" s="473"/>
      <c r="D42" s="473"/>
      <c r="E42" s="473"/>
      <c r="F42" s="473"/>
      <c r="G42" s="473"/>
      <c r="H42" s="473"/>
      <c r="I42" s="379"/>
      <c r="J42" s="381"/>
    </row>
    <row r="43" spans="1:10" customFormat="1" ht="57.75" customHeight="1" x14ac:dyDescent="0.35">
      <c r="A43" s="24"/>
      <c r="B43" s="468" t="s">
        <v>219</v>
      </c>
      <c r="C43" s="468"/>
      <c r="D43" s="468"/>
      <c r="E43" s="468"/>
      <c r="F43" s="468"/>
      <c r="G43" s="468"/>
      <c r="H43" s="468"/>
      <c r="I43" s="368"/>
      <c r="J43" s="17"/>
    </row>
    <row r="44" spans="1:10" x14ac:dyDescent="0.35"/>
    <row r="45" spans="1:10" x14ac:dyDescent="0.35"/>
  </sheetData>
  <sheetProtection algorithmName="SHA-512" hashValue="ijRui9tK9QxLQQBON0RYgFwiwPYANai0xanqPaodglRiv6wsCSd3qzNgYrRAWUnaXAOTrYHE6NXMO1nqueGTJg==" saltValue="s/cDfUaIXHpJqFUitiZi5Q==" spinCount="100000" sheet="1" objects="1" scenarios="1" selectLockedCells="1"/>
  <mergeCells count="41">
    <mergeCell ref="A14:H14"/>
    <mergeCell ref="B15:H15"/>
    <mergeCell ref="A16:H16"/>
    <mergeCell ref="A9:H9"/>
    <mergeCell ref="B10:H10"/>
    <mergeCell ref="B11:H11"/>
    <mergeCell ref="B12:H12"/>
    <mergeCell ref="B13:H13"/>
    <mergeCell ref="B8:H8"/>
    <mergeCell ref="A1:B5"/>
    <mergeCell ref="C1:G4"/>
    <mergeCell ref="H1:H4"/>
    <mergeCell ref="C5:G5"/>
    <mergeCell ref="A7:H7"/>
    <mergeCell ref="B17:H17"/>
    <mergeCell ref="B18:H18"/>
    <mergeCell ref="B19:H19"/>
    <mergeCell ref="B21:H21"/>
    <mergeCell ref="B22:H22"/>
    <mergeCell ref="B20:H20"/>
    <mergeCell ref="C23:H23"/>
    <mergeCell ref="B24:H24"/>
    <mergeCell ref="B25:H25"/>
    <mergeCell ref="B27:H27"/>
    <mergeCell ref="C28:H28"/>
    <mergeCell ref="B26:H26"/>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pageSetUpPr fitToPage="1"/>
  </sheetPr>
  <dimension ref="A1:XEW1116"/>
  <sheetViews>
    <sheetView zoomScale="80" zoomScaleNormal="8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141</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47" priority="32">
      <formula>NOT($M$8)</formula>
    </cfRule>
  </conditionalFormatting>
  <conditionalFormatting sqref="H34:H45 G105:H105 H111:H122 H125:H136 H139:H150 H156:H167 H171:H182 E189 C255:I263 B77:I77 B79:I80 B78 E64:I75 G104:I104 B93:I103">
    <cfRule type="expression" dxfId="46" priority="31">
      <formula>NOT($M$7)</formula>
    </cfRule>
  </conditionalFormatting>
  <conditionalFormatting sqref="G106:H106">
    <cfRule type="expression" dxfId="45" priority="30">
      <formula>NOT($M$7)</formula>
    </cfRule>
  </conditionalFormatting>
  <conditionalFormatting sqref="L80 L93:L103">
    <cfRule type="cellIs" dxfId="44" priority="29" operator="equal">
      <formula>FALSE</formula>
    </cfRule>
  </conditionalFormatting>
  <conditionalFormatting sqref="D80 D93:D103">
    <cfRule type="expression" dxfId="43" priority="28">
      <formula>$L80</formula>
    </cfRule>
  </conditionalFormatting>
  <conditionalFormatting sqref="B64:D75">
    <cfRule type="expression" dxfId="42" priority="27">
      <formula>NOT($M$7)</formula>
    </cfRule>
  </conditionalFormatting>
  <conditionalFormatting sqref="B104:F104">
    <cfRule type="expression" dxfId="41" priority="26">
      <formula>NOT($M$7)</formula>
    </cfRule>
  </conditionalFormatting>
  <conditionalFormatting sqref="B63:I63">
    <cfRule type="expression" dxfId="40" priority="25">
      <formula>NOT($M$7)</formula>
    </cfRule>
  </conditionalFormatting>
  <conditionalFormatting sqref="B81:I92">
    <cfRule type="expression" dxfId="39" priority="24">
      <formula>NOT($M$7)</formula>
    </cfRule>
  </conditionalFormatting>
  <conditionalFormatting sqref="L81:L92">
    <cfRule type="cellIs" dxfId="38" priority="23" operator="equal">
      <formula>FALSE</formula>
    </cfRule>
  </conditionalFormatting>
  <conditionalFormatting sqref="D81:D92">
    <cfRule type="expression" dxfId="37" priority="22">
      <formula>$L81</formula>
    </cfRule>
  </conditionalFormatting>
  <conditionalFormatting sqref="E34:E45">
    <cfRule type="expression" dxfId="36"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300-000000000000}">
      <formula1>list_type_contrat</formula1>
    </dataValidation>
    <dataValidation type="list" allowBlank="1" showInputMessage="1" showErrorMessage="1" sqref="D50:D61" xr:uid="{00000000-0002-0000-1300-000001000000}">
      <formula1>list_type_contrat</formula1>
    </dataValidation>
    <dataValidation type="textLength" operator="equal" allowBlank="1" showInputMessage="1" showErrorMessage="1" sqref="E257:F263" xr:uid="{00000000-0002-0000-13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300-000003000000}">
      <formula1>$D$256:$D$263</formula1>
    </dataValidation>
    <dataValidation type="custom" allowBlank="1" showInputMessage="1" showErrorMessage="1" error="Valeur impossible (suppérieure au taux maximum ou partenaire inéligible)." sqref="E189" xr:uid="{00000000-0002-0000-13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300-000005000000}">
      <formula1>($M$7)</formula1>
    </dataValidation>
    <dataValidation type="custom" allowBlank="1" showInputMessage="1" showErrorMessage="1" sqref="H50:H62" xr:uid="{00000000-0002-0000-1300-000006000000}">
      <formula1>0</formula1>
    </dataValidation>
    <dataValidation type="list" allowBlank="1" showInputMessage="1" showErrorMessage="1" prompt="- Menu déroulant" sqref="D15:I15" xr:uid="{00000000-0002-0000-1300-000007000000}">
      <formula1>list_civilité</formula1>
    </dataValidation>
    <dataValidation type="custom" allowBlank="1" showInputMessage="1" showErrorMessage="1" sqref="E190" xr:uid="{00000000-0002-0000-1300-000008000000}">
      <formula1>$M$8</formula1>
    </dataValidation>
    <dataValidation type="list" allowBlank="1" showInputMessage="1" showErrorMessage="1" prompt="- Menu déroulant" sqref="D9:I9" xr:uid="{00000000-0002-0000-1300-000009000000}">
      <formula1>list_type_etab_part</formula1>
    </dataValidation>
    <dataValidation type="textLength" operator="equal" allowBlank="1" showInputMessage="1" showErrorMessage="1" error="Veuillez renseigner un numéro de SIRET valide." sqref="D10" xr:uid="{00000000-0002-0000-1300-00000A000000}">
      <formula1>14</formula1>
    </dataValidation>
    <dataValidation type="decimal" operator="greaterThanOrEqual" allowBlank="1" showInputMessage="1" showErrorMessage="1" prompt="Le coût unitaire est égal ou supérieur au seuil d’immobilisation." sqref="E35:E45" xr:uid="{9E08D808-8EF3-44F0-896F-7EE32AD2688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3D406FF-DB8E-48A8-9F0D-CF5EC302C18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pageSetUpPr fitToPage="1"/>
  </sheetPr>
  <dimension ref="A1:XEW1116"/>
  <sheetViews>
    <sheetView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142</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35" priority="32">
      <formula>NOT($M$8)</formula>
    </cfRule>
  </conditionalFormatting>
  <conditionalFormatting sqref="H34:H45 G105:H105 H111:H122 H125:H136 H139:H150 H156:H167 H171:H182 E189 C255:I263 B77:I77 B79:I80 B78 E64:I75 G104:I104 B93:I103">
    <cfRule type="expression" dxfId="34" priority="31">
      <formula>NOT($M$7)</formula>
    </cfRule>
  </conditionalFormatting>
  <conditionalFormatting sqref="G106:H106">
    <cfRule type="expression" dxfId="33" priority="30">
      <formula>NOT($M$7)</formula>
    </cfRule>
  </conditionalFormatting>
  <conditionalFormatting sqref="L80 L93:L103">
    <cfRule type="cellIs" dxfId="32" priority="29" operator="equal">
      <formula>FALSE</formula>
    </cfRule>
  </conditionalFormatting>
  <conditionalFormatting sqref="D80 D93:D103">
    <cfRule type="expression" dxfId="31" priority="28">
      <formula>$L80</formula>
    </cfRule>
  </conditionalFormatting>
  <conditionalFormatting sqref="B64:D75">
    <cfRule type="expression" dxfId="30" priority="27">
      <formula>NOT($M$7)</formula>
    </cfRule>
  </conditionalFormatting>
  <conditionalFormatting sqref="B104:F104">
    <cfRule type="expression" dxfId="29" priority="26">
      <formula>NOT($M$7)</formula>
    </cfRule>
  </conditionalFormatting>
  <conditionalFormatting sqref="B63:I63">
    <cfRule type="expression" dxfId="28" priority="25">
      <formula>NOT($M$7)</formula>
    </cfRule>
  </conditionalFormatting>
  <conditionalFormatting sqref="B81:I92">
    <cfRule type="expression" dxfId="27" priority="24">
      <formula>NOT($M$7)</formula>
    </cfRule>
  </conditionalFormatting>
  <conditionalFormatting sqref="L81:L92">
    <cfRule type="cellIs" dxfId="26" priority="23" operator="equal">
      <formula>FALSE</formula>
    </cfRule>
  </conditionalFormatting>
  <conditionalFormatting sqref="D81:D92">
    <cfRule type="expression" dxfId="25" priority="22">
      <formula>$L81</formula>
    </cfRule>
  </conditionalFormatting>
  <conditionalFormatting sqref="E34:E45">
    <cfRule type="expression" dxfId="24"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400-000000000000}">
      <formula1>list_type_contrat</formula1>
    </dataValidation>
    <dataValidation type="list" allowBlank="1" showInputMessage="1" showErrorMessage="1" sqref="D50:D61" xr:uid="{00000000-0002-0000-1400-000001000000}">
      <formula1>list_type_contrat</formula1>
    </dataValidation>
    <dataValidation type="textLength" operator="equal" allowBlank="1" showInputMessage="1" showErrorMessage="1" sqref="E257:F263" xr:uid="{00000000-0002-0000-14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400-000003000000}">
      <formula1>$D$256:$D$263</formula1>
    </dataValidation>
    <dataValidation type="custom" allowBlank="1" showInputMessage="1" showErrorMessage="1" error="Valeur impossible (suppérieure au taux maximum ou partenaire inéligible)." sqref="E189" xr:uid="{00000000-0002-0000-14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400-000005000000}">
      <formula1>($M$7)</formula1>
    </dataValidation>
    <dataValidation type="custom" allowBlank="1" showInputMessage="1" showErrorMessage="1" sqref="H50:H62" xr:uid="{00000000-0002-0000-1400-000006000000}">
      <formula1>0</formula1>
    </dataValidation>
    <dataValidation type="list" allowBlank="1" showInputMessage="1" showErrorMessage="1" prompt="- Menu déroulant" sqref="D15:I15" xr:uid="{00000000-0002-0000-1400-000007000000}">
      <formula1>list_civilité</formula1>
    </dataValidation>
    <dataValidation type="custom" allowBlank="1" showInputMessage="1" showErrorMessage="1" sqref="E190" xr:uid="{00000000-0002-0000-1400-000008000000}">
      <formula1>$M$8</formula1>
    </dataValidation>
    <dataValidation type="list" allowBlank="1" showInputMessage="1" showErrorMessage="1" prompt="- Menu déroulant" sqref="D9:I9" xr:uid="{00000000-0002-0000-1400-000009000000}">
      <formula1>list_type_etab_part</formula1>
    </dataValidation>
    <dataValidation type="textLength" operator="equal" allowBlank="1" showInputMessage="1" showErrorMessage="1" error="Veuillez renseigner un numéro de SIRET valide." sqref="D10" xr:uid="{00000000-0002-0000-1400-00000A000000}">
      <formula1>14</formula1>
    </dataValidation>
    <dataValidation type="decimal" operator="greaterThanOrEqual" allowBlank="1" showInputMessage="1" showErrorMessage="1" prompt="Le coût unitaire est égal ou supérieur au seuil d’immobilisation." sqref="E35:E45" xr:uid="{585F14CE-0713-4770-AD71-9B7B9EDA15E1}">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BE77522-9277-41C5-9575-C94E476575C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pageSetUpPr fitToPage="1"/>
  </sheetPr>
  <dimension ref="A1:XEW1116"/>
  <sheetViews>
    <sheetView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143</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23" priority="32">
      <formula>NOT($M$8)</formula>
    </cfRule>
  </conditionalFormatting>
  <conditionalFormatting sqref="H34:H45 G105:H105 H111:H122 H125:H136 H139:H150 H156:H167 H171:H182 E189 C255:I263 B77:I77 B79:I80 B78 E64:I75 G104:I104 B93:I103">
    <cfRule type="expression" dxfId="22" priority="31">
      <formula>NOT($M$7)</formula>
    </cfRule>
  </conditionalFormatting>
  <conditionalFormatting sqref="G106:H106">
    <cfRule type="expression" dxfId="21" priority="30">
      <formula>NOT($M$7)</formula>
    </cfRule>
  </conditionalFormatting>
  <conditionalFormatting sqref="L80 L93:L103">
    <cfRule type="cellIs" dxfId="20" priority="29" operator="equal">
      <formula>FALSE</formula>
    </cfRule>
  </conditionalFormatting>
  <conditionalFormatting sqref="D80 D93:D103">
    <cfRule type="expression" dxfId="19" priority="28">
      <formula>$L80</formula>
    </cfRule>
  </conditionalFormatting>
  <conditionalFormatting sqref="B64:D75">
    <cfRule type="expression" dxfId="18" priority="27">
      <formula>NOT($M$7)</formula>
    </cfRule>
  </conditionalFormatting>
  <conditionalFormatting sqref="B104:F104">
    <cfRule type="expression" dxfId="17" priority="26">
      <formula>NOT($M$7)</formula>
    </cfRule>
  </conditionalFormatting>
  <conditionalFormatting sqref="B63:I63">
    <cfRule type="expression" dxfId="16" priority="25">
      <formula>NOT($M$7)</formula>
    </cfRule>
  </conditionalFormatting>
  <conditionalFormatting sqref="B81:I92">
    <cfRule type="expression" dxfId="15" priority="24">
      <formula>NOT($M$7)</formula>
    </cfRule>
  </conditionalFormatting>
  <conditionalFormatting sqref="L81:L92">
    <cfRule type="cellIs" dxfId="14" priority="23" operator="equal">
      <formula>FALSE</formula>
    </cfRule>
  </conditionalFormatting>
  <conditionalFormatting sqref="D81:D92">
    <cfRule type="expression" dxfId="13" priority="22">
      <formula>$L81</formula>
    </cfRule>
  </conditionalFormatting>
  <conditionalFormatting sqref="E34:E45">
    <cfRule type="expression" dxfId="12"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500-000000000000}">
      <formula1>list_type_contrat</formula1>
    </dataValidation>
    <dataValidation type="list" allowBlank="1" showInputMessage="1" showErrorMessage="1" sqref="D50:D61" xr:uid="{00000000-0002-0000-1500-000001000000}">
      <formula1>list_type_contrat</formula1>
    </dataValidation>
    <dataValidation type="textLength" operator="equal" allowBlank="1" showInputMessage="1" showErrorMessage="1" sqref="E257:F263" xr:uid="{00000000-0002-0000-15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500-000003000000}">
      <formula1>$D$256:$D$263</formula1>
    </dataValidation>
    <dataValidation type="custom" allowBlank="1" showInputMessage="1" showErrorMessage="1" error="Valeur impossible (suppérieure au taux maximum ou partenaire inéligible)." sqref="E189" xr:uid="{00000000-0002-0000-15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500-000005000000}">
      <formula1>($M$7)</formula1>
    </dataValidation>
    <dataValidation type="custom" allowBlank="1" showInputMessage="1" showErrorMessage="1" sqref="H50:H62" xr:uid="{00000000-0002-0000-1500-000006000000}">
      <formula1>0</formula1>
    </dataValidation>
    <dataValidation type="list" allowBlank="1" showInputMessage="1" showErrorMessage="1" prompt="- Menu déroulant" sqref="D15:I15" xr:uid="{00000000-0002-0000-1500-000007000000}">
      <formula1>list_civilité</formula1>
    </dataValidation>
    <dataValidation type="custom" allowBlank="1" showInputMessage="1" showErrorMessage="1" sqref="E190" xr:uid="{00000000-0002-0000-1500-000008000000}">
      <formula1>$M$8</formula1>
    </dataValidation>
    <dataValidation type="list" allowBlank="1" showInputMessage="1" showErrorMessage="1" prompt="- Menu déroulant" sqref="D9:I9" xr:uid="{00000000-0002-0000-1500-000009000000}">
      <formula1>list_type_etab_part</formula1>
    </dataValidation>
    <dataValidation type="textLength" operator="equal" allowBlank="1" showInputMessage="1" showErrorMessage="1" error="Veuillez renseigner un numéro de SIRET valide." sqref="D10" xr:uid="{00000000-0002-0000-1500-00000A000000}">
      <formula1>14</formula1>
    </dataValidation>
    <dataValidation type="decimal" operator="greaterThanOrEqual" allowBlank="1" showInputMessage="1" showErrorMessage="1" prompt="Le coût unitaire est égal ou supérieur au seuil d’immobilisation." sqref="E35:E45" xr:uid="{72C56D8A-0C35-4E82-83CC-EF403F915B2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7721E17-4717-4990-9B59-26F4DEE77A9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pageSetUpPr fitToPage="1"/>
  </sheetPr>
  <dimension ref="A1:XEW1116"/>
  <sheetViews>
    <sheetView zoomScaleNormal="10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144</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11" priority="32">
      <formula>NOT($M$8)</formula>
    </cfRule>
  </conditionalFormatting>
  <conditionalFormatting sqref="H34:H45 G105:H105 H111:H122 H125:H136 H139:H150 H156:H167 H171:H182 E189 C255:I263 B77:I77 B79:I80 B78 E64:I75 G104:I104 B93:I103">
    <cfRule type="expression" dxfId="10" priority="31">
      <formula>NOT($M$7)</formula>
    </cfRule>
  </conditionalFormatting>
  <conditionalFormatting sqref="G106:H106">
    <cfRule type="expression" dxfId="9" priority="30">
      <formula>NOT($M$7)</formula>
    </cfRule>
  </conditionalFormatting>
  <conditionalFormatting sqref="L80 L93:L103">
    <cfRule type="cellIs" dxfId="8" priority="29" operator="equal">
      <formula>FALSE</formula>
    </cfRule>
  </conditionalFormatting>
  <conditionalFormatting sqref="D80 D93:D103">
    <cfRule type="expression" dxfId="7" priority="28">
      <formula>$L80</formula>
    </cfRule>
  </conditionalFormatting>
  <conditionalFormatting sqref="B64:D75">
    <cfRule type="expression" dxfId="6" priority="27">
      <formula>NOT($M$7)</formula>
    </cfRule>
  </conditionalFormatting>
  <conditionalFormatting sqref="B104:F104">
    <cfRule type="expression" dxfId="5" priority="26">
      <formula>NOT($M$7)</formula>
    </cfRule>
  </conditionalFormatting>
  <conditionalFormatting sqref="B63:I63">
    <cfRule type="expression" dxfId="4" priority="25">
      <formula>NOT($M$7)</formula>
    </cfRule>
  </conditionalFormatting>
  <conditionalFormatting sqref="B81:I92">
    <cfRule type="expression" dxfId="3" priority="24">
      <formula>NOT($M$7)</formula>
    </cfRule>
  </conditionalFormatting>
  <conditionalFormatting sqref="L81:L92">
    <cfRule type="cellIs" dxfId="2" priority="23" operator="equal">
      <formula>FALSE</formula>
    </cfRule>
  </conditionalFormatting>
  <conditionalFormatting sqref="D81:D92">
    <cfRule type="expression" dxfId="1" priority="22">
      <formula>$L81</formula>
    </cfRule>
  </conditionalFormatting>
  <conditionalFormatting sqref="E34:E45">
    <cfRule type="expression" dxfId="0"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600-000000000000}">
      <formula1>list_type_contrat</formula1>
    </dataValidation>
    <dataValidation type="list" allowBlank="1" showInputMessage="1" showErrorMessage="1" sqref="D50:D61" xr:uid="{00000000-0002-0000-1600-000001000000}">
      <formula1>list_type_contrat</formula1>
    </dataValidation>
    <dataValidation type="textLength" operator="equal" allowBlank="1" showInputMessage="1" showErrorMessage="1" sqref="E257:F263" xr:uid="{00000000-0002-0000-16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600-000003000000}">
      <formula1>$D$256:$D$263</formula1>
    </dataValidation>
    <dataValidation type="custom" allowBlank="1" showInputMessage="1" showErrorMessage="1" error="Valeur impossible (suppérieure au taux maximum ou partenaire inéligible)." sqref="E189" xr:uid="{00000000-0002-0000-16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600-000005000000}">
      <formula1>($M$7)</formula1>
    </dataValidation>
    <dataValidation type="custom" allowBlank="1" showInputMessage="1" showErrorMessage="1" sqref="H50:H62" xr:uid="{00000000-0002-0000-1600-000006000000}">
      <formula1>0</formula1>
    </dataValidation>
    <dataValidation type="list" allowBlank="1" showInputMessage="1" showErrorMessage="1" prompt="- Menu déroulant" sqref="D15:I15" xr:uid="{00000000-0002-0000-1600-000007000000}">
      <formula1>list_civilité</formula1>
    </dataValidation>
    <dataValidation type="custom" allowBlank="1" showInputMessage="1" showErrorMessage="1" sqref="E190" xr:uid="{00000000-0002-0000-1600-000008000000}">
      <formula1>$M$8</formula1>
    </dataValidation>
    <dataValidation type="list" allowBlank="1" showInputMessage="1" showErrorMessage="1" prompt="- Menu déroulant" sqref="D9:I9" xr:uid="{00000000-0002-0000-1600-000009000000}">
      <formula1>list_type_etab_part</formula1>
    </dataValidation>
    <dataValidation type="textLength" operator="equal" allowBlank="1" showInputMessage="1" showErrorMessage="1" error="Veuillez renseigner un numéro de SIRET valide." sqref="D10" xr:uid="{00000000-0002-0000-1600-00000A000000}">
      <formula1>14</formula1>
    </dataValidation>
    <dataValidation type="decimal" operator="greaterThanOrEqual" allowBlank="1" showInputMessage="1" showErrorMessage="1" prompt="Le coût unitaire est égal ou supérieur au seuil d’immobilisation." sqref="E35:E45" xr:uid="{8C0CACBC-7494-4FD3-9B0A-8925DD6EF498}">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0E28958-B10F-4E00-A125-AFF67AF465C4}">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AZ1073"/>
  <sheetViews>
    <sheetView topLeftCell="B1" zoomScale="90" zoomScaleNormal="90" workbookViewId="0">
      <selection activeCell="H11" sqref="H11:N11"/>
    </sheetView>
  </sheetViews>
  <sheetFormatPr baseColWidth="10" defaultColWidth="0" defaultRowHeight="0" customHeight="1" zeroHeight="1" x14ac:dyDescent="0.35"/>
  <cols>
    <col min="1" max="1" width="2.54296875" style="17" customWidth="1"/>
    <col min="2" max="2" width="18" style="17" customWidth="1"/>
    <col min="3" max="8" width="5.36328125" style="17" customWidth="1"/>
    <col min="9" max="14" width="12.453125" style="17" customWidth="1"/>
    <col min="15" max="15" width="10" style="331" customWidth="1"/>
    <col min="16" max="16" width="17.90625" hidden="1" customWidth="1"/>
    <col min="17" max="17" width="21.54296875" hidden="1" customWidth="1"/>
    <col min="18" max="34" width="10.453125" hidden="1" customWidth="1"/>
    <col min="35" max="40" width="10.36328125" hidden="1" customWidth="1"/>
    <col min="41" max="16384" width="15.36328125" hidden="1"/>
  </cols>
  <sheetData>
    <row r="1" spans="1:17" ht="15.75" customHeight="1" thickTop="1" thickBot="1" x14ac:dyDescent="0.4">
      <c r="A1" s="683"/>
      <c r="B1" s="683"/>
      <c r="C1" s="683"/>
      <c r="D1" s="683"/>
      <c r="E1" s="683"/>
      <c r="F1" s="630" t="s">
        <v>342</v>
      </c>
      <c r="G1" s="630"/>
      <c r="H1" s="630"/>
      <c r="I1" s="630"/>
      <c r="J1" s="631"/>
      <c r="K1" s="512"/>
      <c r="L1" s="513"/>
      <c r="M1" s="514"/>
      <c r="N1" s="513"/>
      <c r="O1" s="320"/>
      <c r="P1" s="174"/>
      <c r="Q1" s="167"/>
    </row>
    <row r="2" spans="1:17" ht="15.75" customHeight="1" thickTop="1" thickBot="1" x14ac:dyDescent="0.4">
      <c r="A2" s="683"/>
      <c r="B2" s="683"/>
      <c r="C2" s="683"/>
      <c r="D2" s="683"/>
      <c r="E2" s="683"/>
      <c r="F2" s="630"/>
      <c r="G2" s="630"/>
      <c r="H2" s="630"/>
      <c r="I2" s="630"/>
      <c r="J2" s="631"/>
      <c r="K2" s="661" t="s">
        <v>15</v>
      </c>
      <c r="L2" s="646"/>
      <c r="M2" s="696"/>
      <c r="N2" s="646"/>
      <c r="O2" s="321"/>
      <c r="P2" s="175"/>
      <c r="Q2" s="167"/>
    </row>
    <row r="3" spans="1:17" ht="15.75" customHeight="1" thickTop="1" thickBot="1" x14ac:dyDescent="0.4">
      <c r="A3" s="683"/>
      <c r="B3" s="683"/>
      <c r="C3" s="683"/>
      <c r="D3" s="683"/>
      <c r="E3" s="683"/>
      <c r="F3" s="632" t="s">
        <v>287</v>
      </c>
      <c r="G3" s="632"/>
      <c r="H3" s="632"/>
      <c r="I3" s="632"/>
      <c r="J3" s="633"/>
      <c r="K3" s="661" t="s">
        <v>0</v>
      </c>
      <c r="L3" s="646"/>
      <c r="M3" s="696" t="str">
        <f>IF(H10&lt;&gt;"",H10," ")</f>
        <v xml:space="preserve"> </v>
      </c>
      <c r="N3" s="646"/>
      <c r="O3" s="321"/>
      <c r="P3" s="175"/>
      <c r="Q3" s="167"/>
    </row>
    <row r="4" spans="1:17" ht="15.75" customHeight="1" thickTop="1" thickBot="1" x14ac:dyDescent="0.4">
      <c r="A4" s="683"/>
      <c r="B4" s="683"/>
      <c r="C4" s="683"/>
      <c r="D4" s="683"/>
      <c r="E4" s="683"/>
      <c r="F4" s="632"/>
      <c r="G4" s="632"/>
      <c r="H4" s="632"/>
      <c r="I4" s="632"/>
      <c r="J4" s="633"/>
      <c r="K4" s="679" t="s">
        <v>16</v>
      </c>
      <c r="L4" s="680"/>
      <c r="M4" s="645">
        <f ca="1">COUNTA(B64:B83)-COUNTIF(B64:B83,"")</f>
        <v>0</v>
      </c>
      <c r="N4" s="646"/>
      <c r="O4" s="321"/>
      <c r="P4" s="175"/>
      <c r="Q4" s="167"/>
    </row>
    <row r="5" spans="1:17" ht="15.75" customHeight="1" thickTop="1" thickBot="1" x14ac:dyDescent="0.4">
      <c r="A5" s="683"/>
      <c r="B5" s="683"/>
      <c r="C5" s="683"/>
      <c r="D5" s="683"/>
      <c r="E5" s="683"/>
      <c r="F5" s="632" t="s">
        <v>77</v>
      </c>
      <c r="G5" s="632"/>
      <c r="H5" s="632"/>
      <c r="I5" s="632"/>
      <c r="J5" s="633"/>
      <c r="K5" s="647">
        <f>Réglages!I5</f>
        <v>2023</v>
      </c>
      <c r="L5" s="648"/>
      <c r="M5" s="648"/>
      <c r="N5" s="648"/>
      <c r="O5" s="322"/>
      <c r="P5" s="167"/>
      <c r="Q5" s="167"/>
    </row>
    <row r="6" spans="1:17" ht="15.75" customHeight="1" thickTop="1" thickBot="1" x14ac:dyDescent="0.4">
      <c r="A6" s="390"/>
      <c r="B6" s="1"/>
      <c r="C6" s="2"/>
      <c r="D6" s="2"/>
      <c r="E6" s="2"/>
      <c r="F6" s="2"/>
      <c r="G6" s="2"/>
      <c r="H6" s="2"/>
      <c r="I6" s="3"/>
      <c r="J6" s="4"/>
      <c r="K6" s="4"/>
      <c r="L6" s="4"/>
      <c r="M6" s="5"/>
      <c r="N6" s="5"/>
      <c r="O6" s="323"/>
      <c r="P6" s="167"/>
      <c r="Q6" s="167"/>
    </row>
    <row r="7" spans="1:17" ht="35.25" customHeight="1" thickTop="1" thickBot="1" x14ac:dyDescent="0.4">
      <c r="B7" s="652" t="s">
        <v>17</v>
      </c>
      <c r="C7" s="653"/>
      <c r="D7" s="653"/>
      <c r="E7" s="653"/>
      <c r="F7" s="653"/>
      <c r="G7" s="653"/>
      <c r="H7" s="653"/>
      <c r="I7" s="653"/>
      <c r="J7" s="653"/>
      <c r="K7" s="653"/>
      <c r="L7" s="653"/>
      <c r="M7" s="653"/>
      <c r="N7" s="654"/>
      <c r="O7" s="323"/>
      <c r="P7" s="167"/>
      <c r="Q7" s="167"/>
    </row>
    <row r="8" spans="1:17" ht="35.25" customHeight="1" thickTop="1" thickBot="1" x14ac:dyDescent="0.4">
      <c r="B8" s="655" t="s">
        <v>75</v>
      </c>
      <c r="C8" s="656"/>
      <c r="D8" s="656"/>
      <c r="E8" s="656"/>
      <c r="F8" s="656"/>
      <c r="G8" s="656"/>
      <c r="H8" s="656"/>
      <c r="I8" s="656"/>
      <c r="J8" s="656"/>
      <c r="K8" s="656"/>
      <c r="L8" s="656"/>
      <c r="M8" s="656"/>
      <c r="N8" s="657"/>
      <c r="O8" s="323"/>
      <c r="P8" s="167"/>
      <c r="Q8" s="167"/>
    </row>
    <row r="9" spans="1:17" ht="6" customHeight="1" thickTop="1" thickBot="1" x14ac:dyDescent="0.4">
      <c r="A9" s="391"/>
      <c r="B9" s="16"/>
      <c r="C9" s="16"/>
      <c r="D9" s="16"/>
      <c r="E9" s="16"/>
      <c r="F9" s="16"/>
      <c r="G9" s="16"/>
      <c r="H9" s="16"/>
      <c r="I9" s="16"/>
      <c r="J9" s="16"/>
      <c r="K9" s="16"/>
      <c r="L9" s="14"/>
      <c r="M9" s="8"/>
      <c r="N9" s="8"/>
      <c r="O9" s="324"/>
      <c r="P9" s="175"/>
      <c r="Q9" s="167"/>
    </row>
    <row r="10" spans="1:17" ht="15.75" customHeight="1" thickTop="1" thickBot="1" x14ac:dyDescent="0.4">
      <c r="A10" s="392"/>
      <c r="B10" s="697" t="s">
        <v>69</v>
      </c>
      <c r="C10" s="698"/>
      <c r="D10" s="698"/>
      <c r="E10" s="698"/>
      <c r="F10" s="698"/>
      <c r="G10" s="20"/>
      <c r="H10" s="642"/>
      <c r="I10" s="643"/>
      <c r="J10" s="643"/>
      <c r="K10" s="643"/>
      <c r="L10" s="643"/>
      <c r="M10" s="643"/>
      <c r="N10" s="644"/>
      <c r="O10" s="322"/>
      <c r="P10" s="167"/>
      <c r="Q10" s="167"/>
    </row>
    <row r="11" spans="1:17" ht="30.75" customHeight="1" thickTop="1" thickBot="1" x14ac:dyDescent="0.4">
      <c r="A11" s="392"/>
      <c r="B11" s="671" t="s">
        <v>68</v>
      </c>
      <c r="C11" s="672"/>
      <c r="D11" s="672"/>
      <c r="E11" s="673"/>
      <c r="F11" s="684" t="s">
        <v>18</v>
      </c>
      <c r="G11" s="685"/>
      <c r="H11" s="642"/>
      <c r="I11" s="643"/>
      <c r="J11" s="643"/>
      <c r="K11" s="643"/>
      <c r="L11" s="643"/>
      <c r="M11" s="643"/>
      <c r="N11" s="644"/>
      <c r="O11" s="322"/>
      <c r="P11" s="167"/>
      <c r="Q11" s="167"/>
    </row>
    <row r="12" spans="1:17" ht="31.25" customHeight="1" thickTop="1" thickBot="1" x14ac:dyDescent="0.4">
      <c r="A12" s="393"/>
      <c r="B12" s="671" t="s">
        <v>68</v>
      </c>
      <c r="C12" s="672"/>
      <c r="D12" s="672"/>
      <c r="E12" s="673"/>
      <c r="F12" s="686" t="s">
        <v>19</v>
      </c>
      <c r="G12" s="687"/>
      <c r="H12" s="642"/>
      <c r="I12" s="643"/>
      <c r="J12" s="643"/>
      <c r="K12" s="643"/>
      <c r="L12" s="643"/>
      <c r="M12" s="643"/>
      <c r="N12" s="644"/>
      <c r="O12" s="325"/>
      <c r="P12" s="176"/>
      <c r="Q12" s="167"/>
    </row>
    <row r="13" spans="1:17" ht="15.75" customHeight="1" thickTop="1" thickBot="1" x14ac:dyDescent="0.4">
      <c r="A13" s="394"/>
      <c r="B13" s="697" t="s">
        <v>67</v>
      </c>
      <c r="C13" s="698"/>
      <c r="D13" s="698"/>
      <c r="E13" s="698"/>
      <c r="F13" s="698"/>
      <c r="G13" s="20"/>
      <c r="H13" s="642"/>
      <c r="I13" s="643"/>
      <c r="J13" s="643"/>
      <c r="K13" s="643"/>
      <c r="L13" s="643"/>
      <c r="M13" s="643"/>
      <c r="N13" s="644"/>
      <c r="O13" s="321"/>
      <c r="P13" s="175"/>
      <c r="Q13" s="167"/>
    </row>
    <row r="14" spans="1:17" ht="15.75" customHeight="1" thickTop="1" thickBot="1" x14ac:dyDescent="0.4">
      <c r="A14" s="395"/>
      <c r="B14" s="658"/>
      <c r="C14" s="659"/>
      <c r="D14" s="659"/>
      <c r="E14" s="659"/>
      <c r="F14" s="659"/>
      <c r="G14" s="659"/>
      <c r="H14" s="659"/>
      <c r="I14" s="659"/>
      <c r="J14" s="659"/>
      <c r="K14" s="659"/>
      <c r="L14" s="659"/>
      <c r="M14" s="659"/>
      <c r="N14" s="660"/>
      <c r="O14" s="324"/>
      <c r="P14" s="175"/>
      <c r="Q14" s="167"/>
    </row>
    <row r="15" spans="1:17" ht="18.75" customHeight="1" thickTop="1" thickBot="1" x14ac:dyDescent="0.4">
      <c r="B15" s="555" t="s">
        <v>112</v>
      </c>
      <c r="C15" s="556"/>
      <c r="D15" s="556"/>
      <c r="E15" s="556"/>
      <c r="F15" s="556"/>
      <c r="G15" s="556"/>
      <c r="H15" s="556"/>
      <c r="I15" s="556"/>
      <c r="J15" s="556"/>
      <c r="K15" s="556"/>
      <c r="L15" s="556"/>
      <c r="M15" s="556"/>
      <c r="N15" s="556"/>
      <c r="O15" s="321"/>
      <c r="P15" s="175"/>
      <c r="Q15" s="167"/>
    </row>
    <row r="16" spans="1:17" ht="29" customHeight="1" thickTop="1" thickBot="1" x14ac:dyDescent="0.4">
      <c r="A16" s="391"/>
      <c r="B16" s="16"/>
      <c r="C16" s="16"/>
      <c r="D16" s="16"/>
      <c r="E16" s="16"/>
      <c r="F16" s="16"/>
      <c r="G16" s="16"/>
      <c r="H16" s="16"/>
      <c r="I16" s="16"/>
      <c r="J16" s="666"/>
      <c r="K16" s="667"/>
      <c r="L16" s="667"/>
      <c r="M16" s="667"/>
      <c r="N16" s="668"/>
      <c r="O16" s="324"/>
      <c r="P16" s="175"/>
      <c r="Q16" s="167"/>
    </row>
    <row r="17" spans="1:18" s="59" customFormat="1" ht="15.75" customHeight="1" thickTop="1" thickBot="1" x14ac:dyDescent="0.35">
      <c r="A17" s="396"/>
      <c r="B17" s="430" t="s">
        <v>1</v>
      </c>
      <c r="C17" s="690"/>
      <c r="D17" s="691"/>
      <c r="E17" s="691"/>
      <c r="F17" s="691"/>
      <c r="G17" s="691"/>
      <c r="H17" s="691"/>
      <c r="I17" s="691"/>
      <c r="J17" s="691"/>
      <c r="K17" s="691"/>
      <c r="L17" s="691"/>
      <c r="M17" s="692"/>
      <c r="N17" s="162"/>
      <c r="O17" s="326"/>
      <c r="P17" s="177"/>
      <c r="Q17" s="167"/>
    </row>
    <row r="18" spans="1:18" s="59" customFormat="1" ht="15.75" customHeight="1" thickTop="1" thickBot="1" x14ac:dyDescent="0.35">
      <c r="A18" s="396"/>
      <c r="B18" s="430" t="s">
        <v>2</v>
      </c>
      <c r="C18" s="690"/>
      <c r="D18" s="691"/>
      <c r="E18" s="691"/>
      <c r="F18" s="691"/>
      <c r="G18" s="691"/>
      <c r="H18" s="691"/>
      <c r="I18" s="691"/>
      <c r="J18" s="691"/>
      <c r="K18" s="691"/>
      <c r="L18" s="691"/>
      <c r="M18" s="692"/>
      <c r="N18" s="162"/>
      <c r="O18" s="326"/>
      <c r="P18" s="177"/>
      <c r="Q18" s="167"/>
    </row>
    <row r="19" spans="1:18" s="59" customFormat="1" ht="15.75" customHeight="1" thickTop="1" thickBot="1" x14ac:dyDescent="0.35">
      <c r="A19" s="396"/>
      <c r="B19" s="430" t="s">
        <v>4</v>
      </c>
      <c r="C19" s="690"/>
      <c r="D19" s="691"/>
      <c r="E19" s="691"/>
      <c r="F19" s="691"/>
      <c r="G19" s="691"/>
      <c r="H19" s="691"/>
      <c r="I19" s="691"/>
      <c r="J19" s="691"/>
      <c r="K19" s="691"/>
      <c r="L19" s="691"/>
      <c r="M19" s="692"/>
      <c r="N19" s="162"/>
      <c r="O19" s="326"/>
      <c r="P19" s="177"/>
      <c r="Q19" s="167"/>
    </row>
    <row r="20" spans="1:18" s="59" customFormat="1" ht="15.75" customHeight="1" thickTop="1" thickBot="1" x14ac:dyDescent="0.35">
      <c r="A20" s="396"/>
      <c r="B20" s="431" t="s">
        <v>3</v>
      </c>
      <c r="C20" s="693"/>
      <c r="D20" s="694"/>
      <c r="E20" s="694"/>
      <c r="F20" s="694"/>
      <c r="G20" s="694"/>
      <c r="H20" s="694"/>
      <c r="I20" s="694"/>
      <c r="J20" s="694"/>
      <c r="K20" s="694"/>
      <c r="L20" s="694"/>
      <c r="M20" s="695"/>
      <c r="N20" s="162"/>
      <c r="O20" s="326"/>
      <c r="P20" s="177"/>
      <c r="Q20" s="167"/>
    </row>
    <row r="21" spans="1:18" ht="6" customHeight="1" thickTop="1" thickBot="1" x14ac:dyDescent="0.4">
      <c r="A21" s="391"/>
      <c r="B21" s="16"/>
      <c r="C21" s="157"/>
      <c r="D21" s="157"/>
      <c r="E21" s="157"/>
      <c r="F21" s="157"/>
      <c r="G21" s="157"/>
      <c r="H21" s="157"/>
      <c r="I21" s="157"/>
      <c r="J21" s="157"/>
      <c r="K21" s="157"/>
      <c r="L21" s="158"/>
      <c r="M21" s="97"/>
      <c r="N21" s="8"/>
      <c r="O21" s="324"/>
      <c r="P21" s="175"/>
      <c r="Q21" s="167"/>
    </row>
    <row r="22" spans="1:18" s="59" customFormat="1" ht="15.75" customHeight="1" thickTop="1" thickBot="1" x14ac:dyDescent="0.35">
      <c r="A22" s="397"/>
      <c r="B22" s="97"/>
      <c r="C22" s="674" t="s">
        <v>20</v>
      </c>
      <c r="D22" s="674"/>
      <c r="E22" s="674"/>
      <c r="F22" s="674"/>
      <c r="G22" s="674"/>
      <c r="H22" s="674"/>
      <c r="I22" s="674"/>
      <c r="J22" s="674"/>
      <c r="K22" s="674"/>
      <c r="L22" s="674"/>
      <c r="M22" s="674"/>
      <c r="N22" s="143"/>
      <c r="O22" s="327"/>
      <c r="P22" s="178"/>
      <c r="Q22" s="178"/>
      <c r="R22" s="171"/>
    </row>
    <row r="23" spans="1:18" s="59" customFormat="1" ht="15.75" customHeight="1" thickTop="1" thickBot="1" x14ac:dyDescent="0.35">
      <c r="A23" s="397"/>
      <c r="B23" s="159" t="s">
        <v>106</v>
      </c>
      <c r="C23" s="690"/>
      <c r="D23" s="691"/>
      <c r="E23" s="691"/>
      <c r="F23" s="691"/>
      <c r="G23" s="691"/>
      <c r="H23" s="691"/>
      <c r="I23" s="691"/>
      <c r="J23" s="691"/>
      <c r="K23" s="691"/>
      <c r="L23" s="691"/>
      <c r="M23" s="692"/>
      <c r="N23" s="110"/>
      <c r="O23" s="327"/>
      <c r="P23" s="178"/>
      <c r="Q23" s="178"/>
      <c r="R23" s="171"/>
    </row>
    <row r="24" spans="1:18" s="59" customFormat="1" ht="15.75" customHeight="1" thickTop="1" thickBot="1" x14ac:dyDescent="0.35">
      <c r="A24" s="397"/>
      <c r="B24" s="72" t="s">
        <v>21</v>
      </c>
      <c r="C24" s="690"/>
      <c r="D24" s="691"/>
      <c r="E24" s="691"/>
      <c r="F24" s="691"/>
      <c r="G24" s="691"/>
      <c r="H24" s="691"/>
      <c r="I24" s="691"/>
      <c r="J24" s="691"/>
      <c r="K24" s="691"/>
      <c r="L24" s="691"/>
      <c r="M24" s="692"/>
      <c r="N24" s="97"/>
      <c r="O24" s="327"/>
      <c r="P24" s="178"/>
      <c r="Q24" s="178"/>
      <c r="R24" s="171"/>
    </row>
    <row r="25" spans="1:18" s="59" customFormat="1" ht="15" customHeight="1" thickTop="1" thickBot="1" x14ac:dyDescent="0.35">
      <c r="A25" s="397"/>
      <c r="B25" s="142" t="s">
        <v>107</v>
      </c>
      <c r="C25" s="690"/>
      <c r="D25" s="691"/>
      <c r="E25" s="691"/>
      <c r="F25" s="691"/>
      <c r="G25" s="691"/>
      <c r="H25" s="691"/>
      <c r="I25" s="691"/>
      <c r="J25" s="691"/>
      <c r="K25" s="691"/>
      <c r="L25" s="691"/>
      <c r="M25" s="692"/>
      <c r="N25" s="97"/>
      <c r="O25" s="328"/>
      <c r="P25" s="177"/>
      <c r="Q25" s="167"/>
    </row>
    <row r="26" spans="1:18" s="59" customFormat="1" ht="15.75" customHeight="1" thickTop="1" thickBot="1" x14ac:dyDescent="0.35">
      <c r="A26" s="397"/>
      <c r="B26" s="72" t="s">
        <v>22</v>
      </c>
      <c r="C26" s="693"/>
      <c r="D26" s="694"/>
      <c r="E26" s="694"/>
      <c r="F26" s="694"/>
      <c r="G26" s="694"/>
      <c r="H26" s="694"/>
      <c r="I26" s="694"/>
      <c r="J26" s="694"/>
      <c r="K26" s="694"/>
      <c r="L26" s="694"/>
      <c r="M26" s="695"/>
      <c r="N26" s="97"/>
      <c r="O26" s="328"/>
      <c r="P26" s="177"/>
      <c r="Q26" s="167"/>
    </row>
    <row r="27" spans="1:18" s="59" customFormat="1" ht="15.75" customHeight="1" thickTop="1" thickBot="1" x14ac:dyDescent="0.35">
      <c r="A27" s="397"/>
      <c r="B27" s="72" t="s">
        <v>23</v>
      </c>
      <c r="C27" s="690"/>
      <c r="D27" s="691"/>
      <c r="E27" s="691"/>
      <c r="F27" s="691"/>
      <c r="G27" s="691"/>
      <c r="H27" s="691"/>
      <c r="I27" s="691"/>
      <c r="J27" s="691"/>
      <c r="K27" s="691"/>
      <c r="L27" s="691"/>
      <c r="M27" s="692"/>
      <c r="N27" s="97"/>
      <c r="O27" s="328"/>
      <c r="P27" s="177"/>
      <c r="Q27" s="167"/>
    </row>
    <row r="28" spans="1:18" s="59" customFormat="1" ht="15.75" customHeight="1" thickTop="1" thickBot="1" x14ac:dyDescent="0.35">
      <c r="A28" s="397"/>
      <c r="B28" s="72" t="s">
        <v>220</v>
      </c>
      <c r="C28" s="690"/>
      <c r="D28" s="691"/>
      <c r="E28" s="691"/>
      <c r="F28" s="691"/>
      <c r="G28" s="691"/>
      <c r="H28" s="691"/>
      <c r="I28" s="691"/>
      <c r="J28" s="691"/>
      <c r="K28" s="691"/>
      <c r="L28" s="691"/>
      <c r="M28" s="692"/>
      <c r="N28" s="97"/>
      <c r="O28" s="328"/>
      <c r="P28" s="177"/>
      <c r="Q28" s="167"/>
    </row>
    <row r="29" spans="1:18" s="59" customFormat="1" ht="15.75" customHeight="1" thickTop="1" thickBot="1" x14ac:dyDescent="0.35">
      <c r="A29" s="397"/>
      <c r="B29" s="166" t="s">
        <v>24</v>
      </c>
      <c r="C29" s="690"/>
      <c r="D29" s="691"/>
      <c r="E29" s="691"/>
      <c r="F29" s="691"/>
      <c r="G29" s="691"/>
      <c r="H29" s="691"/>
      <c r="I29" s="691"/>
      <c r="J29" s="691"/>
      <c r="K29" s="691"/>
      <c r="L29" s="691"/>
      <c r="M29" s="692"/>
      <c r="N29" s="97"/>
      <c r="O29" s="328"/>
      <c r="P29" s="177"/>
      <c r="Q29" s="167"/>
    </row>
    <row r="30" spans="1:18" ht="6" customHeight="1" thickTop="1" thickBot="1" x14ac:dyDescent="0.4">
      <c r="A30" s="391"/>
      <c r="B30" s="16"/>
      <c r="C30" s="16"/>
      <c r="D30" s="16"/>
      <c r="E30" s="16"/>
      <c r="F30" s="16"/>
      <c r="G30" s="16"/>
      <c r="H30" s="16"/>
      <c r="I30" s="16"/>
      <c r="J30" s="16"/>
      <c r="K30" s="16"/>
      <c r="L30" s="14"/>
      <c r="M30" s="8"/>
      <c r="N30" s="8"/>
      <c r="O30" s="324"/>
      <c r="P30" s="175"/>
      <c r="Q30" s="167"/>
    </row>
    <row r="31" spans="1:18" s="59" customFormat="1" ht="18.75" customHeight="1" thickTop="1" thickBot="1" x14ac:dyDescent="0.35">
      <c r="A31" s="349"/>
      <c r="B31" s="555" t="s">
        <v>95</v>
      </c>
      <c r="C31" s="556"/>
      <c r="D31" s="556"/>
      <c r="E31" s="556"/>
      <c r="F31" s="556"/>
      <c r="G31" s="556"/>
      <c r="H31" s="556"/>
      <c r="I31" s="556"/>
      <c r="J31" s="556"/>
      <c r="K31" s="556"/>
      <c r="L31" s="556"/>
      <c r="M31" s="556"/>
      <c r="N31" s="557"/>
      <c r="O31" s="350"/>
      <c r="P31" s="179"/>
      <c r="Q31" s="179"/>
    </row>
    <row r="32" spans="1:18" ht="6" customHeight="1" thickTop="1" thickBot="1" x14ac:dyDescent="0.4">
      <c r="A32" s="391"/>
      <c r="B32" s="16"/>
      <c r="C32" s="16"/>
      <c r="D32" s="16"/>
      <c r="E32" s="16"/>
      <c r="F32" s="16"/>
      <c r="G32" s="16"/>
      <c r="H32" s="16"/>
      <c r="I32" s="16"/>
      <c r="J32" s="16"/>
      <c r="K32" s="16"/>
      <c r="L32" s="14" t="str">
        <f>" "</f>
        <v xml:space="preserve"> </v>
      </c>
      <c r="M32" s="8"/>
      <c r="N32" s="8"/>
      <c r="O32" s="324"/>
      <c r="P32" s="175"/>
      <c r="Q32" s="167"/>
    </row>
    <row r="33" spans="1:25" s="59" customFormat="1" ht="21" customHeight="1" thickTop="1" thickBot="1" x14ac:dyDescent="0.35">
      <c r="A33" s="284"/>
      <c r="B33" s="634" t="s">
        <v>38</v>
      </c>
      <c r="C33" s="635"/>
      <c r="D33" s="624"/>
      <c r="E33" s="625"/>
      <c r="F33" s="625"/>
      <c r="G33" s="625"/>
      <c r="H33" s="625"/>
      <c r="I33" s="625"/>
      <c r="J33" s="625"/>
      <c r="K33" s="625"/>
      <c r="L33" s="626"/>
      <c r="M33" s="70"/>
      <c r="N33" s="58"/>
      <c r="O33" s="82"/>
      <c r="P33" s="179"/>
      <c r="Q33" s="179"/>
    </row>
    <row r="34" spans="1:25" s="59" customFormat="1" ht="15" customHeight="1" thickTop="1" thickBot="1" x14ac:dyDescent="0.35">
      <c r="A34" s="284"/>
      <c r="B34" s="620" t="s">
        <v>40</v>
      </c>
      <c r="C34" s="621"/>
      <c r="D34" s="688"/>
      <c r="E34" s="689"/>
      <c r="F34" s="689"/>
      <c r="G34" s="689"/>
      <c r="H34" s="689"/>
      <c r="I34" s="689"/>
      <c r="J34" s="689"/>
      <c r="K34" s="689"/>
      <c r="L34" s="689"/>
      <c r="M34" s="123"/>
      <c r="N34" s="58"/>
      <c r="O34" s="82"/>
      <c r="P34" s="179"/>
      <c r="Q34" s="179"/>
    </row>
    <row r="35" spans="1:25" s="59" customFormat="1" ht="15" customHeight="1" thickTop="1" thickBot="1" x14ac:dyDescent="0.35">
      <c r="A35" s="284"/>
      <c r="B35" s="620" t="s">
        <v>29</v>
      </c>
      <c r="C35" s="621"/>
      <c r="D35" s="675"/>
      <c r="E35" s="676"/>
      <c r="F35" s="676"/>
      <c r="G35" s="676"/>
      <c r="H35" s="676"/>
      <c r="I35" s="676"/>
      <c r="J35" s="676"/>
      <c r="K35" s="676"/>
      <c r="L35" s="677"/>
      <c r="M35" s="70"/>
      <c r="N35" s="58"/>
      <c r="O35" s="82"/>
      <c r="P35" s="179"/>
    </row>
    <row r="36" spans="1:25" s="59" customFormat="1" ht="15" customHeight="1" thickTop="1" thickBot="1" x14ac:dyDescent="0.35">
      <c r="A36" s="398"/>
      <c r="B36" s="620" t="s">
        <v>41</v>
      </c>
      <c r="C36" s="621"/>
      <c r="D36" s="639"/>
      <c r="E36" s="640"/>
      <c r="F36" s="640"/>
      <c r="G36" s="640"/>
      <c r="H36" s="640"/>
      <c r="I36" s="640"/>
      <c r="J36" s="640"/>
      <c r="K36" s="640"/>
      <c r="L36" s="641"/>
      <c r="M36" s="97"/>
      <c r="N36" s="97"/>
      <c r="O36" s="329"/>
      <c r="Q36" s="179"/>
      <c r="R36" s="179"/>
      <c r="S36" s="179"/>
      <c r="T36" s="179"/>
    </row>
    <row r="37" spans="1:25" ht="16.5" customHeight="1" thickTop="1" thickBot="1" x14ac:dyDescent="0.4">
      <c r="A37" s="391"/>
      <c r="B37" s="347"/>
      <c r="C37" s="347"/>
      <c r="D37" s="348"/>
      <c r="E37" s="348"/>
      <c r="F37" s="348"/>
      <c r="G37" s="16"/>
      <c r="H37" s="16"/>
      <c r="I37" s="16"/>
      <c r="J37" s="16"/>
      <c r="K37" s="16"/>
      <c r="L37" s="14"/>
      <c r="M37" s="8"/>
      <c r="N37" s="8"/>
      <c r="O37" s="324"/>
      <c r="P37" s="175"/>
      <c r="Q37" s="167"/>
      <c r="Y37" s="59"/>
    </row>
    <row r="38" spans="1:25" s="59" customFormat="1" ht="18.75" customHeight="1" thickTop="1" thickBot="1" x14ac:dyDescent="0.35">
      <c r="A38" s="349"/>
      <c r="B38" s="555" t="s">
        <v>96</v>
      </c>
      <c r="C38" s="556"/>
      <c r="D38" s="556"/>
      <c r="E38" s="556"/>
      <c r="F38" s="556"/>
      <c r="G38" s="556"/>
      <c r="H38" s="556"/>
      <c r="I38" s="556"/>
      <c r="J38" s="556"/>
      <c r="K38" s="556"/>
      <c r="L38" s="556"/>
      <c r="M38" s="556"/>
      <c r="N38" s="557"/>
      <c r="O38" s="183"/>
      <c r="Q38" s="179"/>
      <c r="R38" s="179"/>
      <c r="S38" s="179"/>
      <c r="T38" s="179"/>
    </row>
    <row r="39" spans="1:25" ht="19.25" customHeight="1" thickTop="1" thickBot="1" x14ac:dyDescent="0.4">
      <c r="A39" s="391"/>
      <c r="B39" s="16"/>
      <c r="C39" s="16"/>
      <c r="D39" s="16"/>
      <c r="E39" s="16"/>
      <c r="F39" s="16"/>
      <c r="G39" s="16"/>
      <c r="H39" s="16"/>
      <c r="I39" s="16"/>
      <c r="J39" s="16"/>
      <c r="K39" s="16"/>
      <c r="L39" s="14"/>
      <c r="M39" s="8"/>
      <c r="N39" s="8"/>
      <c r="O39" s="324"/>
      <c r="P39" s="175"/>
      <c r="Q39" s="167"/>
      <c r="Y39" s="59"/>
    </row>
    <row r="40" spans="1:25" s="59" customFormat="1" ht="15" customHeight="1" thickTop="1" thickBot="1" x14ac:dyDescent="0.35">
      <c r="A40" s="284"/>
      <c r="B40" s="620" t="s">
        <v>33</v>
      </c>
      <c r="C40" s="621"/>
      <c r="D40" s="639"/>
      <c r="E40" s="640"/>
      <c r="F40" s="640"/>
      <c r="G40" s="640"/>
      <c r="H40" s="640"/>
      <c r="I40" s="640"/>
      <c r="J40" s="640"/>
      <c r="K40" s="641"/>
      <c r="L40" s="70"/>
      <c r="M40" s="58"/>
      <c r="N40" s="58"/>
      <c r="O40" s="82"/>
      <c r="P40" s="180"/>
      <c r="Q40" s="179"/>
      <c r="R40" s="179"/>
      <c r="S40" s="179"/>
      <c r="T40" s="179"/>
    </row>
    <row r="41" spans="1:25" s="59" customFormat="1" ht="15" customHeight="1" thickTop="1" thickBot="1" x14ac:dyDescent="0.35">
      <c r="A41" s="284"/>
      <c r="B41" s="620" t="s">
        <v>1</v>
      </c>
      <c r="C41" s="621"/>
      <c r="D41" s="624"/>
      <c r="E41" s="625"/>
      <c r="F41" s="625"/>
      <c r="G41" s="625"/>
      <c r="H41" s="625"/>
      <c r="I41" s="625"/>
      <c r="J41" s="625"/>
      <c r="K41" s="626"/>
      <c r="L41" s="70"/>
      <c r="M41" s="70"/>
      <c r="N41" s="58"/>
      <c r="O41" s="82"/>
      <c r="Q41" s="179"/>
      <c r="R41" s="179"/>
      <c r="S41" s="179"/>
      <c r="T41" s="179"/>
    </row>
    <row r="42" spans="1:25" s="59" customFormat="1" ht="15" customHeight="1" thickTop="1" thickBot="1" x14ac:dyDescent="0.35">
      <c r="A42" s="284"/>
      <c r="B42" s="620" t="s">
        <v>2</v>
      </c>
      <c r="C42" s="621"/>
      <c r="D42" s="624"/>
      <c r="E42" s="625"/>
      <c r="F42" s="625"/>
      <c r="G42" s="625"/>
      <c r="H42" s="625"/>
      <c r="I42" s="625"/>
      <c r="J42" s="625"/>
      <c r="K42" s="626"/>
      <c r="L42" s="70"/>
      <c r="M42" s="58"/>
      <c r="N42" s="58"/>
      <c r="O42" s="82"/>
      <c r="Q42" s="179"/>
      <c r="R42" s="179"/>
      <c r="S42" s="179"/>
      <c r="T42" s="179"/>
    </row>
    <row r="43" spans="1:25" s="59" customFormat="1" ht="15" customHeight="1" thickTop="1" thickBot="1" x14ac:dyDescent="0.35">
      <c r="A43" s="284"/>
      <c r="B43" s="620" t="s">
        <v>28</v>
      </c>
      <c r="C43" s="621"/>
      <c r="D43" s="624"/>
      <c r="E43" s="625"/>
      <c r="F43" s="625"/>
      <c r="G43" s="625"/>
      <c r="H43" s="625"/>
      <c r="I43" s="625"/>
      <c r="J43" s="625"/>
      <c r="K43" s="626"/>
      <c r="L43" s="70"/>
      <c r="M43" s="58"/>
      <c r="N43" s="58"/>
      <c r="O43" s="82"/>
      <c r="Q43" s="179"/>
      <c r="R43" s="179"/>
      <c r="S43" s="179"/>
      <c r="T43" s="179"/>
      <c r="Y43" s="238"/>
    </row>
    <row r="44" spans="1:25" s="59" customFormat="1" ht="15" customHeight="1" thickTop="1" thickBot="1" x14ac:dyDescent="0.35">
      <c r="A44" s="284"/>
      <c r="B44" s="620" t="s">
        <v>4</v>
      </c>
      <c r="C44" s="621"/>
      <c r="D44" s="624"/>
      <c r="E44" s="625"/>
      <c r="F44" s="625"/>
      <c r="G44" s="625"/>
      <c r="H44" s="625"/>
      <c r="I44" s="625"/>
      <c r="J44" s="625"/>
      <c r="K44" s="626"/>
      <c r="L44" s="70"/>
      <c r="M44" s="58"/>
      <c r="N44" s="58"/>
      <c r="O44" s="82"/>
      <c r="P44" s="172"/>
      <c r="Q44" s="179"/>
      <c r="R44" s="179"/>
      <c r="S44" s="179"/>
      <c r="T44" s="179"/>
      <c r="Y44" s="238"/>
    </row>
    <row r="45" spans="1:25" s="59" customFormat="1" ht="15" customHeight="1" thickTop="1" thickBot="1" x14ac:dyDescent="0.35">
      <c r="A45" s="284"/>
      <c r="B45" s="620" t="s">
        <v>3</v>
      </c>
      <c r="C45" s="621"/>
      <c r="D45" s="627"/>
      <c r="E45" s="628"/>
      <c r="F45" s="628"/>
      <c r="G45" s="628"/>
      <c r="H45" s="628"/>
      <c r="I45" s="628"/>
      <c r="J45" s="628"/>
      <c r="K45" s="629"/>
      <c r="L45" s="70"/>
      <c r="M45" s="58"/>
      <c r="N45" s="58"/>
      <c r="O45" s="82"/>
      <c r="P45" s="175"/>
      <c r="Q45" s="179"/>
      <c r="R45" s="179"/>
      <c r="S45" s="179"/>
      <c r="T45" s="179"/>
      <c r="Y45" s="97"/>
    </row>
    <row r="46" spans="1:25" ht="6" customHeight="1" thickTop="1" thickBot="1" x14ac:dyDescent="0.4">
      <c r="A46" s="391"/>
      <c r="B46" s="622"/>
      <c r="C46" s="623"/>
      <c r="D46" s="144"/>
      <c r="E46" s="16"/>
      <c r="F46" s="16"/>
      <c r="G46" s="16"/>
      <c r="H46" s="16"/>
      <c r="I46" s="16"/>
      <c r="J46" s="16"/>
      <c r="K46" s="16"/>
      <c r="L46" s="14"/>
      <c r="M46" s="8"/>
      <c r="N46" s="8"/>
      <c r="O46" s="324"/>
      <c r="P46" s="175"/>
      <c r="Q46" s="167"/>
      <c r="Y46" s="97"/>
    </row>
    <row r="47" spans="1:25" ht="18.75" customHeight="1" thickTop="1" thickBot="1" x14ac:dyDescent="0.4">
      <c r="B47" s="555" t="s">
        <v>10</v>
      </c>
      <c r="C47" s="556"/>
      <c r="D47" s="556"/>
      <c r="E47" s="556"/>
      <c r="F47" s="556"/>
      <c r="G47" s="556"/>
      <c r="H47" s="556"/>
      <c r="I47" s="556"/>
      <c r="J47" s="556"/>
      <c r="K47" s="556"/>
      <c r="L47" s="556"/>
      <c r="M47" s="556"/>
      <c r="N47" s="557"/>
      <c r="O47" s="321"/>
      <c r="P47" s="175"/>
      <c r="Q47" s="167"/>
      <c r="Y47" s="97"/>
    </row>
    <row r="48" spans="1:25" ht="3.75" customHeight="1" thickTop="1" thickBot="1" x14ac:dyDescent="0.4">
      <c r="A48" s="394"/>
      <c r="B48" s="7"/>
      <c r="C48" s="7"/>
      <c r="D48" s="7"/>
      <c r="E48" s="7"/>
      <c r="F48" s="7"/>
      <c r="G48" s="7"/>
      <c r="H48" s="7"/>
      <c r="I48" s="7"/>
      <c r="J48" s="7"/>
      <c r="K48" s="7"/>
      <c r="L48" s="7"/>
      <c r="M48" s="9"/>
      <c r="N48" s="9"/>
      <c r="O48" s="324"/>
      <c r="P48" s="177"/>
      <c r="Q48" s="167"/>
    </row>
    <row r="49" spans="1:52" s="59" customFormat="1" ht="15.75" customHeight="1" thickTop="1" thickBot="1" x14ac:dyDescent="0.35">
      <c r="A49" s="397"/>
      <c r="B49" s="678" t="s">
        <v>11</v>
      </c>
      <c r="C49" s="650"/>
      <c r="D49" s="650"/>
      <c r="E49" s="650"/>
      <c r="F49" s="650"/>
      <c r="G49" s="650"/>
      <c r="H49" s="650"/>
      <c r="I49" s="649" t="s">
        <v>5</v>
      </c>
      <c r="J49" s="650"/>
      <c r="K49" s="649" t="s">
        <v>6</v>
      </c>
      <c r="L49" s="650"/>
      <c r="M49" s="649" t="s">
        <v>7</v>
      </c>
      <c r="N49" s="651"/>
      <c r="O49" s="328"/>
      <c r="P49" s="177"/>
      <c r="Q49" s="167"/>
    </row>
    <row r="50" spans="1:52" s="59" customFormat="1" ht="15.75" customHeight="1" thickTop="1" thickBot="1" x14ac:dyDescent="0.35">
      <c r="A50" s="397"/>
      <c r="B50" s="681" t="s">
        <v>12</v>
      </c>
      <c r="C50" s="682"/>
      <c r="D50" s="682"/>
      <c r="E50" s="682"/>
      <c r="F50" s="682"/>
      <c r="G50" s="682"/>
      <c r="H50" s="682"/>
      <c r="I50" s="598">
        <f ca="1">S62</f>
        <v>0</v>
      </c>
      <c r="J50" s="599"/>
      <c r="K50" s="598">
        <f ca="1">AA62</f>
        <v>0</v>
      </c>
      <c r="L50" s="599"/>
      <c r="M50" s="598">
        <f ca="1">AH62</f>
        <v>0</v>
      </c>
      <c r="N50" s="670"/>
      <c r="O50" s="328"/>
      <c r="P50" s="177"/>
      <c r="Q50" s="167"/>
    </row>
    <row r="51" spans="1:52" s="59" customFormat="1" ht="15.75" customHeight="1" thickTop="1" thickBot="1" x14ac:dyDescent="0.35">
      <c r="A51" s="397"/>
      <c r="B51" s="603" t="s">
        <v>36</v>
      </c>
      <c r="C51" s="604"/>
      <c r="D51" s="604"/>
      <c r="E51" s="604"/>
      <c r="F51" s="604"/>
      <c r="G51" s="604"/>
      <c r="H51" s="604"/>
      <c r="I51" s="600">
        <f ca="1">T62</f>
        <v>0</v>
      </c>
      <c r="J51" s="536"/>
      <c r="K51" s="600">
        <f ca="1">AB62</f>
        <v>0</v>
      </c>
      <c r="L51" s="536"/>
      <c r="M51" s="600">
        <f ca="1">AI62</f>
        <v>0</v>
      </c>
      <c r="N51" s="539"/>
      <c r="O51" s="328"/>
      <c r="P51" s="177"/>
      <c r="Q51" s="167"/>
    </row>
    <row r="52" spans="1:52" s="59" customFormat="1" ht="15.75" customHeight="1" thickTop="1" thickBot="1" x14ac:dyDescent="0.35">
      <c r="A52" s="397"/>
      <c r="B52" s="603" t="s">
        <v>13</v>
      </c>
      <c r="C52" s="604"/>
      <c r="D52" s="604"/>
      <c r="E52" s="604"/>
      <c r="F52" s="604"/>
      <c r="G52" s="604"/>
      <c r="H52" s="604"/>
      <c r="I52" s="600">
        <f ca="1">U62</f>
        <v>0</v>
      </c>
      <c r="J52" s="536"/>
      <c r="K52" s="600">
        <f ca="1">AC62</f>
        <v>0</v>
      </c>
      <c r="L52" s="536"/>
      <c r="M52" s="600">
        <f ca="1">AJ62</f>
        <v>0</v>
      </c>
      <c r="N52" s="539"/>
      <c r="O52" s="328"/>
      <c r="P52" s="177" t="s">
        <v>324</v>
      </c>
      <c r="Q52" s="167" t="s">
        <v>325</v>
      </c>
      <c r="S52" s="59" t="s">
        <v>325</v>
      </c>
      <c r="T52" s="59" t="s">
        <v>325</v>
      </c>
      <c r="U52" s="59" t="s">
        <v>325</v>
      </c>
      <c r="V52" s="59" t="s">
        <v>325</v>
      </c>
      <c r="W52" s="59" t="s">
        <v>325</v>
      </c>
      <c r="X52" s="59" t="s">
        <v>325</v>
      </c>
      <c r="Y52" s="59" t="s">
        <v>325</v>
      </c>
      <c r="AA52" s="59" t="s">
        <v>325</v>
      </c>
      <c r="AB52" s="59" t="s">
        <v>325</v>
      </c>
      <c r="AC52" s="59" t="s">
        <v>325</v>
      </c>
      <c r="AD52" s="59" t="s">
        <v>325</v>
      </c>
      <c r="AE52" s="59" t="s">
        <v>325</v>
      </c>
      <c r="AF52" s="59" t="s">
        <v>325</v>
      </c>
      <c r="AH52" s="59" t="s">
        <v>325</v>
      </c>
      <c r="AI52" s="59" t="s">
        <v>325</v>
      </c>
      <c r="AJ52" s="59" t="s">
        <v>325</v>
      </c>
      <c r="AK52" s="59" t="s">
        <v>325</v>
      </c>
      <c r="AL52" s="59" t="s">
        <v>325</v>
      </c>
      <c r="AM52" s="59" t="s">
        <v>325</v>
      </c>
      <c r="AO52" s="59" t="s">
        <v>325</v>
      </c>
      <c r="AQ52" s="59" t="s">
        <v>325</v>
      </c>
      <c r="AR52" s="59" t="s">
        <v>325</v>
      </c>
      <c r="AS52" s="59" t="s">
        <v>325</v>
      </c>
      <c r="AT52" s="59" t="s">
        <v>325</v>
      </c>
      <c r="AU52" s="59" t="s">
        <v>325</v>
      </c>
      <c r="AV52" s="59" t="s">
        <v>325</v>
      </c>
      <c r="AY52" s="442" t="s">
        <v>325</v>
      </c>
      <c r="AZ52" s="443" t="s">
        <v>325</v>
      </c>
    </row>
    <row r="53" spans="1:52" s="59" customFormat="1" ht="15.75" customHeight="1" thickTop="1" thickBot="1" x14ac:dyDescent="0.35">
      <c r="A53" s="397"/>
      <c r="B53" s="603" t="s">
        <v>221</v>
      </c>
      <c r="C53" s="604"/>
      <c r="D53" s="604"/>
      <c r="E53" s="604"/>
      <c r="F53" s="604"/>
      <c r="G53" s="604"/>
      <c r="H53" s="604"/>
      <c r="I53" s="600">
        <f ca="1">V62</f>
        <v>0</v>
      </c>
      <c r="J53" s="536"/>
      <c r="K53" s="600">
        <f ca="1">AD62</f>
        <v>0</v>
      </c>
      <c r="L53" s="536"/>
      <c r="M53" s="600">
        <f ca="1">AK62</f>
        <v>0</v>
      </c>
      <c r="N53" s="539"/>
      <c r="O53" s="328"/>
      <c r="P53" s="177" t="s">
        <v>326</v>
      </c>
      <c r="Q53" s="167"/>
      <c r="S53" s="59" t="str">
        <f t="shared" ref="S53:AN53" si="0">CONCATENATE(S54,"-",S59)</f>
        <v>cout tot-équipt</v>
      </c>
      <c r="T53" s="59" t="str">
        <f t="shared" si="0"/>
        <v>cout tot-personnel</v>
      </c>
      <c r="U53" s="59" t="str">
        <f t="shared" si="0"/>
        <v>cout tot-Fctmt</v>
      </c>
      <c r="V53" s="59" t="str">
        <f t="shared" si="0"/>
        <v>cout tot-presta service externes</v>
      </c>
      <c r="W53" s="59" t="str">
        <f t="shared" si="0"/>
        <v>cout tot-facturation interne</v>
      </c>
      <c r="X53" s="59" t="str">
        <f t="shared" si="0"/>
        <v>cout tot-frais généraux</v>
      </c>
      <c r="Y53" s="59" t="str">
        <f t="shared" si="0"/>
        <v>cout tot-frais env</v>
      </c>
      <c r="Z53" s="59" t="str">
        <f t="shared" si="0"/>
        <v>cout tot-TOTAL</v>
      </c>
      <c r="AA53" s="59" t="str">
        <f t="shared" si="0"/>
        <v>demande-équipt</v>
      </c>
      <c r="AB53" s="59" t="str">
        <f t="shared" si="0"/>
        <v>demande-RH</v>
      </c>
      <c r="AC53" s="59" t="str">
        <f t="shared" si="0"/>
        <v>demande-Fctmt</v>
      </c>
      <c r="AD53" s="59" t="str">
        <f t="shared" si="0"/>
        <v>demande-presta service externes</v>
      </c>
      <c r="AE53" s="59" t="str">
        <f t="shared" si="0"/>
        <v>demande-factu int</v>
      </c>
      <c r="AF53" s="59" t="str">
        <f t="shared" si="0"/>
        <v>demande-frais gestion</v>
      </c>
      <c r="AG53" s="59" t="str">
        <f t="shared" si="0"/>
        <v>demande-TOTAL</v>
      </c>
      <c r="AH53" s="59" t="str">
        <f t="shared" si="0"/>
        <v>apports-équipt</v>
      </c>
      <c r="AI53" s="59" t="str">
        <f t="shared" si="0"/>
        <v>apports-RH</v>
      </c>
      <c r="AJ53" s="59" t="str">
        <f t="shared" si="0"/>
        <v>apports-Fctmt</v>
      </c>
      <c r="AK53" s="59" t="str">
        <f t="shared" si="0"/>
        <v>apports-presta service externes</v>
      </c>
      <c r="AL53" s="59" t="str">
        <f t="shared" si="0"/>
        <v>apports-factu int</v>
      </c>
      <c r="AM53" s="59" t="str">
        <f t="shared" si="0"/>
        <v>apports-frais env</v>
      </c>
      <c r="AN53" s="59" t="str">
        <f t="shared" si="0"/>
        <v>apports-TOTAL</v>
      </c>
      <c r="AO53" s="59" t="s">
        <v>168</v>
      </c>
      <c r="AQ53" s="59" t="s">
        <v>283</v>
      </c>
      <c r="AR53" s="59" t="str">
        <f>CONCATENATE(AR54,"-",AR59)</f>
        <v>cofiUE-cofi sollicités</v>
      </c>
      <c r="AS53" s="59" t="str">
        <f>CONCATENATE(AS54,"-",AS59)</f>
        <v>cofiUE-cofi obtenus</v>
      </c>
      <c r="AT53" s="59" t="str">
        <f>CONCATENATE(AT54,"-",AT59)</f>
        <v>cofiNonUE-cofi sollicités</v>
      </c>
      <c r="AU53" s="59" t="str">
        <f>CONCATENATE(AU54,"-",AU59)</f>
        <v>cofiNonUE-cofi obtenus</v>
      </c>
      <c r="AV53" s="59" t="str">
        <f>CONCATENATE(AV54,"-",AV59)</f>
        <v>info-</v>
      </c>
      <c r="AY53" s="444" t="str">
        <f>CONCATENATE(AY54,"-",AY59)</f>
        <v>info-typePart</v>
      </c>
      <c r="AZ53" s="445" t="str">
        <f>CONCATENATE(AZ54,"-",AZ59)</f>
        <v>info-nomPart</v>
      </c>
    </row>
    <row r="54" spans="1:52" s="59" customFormat="1" ht="15.75" customHeight="1" thickTop="1" thickBot="1" x14ac:dyDescent="0.35">
      <c r="A54" s="397"/>
      <c r="B54" s="601" t="s">
        <v>14</v>
      </c>
      <c r="C54" s="602"/>
      <c r="D54" s="602"/>
      <c r="E54" s="602"/>
      <c r="F54" s="602"/>
      <c r="G54" s="602"/>
      <c r="H54" s="602"/>
      <c r="I54" s="636">
        <f ca="1">W62</f>
        <v>0</v>
      </c>
      <c r="J54" s="637"/>
      <c r="K54" s="636">
        <f ca="1">AE62</f>
        <v>0</v>
      </c>
      <c r="L54" s="637"/>
      <c r="M54" s="636">
        <f ca="1">AL62</f>
        <v>0</v>
      </c>
      <c r="N54" s="638"/>
      <c r="O54" s="328"/>
      <c r="P54" s="177"/>
      <c r="Q54" s="167"/>
      <c r="S54" s="59" t="s">
        <v>232</v>
      </c>
      <c r="T54" s="59" t="s">
        <v>232</v>
      </c>
      <c r="U54" s="59" t="s">
        <v>232</v>
      </c>
      <c r="V54" s="59" t="s">
        <v>232</v>
      </c>
      <c r="W54" s="59" t="s">
        <v>232</v>
      </c>
      <c r="X54" s="59" t="s">
        <v>232</v>
      </c>
      <c r="Y54" s="59" t="s">
        <v>232</v>
      </c>
      <c r="Z54" s="59" t="s">
        <v>232</v>
      </c>
      <c r="AA54" s="59" t="s">
        <v>233</v>
      </c>
      <c r="AB54" s="59" t="s">
        <v>233</v>
      </c>
      <c r="AC54" s="59" t="s">
        <v>233</v>
      </c>
      <c r="AD54" s="59" t="s">
        <v>233</v>
      </c>
      <c r="AE54" s="59" t="s">
        <v>233</v>
      </c>
      <c r="AF54" s="59" t="s">
        <v>233</v>
      </c>
      <c r="AG54" s="59" t="s">
        <v>233</v>
      </c>
      <c r="AH54" s="59" t="s">
        <v>155</v>
      </c>
      <c r="AI54" s="59" t="s">
        <v>155</v>
      </c>
      <c r="AJ54" s="59" t="s">
        <v>155</v>
      </c>
      <c r="AK54" s="59" t="s">
        <v>155</v>
      </c>
      <c r="AL54" s="59" t="s">
        <v>155</v>
      </c>
      <c r="AM54" s="59" t="s">
        <v>155</v>
      </c>
      <c r="AN54" s="59" t="s">
        <v>155</v>
      </c>
      <c r="AO54" s="59" t="s">
        <v>236</v>
      </c>
      <c r="AP54" s="59" t="s">
        <v>237</v>
      </c>
      <c r="AR54" s="59" t="s">
        <v>234</v>
      </c>
      <c r="AS54" s="59" t="s">
        <v>234</v>
      </c>
      <c r="AT54" s="59" t="s">
        <v>235</v>
      </c>
      <c r="AU54" s="59" t="s">
        <v>235</v>
      </c>
      <c r="AV54" s="59" t="s">
        <v>238</v>
      </c>
      <c r="AY54" s="446" t="s">
        <v>238</v>
      </c>
      <c r="AZ54" s="447" t="s">
        <v>238</v>
      </c>
    </row>
    <row r="55" spans="1:52" s="59" customFormat="1" ht="0.75" customHeight="1" thickTop="1" thickBot="1" x14ac:dyDescent="0.35">
      <c r="A55" s="397"/>
      <c r="B55" s="605"/>
      <c r="C55" s="606"/>
      <c r="D55" s="606"/>
      <c r="E55" s="606"/>
      <c r="F55" s="606"/>
      <c r="G55" s="606"/>
      <c r="H55" s="606"/>
      <c r="I55" s="615"/>
      <c r="J55" s="616"/>
      <c r="K55" s="615"/>
      <c r="L55" s="616"/>
      <c r="M55" s="615"/>
      <c r="N55" s="669"/>
      <c r="O55" s="328"/>
      <c r="P55" s="177"/>
      <c r="Q55" s="167"/>
    </row>
    <row r="56" spans="1:52" s="59" customFormat="1" ht="15.75" customHeight="1" thickTop="1" thickBot="1" x14ac:dyDescent="0.35">
      <c r="A56" s="397"/>
      <c r="B56" s="617" t="s">
        <v>211</v>
      </c>
      <c r="C56" s="618"/>
      <c r="D56" s="618"/>
      <c r="E56" s="618"/>
      <c r="F56" s="618"/>
      <c r="G56" s="618"/>
      <c r="H56" s="618"/>
      <c r="I56" s="664">
        <f ca="1">X62</f>
        <v>0</v>
      </c>
      <c r="J56" s="733"/>
      <c r="K56" s="664">
        <f ca="1">AF62</f>
        <v>0</v>
      </c>
      <c r="L56" s="733"/>
      <c r="M56" s="664"/>
      <c r="N56" s="665"/>
      <c r="O56" s="328"/>
      <c r="P56" s="177"/>
      <c r="Q56" s="209" t="s">
        <v>167</v>
      </c>
      <c r="AO56" s="752" t="s">
        <v>168</v>
      </c>
      <c r="AP56" s="745" t="s">
        <v>171</v>
      </c>
      <c r="AQ56" s="549" t="s">
        <v>283</v>
      </c>
      <c r="AR56" s="751" t="s">
        <v>190</v>
      </c>
      <c r="AS56" s="751"/>
      <c r="AT56" s="751" t="s">
        <v>191</v>
      </c>
      <c r="AU56" s="751"/>
      <c r="AW56" s="541" t="s">
        <v>273</v>
      </c>
    </row>
    <row r="57" spans="1:52" s="59" customFormat="1" ht="15.75" customHeight="1" thickTop="1" thickBot="1" x14ac:dyDescent="0.35">
      <c r="A57" s="397"/>
      <c r="B57" s="607" t="s">
        <v>61</v>
      </c>
      <c r="C57" s="608"/>
      <c r="D57" s="608"/>
      <c r="E57" s="608"/>
      <c r="F57" s="608"/>
      <c r="G57" s="608"/>
      <c r="H57" s="608"/>
      <c r="I57" s="609">
        <f ca="1">Y62</f>
        <v>0</v>
      </c>
      <c r="J57" s="610"/>
      <c r="K57" s="609"/>
      <c r="L57" s="610"/>
      <c r="M57" s="609">
        <f ca="1">AM62</f>
        <v>0</v>
      </c>
      <c r="N57" s="619"/>
      <c r="O57" s="328"/>
      <c r="P57" s="177"/>
      <c r="Q57" s="167"/>
      <c r="S57" s="748" t="s">
        <v>146</v>
      </c>
      <c r="T57" s="748"/>
      <c r="U57" s="748"/>
      <c r="V57" s="748"/>
      <c r="W57" s="748"/>
      <c r="X57" s="748"/>
      <c r="Y57" s="748"/>
      <c r="Z57" s="748"/>
      <c r="AA57" s="747" t="s">
        <v>154</v>
      </c>
      <c r="AB57" s="747"/>
      <c r="AC57" s="747"/>
      <c r="AD57" s="747"/>
      <c r="AE57" s="747"/>
      <c r="AF57" s="747"/>
      <c r="AG57" s="747"/>
      <c r="AH57" s="746" t="s">
        <v>155</v>
      </c>
      <c r="AI57" s="746"/>
      <c r="AJ57" s="746"/>
      <c r="AK57" s="746"/>
      <c r="AL57" s="746"/>
      <c r="AM57" s="746"/>
      <c r="AN57" s="746"/>
      <c r="AO57" s="752"/>
      <c r="AP57" s="745"/>
      <c r="AQ57" s="549"/>
      <c r="AR57" s="751"/>
      <c r="AS57" s="751"/>
      <c r="AT57" s="751"/>
      <c r="AU57" s="751"/>
      <c r="AV57" s="59" t="s">
        <v>254</v>
      </c>
      <c r="AW57" s="541"/>
    </row>
    <row r="58" spans="1:52" s="59" customFormat="1" ht="15.75" customHeight="1" thickTop="1" thickBot="1" x14ac:dyDescent="0.4">
      <c r="A58" s="397"/>
      <c r="B58" s="753" t="s">
        <v>338</v>
      </c>
      <c r="C58" s="754"/>
      <c r="D58" s="754"/>
      <c r="E58" s="754"/>
      <c r="F58" s="754"/>
      <c r="G58" s="754"/>
      <c r="H58" s="754"/>
      <c r="I58" s="749">
        <f ca="1">SUM(K58,M58)</f>
        <v>0</v>
      </c>
      <c r="J58" s="750"/>
      <c r="K58" s="749">
        <f ca="1">ROUNDUP((SUM(K50:L57)),0)</f>
        <v>0</v>
      </c>
      <c r="L58" s="750"/>
      <c r="M58" s="662">
        <f ca="1">ROUNDUP((SUM(M50:N57)),0)</f>
        <v>0</v>
      </c>
      <c r="N58" s="663"/>
      <c r="O58" s="328"/>
      <c r="P58" s="175"/>
      <c r="Q58" s="167"/>
      <c r="R58" s="213" t="s">
        <v>169</v>
      </c>
      <c r="S58" s="212" t="s">
        <v>156</v>
      </c>
      <c r="T58" s="212" t="s">
        <v>156</v>
      </c>
      <c r="U58" s="212" t="s">
        <v>156</v>
      </c>
      <c r="V58" s="212" t="s">
        <v>156</v>
      </c>
      <c r="W58" s="212" t="s">
        <v>156</v>
      </c>
      <c r="X58" s="212" t="s">
        <v>156</v>
      </c>
      <c r="Y58" s="212" t="s">
        <v>156</v>
      </c>
      <c r="Z58" s="212"/>
      <c r="AA58" s="212" t="s">
        <v>157</v>
      </c>
      <c r="AB58" s="212" t="s">
        <v>157</v>
      </c>
      <c r="AC58" s="212" t="s">
        <v>157</v>
      </c>
      <c r="AD58" s="212" t="s">
        <v>157</v>
      </c>
      <c r="AE58" s="212" t="s">
        <v>157</v>
      </c>
      <c r="AF58" s="212" t="s">
        <v>157</v>
      </c>
      <c r="AG58" s="212"/>
      <c r="AH58" s="212" t="s">
        <v>158</v>
      </c>
      <c r="AI58" s="212" t="s">
        <v>158</v>
      </c>
      <c r="AJ58" s="212" t="s">
        <v>158</v>
      </c>
      <c r="AK58" s="212" t="s">
        <v>158</v>
      </c>
      <c r="AL58" s="212" t="s">
        <v>158</v>
      </c>
      <c r="AM58" s="212" t="s">
        <v>158</v>
      </c>
      <c r="AN58" s="212"/>
      <c r="AO58" s="212" t="s">
        <v>157</v>
      </c>
      <c r="AP58" s="212" t="s">
        <v>157</v>
      </c>
      <c r="AQ58" s="212" t="s">
        <v>157</v>
      </c>
      <c r="AR58" s="257" t="s">
        <v>157</v>
      </c>
      <c r="AS58" s="257" t="s">
        <v>158</v>
      </c>
      <c r="AT58" s="257" t="s">
        <v>157</v>
      </c>
      <c r="AU58" s="257" t="s">
        <v>158</v>
      </c>
      <c r="AV58" s="257" t="s">
        <v>270</v>
      </c>
      <c r="AW58" s="541"/>
    </row>
    <row r="59" spans="1:52" ht="30.65" customHeight="1" thickTop="1" thickBot="1" x14ac:dyDescent="0.4">
      <c r="A59" s="394"/>
      <c r="C59" s="462"/>
      <c r="D59" s="462"/>
      <c r="E59" s="462"/>
      <c r="F59" s="462"/>
      <c r="G59" s="462"/>
      <c r="H59" s="462"/>
      <c r="I59" s="462"/>
      <c r="J59" s="462"/>
      <c r="K59" s="462"/>
      <c r="L59" s="462"/>
      <c r="M59" s="462"/>
      <c r="N59" s="463"/>
      <c r="O59" s="324"/>
      <c r="P59" s="175"/>
      <c r="Q59" s="167"/>
      <c r="S59" s="188" t="s">
        <v>147</v>
      </c>
      <c r="T59" s="189" t="s">
        <v>213</v>
      </c>
      <c r="U59" s="189" t="s">
        <v>149</v>
      </c>
      <c r="V59" s="271" t="s">
        <v>202</v>
      </c>
      <c r="W59" s="271" t="s">
        <v>214</v>
      </c>
      <c r="X59" s="271" t="s">
        <v>212</v>
      </c>
      <c r="Y59" s="190" t="s">
        <v>153</v>
      </c>
      <c r="Z59" s="217" t="s">
        <v>172</v>
      </c>
      <c r="AA59" s="188" t="s">
        <v>147</v>
      </c>
      <c r="AB59" s="189" t="s">
        <v>148</v>
      </c>
      <c r="AC59" s="189" t="s">
        <v>149</v>
      </c>
      <c r="AD59" s="189" t="s">
        <v>202</v>
      </c>
      <c r="AE59" s="189" t="s">
        <v>150</v>
      </c>
      <c r="AF59" s="190" t="s">
        <v>152</v>
      </c>
      <c r="AG59" s="218" t="s">
        <v>172</v>
      </c>
      <c r="AH59" s="188" t="s">
        <v>147</v>
      </c>
      <c r="AI59" s="189" t="s">
        <v>148</v>
      </c>
      <c r="AJ59" s="189" t="s">
        <v>149</v>
      </c>
      <c r="AK59" s="189" t="s">
        <v>202</v>
      </c>
      <c r="AL59" s="189" t="s">
        <v>150</v>
      </c>
      <c r="AM59" s="190" t="s">
        <v>153</v>
      </c>
      <c r="AN59" s="219" t="s">
        <v>172</v>
      </c>
      <c r="AO59" s="190" t="str">
        <f>AO56</f>
        <v>aide personnels statutaire</v>
      </c>
      <c r="AP59" s="190" t="str">
        <f>AP56</f>
        <v>aide prestations de service</v>
      </c>
      <c r="AQ59" s="258" t="s">
        <v>39</v>
      </c>
      <c r="AR59" s="258" t="s">
        <v>183</v>
      </c>
      <c r="AS59" s="258" t="s">
        <v>182</v>
      </c>
      <c r="AT59" s="258" t="s">
        <v>183</v>
      </c>
      <c r="AU59" s="258" t="s">
        <v>182</v>
      </c>
      <c r="AW59" s="541"/>
      <c r="AY59" s="448" t="s">
        <v>327</v>
      </c>
      <c r="AZ59" s="449" t="s">
        <v>328</v>
      </c>
    </row>
    <row r="60" spans="1:52" ht="18.75" customHeight="1" thickTop="1" thickBot="1" x14ac:dyDescent="0.4">
      <c r="B60" s="555" t="s">
        <v>25</v>
      </c>
      <c r="C60" s="556"/>
      <c r="D60" s="556"/>
      <c r="E60" s="556"/>
      <c r="F60" s="556"/>
      <c r="G60" s="556"/>
      <c r="H60" s="556"/>
      <c r="I60" s="556"/>
      <c r="J60" s="556"/>
      <c r="K60" s="556"/>
      <c r="L60" s="556"/>
      <c r="M60" s="556"/>
      <c r="N60" s="556"/>
      <c r="O60" s="321"/>
      <c r="P60" s="175"/>
      <c r="Q60" s="167"/>
      <c r="R60" s="239" t="s">
        <v>173</v>
      </c>
      <c r="S60" s="18" t="s">
        <v>174</v>
      </c>
      <c r="T60" s="240" t="s">
        <v>177</v>
      </c>
      <c r="U60" s="240" t="s">
        <v>176</v>
      </c>
      <c r="V60" s="267" t="s">
        <v>179</v>
      </c>
      <c r="W60" s="267" t="s">
        <v>175</v>
      </c>
      <c r="X60" s="267" t="s">
        <v>181</v>
      </c>
      <c r="Y60" s="268" t="s">
        <v>180</v>
      </c>
      <c r="Z60" s="240"/>
      <c r="AA60" s="242" t="str">
        <f t="shared" ref="AA60:AF60" si="1">S60</f>
        <v>Case_equipement</v>
      </c>
      <c r="AB60" s="240" t="str">
        <f t="shared" si="1"/>
        <v>Case_pers_tot</v>
      </c>
      <c r="AC60" s="240" t="str">
        <f t="shared" si="1"/>
        <v>Case_fonctionnement_tot</v>
      </c>
      <c r="AD60" s="240" t="str">
        <f t="shared" si="1"/>
        <v>Case_prestationServiceExterne</v>
      </c>
      <c r="AE60" s="240" t="str">
        <f t="shared" si="1"/>
        <v>Case_facturation_interne</v>
      </c>
      <c r="AF60" s="241" t="str">
        <f t="shared" si="1"/>
        <v>Case_frais_gestion</v>
      </c>
      <c r="AG60" s="240"/>
      <c r="AH60" s="242" t="str">
        <f>S60</f>
        <v>Case_equipement</v>
      </c>
      <c r="AI60" s="240" t="str">
        <f>T60</f>
        <v>Case_pers_tot</v>
      </c>
      <c r="AJ60" s="240" t="str">
        <f>U60</f>
        <v>Case_fonctionnement_tot</v>
      </c>
      <c r="AK60" s="240" t="str">
        <f>V60</f>
        <v>Case_prestationServiceExterne</v>
      </c>
      <c r="AL60" s="240" t="str">
        <f>W60</f>
        <v>Case_facturation_interne</v>
      </c>
      <c r="AM60" s="241" t="str">
        <f>Y60</f>
        <v>Case_frais_environnement</v>
      </c>
      <c r="AN60" s="241"/>
      <c r="AO60" s="241" t="s">
        <v>178</v>
      </c>
      <c r="AP60" s="241" t="s">
        <v>179</v>
      </c>
      <c r="AQ60" s="343" t="s">
        <v>282</v>
      </c>
      <c r="AR60" s="18" t="s">
        <v>192</v>
      </c>
      <c r="AS60" s="18" t="s">
        <v>192</v>
      </c>
      <c r="AT60" s="18" t="s">
        <v>193</v>
      </c>
      <c r="AU60" s="18" t="s">
        <v>193</v>
      </c>
      <c r="AV60" s="18" t="s">
        <v>272</v>
      </c>
      <c r="AW60" s="541"/>
    </row>
    <row r="61" spans="1:52" ht="4.5" customHeight="1" thickTop="1" thickBot="1" x14ac:dyDescent="0.4">
      <c r="A61" s="394"/>
      <c r="B61" s="7"/>
      <c r="C61" s="7"/>
      <c r="D61" s="7"/>
      <c r="E61" s="7"/>
      <c r="F61" s="7"/>
      <c r="G61" s="7"/>
      <c r="H61" s="7"/>
      <c r="I61" s="7"/>
      <c r="J61" s="7"/>
      <c r="K61" s="7"/>
      <c r="L61" s="7"/>
      <c r="M61" s="9"/>
      <c r="N61" s="9"/>
      <c r="O61" s="324"/>
      <c r="P61" s="177"/>
      <c r="Q61" s="167"/>
      <c r="S61" s="195"/>
      <c r="T61" s="195"/>
      <c r="U61" s="195"/>
      <c r="V61" s="195"/>
      <c r="W61" s="195"/>
      <c r="X61" s="195"/>
      <c r="Y61" s="195"/>
      <c r="Z61" s="195"/>
      <c r="AA61" s="194"/>
      <c r="AB61" s="194"/>
      <c r="AC61" s="194"/>
      <c r="AD61" s="194"/>
      <c r="AE61" s="194"/>
      <c r="AF61" s="194"/>
      <c r="AG61" s="194"/>
      <c r="AH61" s="193"/>
      <c r="AI61" s="193"/>
      <c r="AJ61" s="193"/>
      <c r="AK61" s="193"/>
      <c r="AL61" s="193"/>
      <c r="AM61" s="193"/>
      <c r="AN61" s="193"/>
      <c r="AO61" s="210"/>
      <c r="AP61" s="215"/>
      <c r="AQ61" s="344"/>
    </row>
    <row r="62" spans="1:52" s="59" customFormat="1" ht="15.75" customHeight="1" thickTop="1" thickBot="1" x14ac:dyDescent="0.35">
      <c r="A62" s="397"/>
      <c r="B62" s="742" t="s">
        <v>29</v>
      </c>
      <c r="C62" s="743"/>
      <c r="D62" s="744"/>
      <c r="E62" s="756" t="s">
        <v>26</v>
      </c>
      <c r="F62" s="757"/>
      <c r="G62" s="757"/>
      <c r="H62" s="758"/>
      <c r="I62" s="583" t="s">
        <v>5</v>
      </c>
      <c r="J62" s="584"/>
      <c r="K62" s="583" t="s">
        <v>6</v>
      </c>
      <c r="L62" s="584"/>
      <c r="M62" s="583" t="s">
        <v>7</v>
      </c>
      <c r="N62" s="585"/>
      <c r="O62" s="328"/>
      <c r="P62" s="181"/>
      <c r="Q62" s="185" t="s">
        <v>145</v>
      </c>
      <c r="R62" s="59" t="s">
        <v>159</v>
      </c>
      <c r="S62" s="220">
        <f t="shared" ref="S62:AU62" ca="1" si="2">SUM(S64:S83)</f>
        <v>0</v>
      </c>
      <c r="T62" s="221">
        <f t="shared" ca="1" si="2"/>
        <v>0</v>
      </c>
      <c r="U62" s="221">
        <f t="shared" ca="1" si="2"/>
        <v>0</v>
      </c>
      <c r="V62" s="221">
        <f t="shared" ca="1" si="2"/>
        <v>0</v>
      </c>
      <c r="W62" s="221">
        <f t="shared" ca="1" si="2"/>
        <v>0</v>
      </c>
      <c r="X62" s="221">
        <f t="shared" ca="1" si="2"/>
        <v>0</v>
      </c>
      <c r="Y62" s="222">
        <f t="shared" ca="1" si="2"/>
        <v>0</v>
      </c>
      <c r="Z62" s="223">
        <f t="shared" ca="1" si="2"/>
        <v>0</v>
      </c>
      <c r="AA62" s="220">
        <f t="shared" ca="1" si="2"/>
        <v>0</v>
      </c>
      <c r="AB62" s="221">
        <f t="shared" ca="1" si="2"/>
        <v>0</v>
      </c>
      <c r="AC62" s="221">
        <f t="shared" ca="1" si="2"/>
        <v>0</v>
      </c>
      <c r="AD62" s="221">
        <f t="shared" ca="1" si="2"/>
        <v>0</v>
      </c>
      <c r="AE62" s="221">
        <f t="shared" ca="1" si="2"/>
        <v>0</v>
      </c>
      <c r="AF62" s="222">
        <f t="shared" ca="1" si="2"/>
        <v>0</v>
      </c>
      <c r="AG62" s="224">
        <f t="shared" ca="1" si="2"/>
        <v>0</v>
      </c>
      <c r="AH62" s="220">
        <f t="shared" ca="1" si="2"/>
        <v>0</v>
      </c>
      <c r="AI62" s="221">
        <f t="shared" ca="1" si="2"/>
        <v>0</v>
      </c>
      <c r="AJ62" s="221">
        <f t="shared" ca="1" si="2"/>
        <v>0</v>
      </c>
      <c r="AK62" s="221">
        <f t="shared" ca="1" si="2"/>
        <v>0</v>
      </c>
      <c r="AL62" s="221">
        <f t="shared" ca="1" si="2"/>
        <v>0</v>
      </c>
      <c r="AM62" s="222">
        <f t="shared" ca="1" si="2"/>
        <v>0</v>
      </c>
      <c r="AN62" s="225">
        <f t="shared" ca="1" si="2"/>
        <v>0</v>
      </c>
      <c r="AO62" s="222">
        <f t="shared" ca="1" si="2"/>
        <v>0</v>
      </c>
      <c r="AP62" s="222">
        <f t="shared" ca="1" si="2"/>
        <v>0</v>
      </c>
      <c r="AQ62" s="222">
        <f t="shared" ca="1" si="2"/>
        <v>0</v>
      </c>
      <c r="AR62" s="220">
        <f t="shared" ca="1" si="2"/>
        <v>0</v>
      </c>
      <c r="AS62" s="222">
        <f t="shared" ca="1" si="2"/>
        <v>0</v>
      </c>
      <c r="AT62" s="220">
        <f t="shared" ca="1" si="2"/>
        <v>0</v>
      </c>
      <c r="AU62" s="222">
        <f t="shared" ca="1" si="2"/>
        <v>0</v>
      </c>
      <c r="AV62" s="222"/>
      <c r="AW62" s="317">
        <f>SUM(AW64:AW83)</f>
        <v>20</v>
      </c>
    </row>
    <row r="63" spans="1:52" ht="15.75" hidden="1" customHeight="1" thickTop="1" thickBot="1" x14ac:dyDescent="0.4">
      <c r="A63" s="399"/>
      <c r="B63" s="102" t="str">
        <f>IF(O63&lt;&gt;"",O63&amp;"-"&amp;COUNTIF(O$46:O63,O63),"")</f>
        <v/>
      </c>
      <c r="C63" s="755" t="e">
        <f>IF(#REF!&lt;&gt;"",#REF!,"")</f>
        <v>#REF!</v>
      </c>
      <c r="D63" s="612"/>
      <c r="E63" s="612"/>
      <c r="F63" s="612"/>
      <c r="G63" s="612"/>
      <c r="H63" s="612"/>
      <c r="I63" s="611" t="e">
        <f>#REF!</f>
        <v>#REF!</v>
      </c>
      <c r="J63" s="612"/>
      <c r="K63" s="611" t="e">
        <f>#REF!</f>
        <v>#REF!</v>
      </c>
      <c r="L63" s="612"/>
      <c r="M63" s="613" t="e">
        <f>#REF!</f>
        <v>#REF!</v>
      </c>
      <c r="N63" s="614"/>
      <c r="O63" s="321"/>
      <c r="P63" s="182"/>
      <c r="Q63" s="186"/>
      <c r="S63" s="226"/>
      <c r="T63" s="226"/>
      <c r="U63" s="226"/>
      <c r="V63" s="226"/>
      <c r="W63" s="226"/>
      <c r="X63" s="226"/>
      <c r="Y63" s="226"/>
      <c r="Z63" s="226"/>
      <c r="AA63" s="226"/>
      <c r="AB63" s="227"/>
      <c r="AC63" s="227"/>
      <c r="AD63" s="227"/>
      <c r="AE63" s="227"/>
      <c r="AF63" s="227"/>
      <c r="AG63" s="227"/>
      <c r="AH63" s="227"/>
      <c r="AI63" s="227"/>
      <c r="AJ63" s="227"/>
      <c r="AK63" s="227"/>
      <c r="AL63" s="227"/>
      <c r="AM63" s="227"/>
      <c r="AN63" s="227"/>
      <c r="AO63" s="227"/>
      <c r="AP63" s="227"/>
      <c r="AQ63" s="227"/>
      <c r="AR63" s="227"/>
      <c r="AS63" s="227"/>
      <c r="AT63" s="227"/>
      <c r="AU63" s="227"/>
    </row>
    <row r="64" spans="1:52" s="59" customFormat="1" ht="24" customHeight="1" thickTop="1" thickBot="1" x14ac:dyDescent="0.35">
      <c r="A64" s="400">
        <v>1</v>
      </c>
      <c r="B64" s="532" t="str">
        <f t="shared" ref="B64:B83" ca="1" si="3">IF(INDIRECT("'"&amp;Q64&amp;"'!D$9")="","",INDIRECT("'"&amp;Q64&amp;"'!D$9"))</f>
        <v/>
      </c>
      <c r="C64" s="533" t="str">
        <f>IF(Part2!$D$7="", "", Part2!$D$7)</f>
        <v/>
      </c>
      <c r="D64" s="534"/>
      <c r="E64" s="546" t="str">
        <f t="shared" ref="E64:E83" ca="1" si="4">IF(INDIRECT("'"&amp;Q64&amp;"'!D$7")="","",INDIRECT("'"&amp;Q64&amp;"'!D$7"))</f>
        <v/>
      </c>
      <c r="F64" s="547"/>
      <c r="G64" s="547"/>
      <c r="H64" s="548"/>
      <c r="I64" s="535">
        <f t="shared" ref="I64:I83" ca="1" si="5">Z64</f>
        <v>0</v>
      </c>
      <c r="J64" s="536"/>
      <c r="K64" s="535">
        <f t="shared" ref="K64:K83" ca="1" si="6">AG64</f>
        <v>0</v>
      </c>
      <c r="L64" s="536"/>
      <c r="M64" s="535">
        <f t="shared" ref="M64:M83" ca="1" si="7">AN64</f>
        <v>0</v>
      </c>
      <c r="N64" s="539"/>
      <c r="O64" s="328"/>
      <c r="P64" s="441" t="s">
        <v>325</v>
      </c>
      <c r="Q64" s="450" t="s">
        <v>132</v>
      </c>
      <c r="R64" s="191"/>
      <c r="S64" s="228">
        <f t="shared" ref="S64:Y73" ca="1" si="8">INDIRECT("'"&amp;$Q64&amp;"'!"&amp;S$58&amp;ROW(INDIRECT("'"&amp;$Q64&amp;"'!"&amp;S$60)))</f>
        <v>0</v>
      </c>
      <c r="T64" s="229">
        <f t="shared" ca="1" si="8"/>
        <v>0</v>
      </c>
      <c r="U64" s="229">
        <f t="shared" ca="1" si="8"/>
        <v>0</v>
      </c>
      <c r="V64" s="229">
        <f t="shared" ca="1" si="8"/>
        <v>0</v>
      </c>
      <c r="W64" s="229">
        <f t="shared" ca="1" si="8"/>
        <v>0</v>
      </c>
      <c r="X64" s="229">
        <f t="shared" ca="1" si="8"/>
        <v>0</v>
      </c>
      <c r="Y64" s="230">
        <f t="shared" ca="1" si="8"/>
        <v>0</v>
      </c>
      <c r="Z64" s="229">
        <f t="shared" ref="Z64:Z83" ca="1" si="9">SUM(S64:Y64)</f>
        <v>0</v>
      </c>
      <c r="AA64" s="228">
        <f t="shared" ref="AA64:AF73" ca="1" si="10">INDIRECT("'"&amp;$Q64&amp;"'!"&amp;AA$58&amp;ROW(INDIRECT("'"&amp;$Q64&amp;"'!"&amp;AA$60)))</f>
        <v>0</v>
      </c>
      <c r="AB64" s="229">
        <f t="shared" ca="1" si="10"/>
        <v>0</v>
      </c>
      <c r="AC64" s="229">
        <f t="shared" ca="1" si="10"/>
        <v>0</v>
      </c>
      <c r="AD64" s="229">
        <f t="shared" ca="1" si="10"/>
        <v>0</v>
      </c>
      <c r="AE64" s="229">
        <f t="shared" ca="1" si="10"/>
        <v>0</v>
      </c>
      <c r="AF64" s="230">
        <f t="shared" ca="1" si="10"/>
        <v>0</v>
      </c>
      <c r="AG64" s="229">
        <f t="shared" ref="AG64:AG83" ca="1" si="11">SUM(AA64:AF64)</f>
        <v>0</v>
      </c>
      <c r="AH64" s="228">
        <f t="shared" ref="AH64:AM73" ca="1" si="12">INDIRECT("'"&amp;$Q64&amp;"'!"&amp;AH$58&amp;ROW(INDIRECT("'"&amp;$Q64&amp;"'!"&amp;AH$60)))</f>
        <v>0</v>
      </c>
      <c r="AI64" s="229">
        <f t="shared" ca="1" si="12"/>
        <v>0</v>
      </c>
      <c r="AJ64" s="229">
        <f t="shared" ca="1" si="12"/>
        <v>0</v>
      </c>
      <c r="AK64" s="229">
        <f t="shared" ca="1" si="12"/>
        <v>0</v>
      </c>
      <c r="AL64" s="229">
        <f t="shared" ca="1" si="12"/>
        <v>0</v>
      </c>
      <c r="AM64" s="230">
        <f t="shared" ca="1" si="12"/>
        <v>0</v>
      </c>
      <c r="AN64" s="230">
        <f t="shared" ref="AN64:AN83" ca="1" si="13">SUM(AH64:AM64)</f>
        <v>0</v>
      </c>
      <c r="AO64" s="230">
        <f t="shared" ref="AO64:AV73" ca="1" si="14">INDIRECT("'"&amp;$Q64&amp;"'!"&amp;AO$58&amp;ROW(INDIRECT("'"&amp;$Q64&amp;"'!"&amp;AO$60)))</f>
        <v>0</v>
      </c>
      <c r="AP64" s="230">
        <f t="shared" ca="1" si="14"/>
        <v>0</v>
      </c>
      <c r="AQ64" s="230">
        <f t="shared" ca="1" si="14"/>
        <v>0</v>
      </c>
      <c r="AR64" s="228">
        <f t="shared" ca="1" si="14"/>
        <v>0</v>
      </c>
      <c r="AS64" s="230">
        <f t="shared" ca="1" si="14"/>
        <v>0</v>
      </c>
      <c r="AT64" s="228">
        <f t="shared" ca="1" si="14"/>
        <v>0</v>
      </c>
      <c r="AU64" s="230">
        <f t="shared" ca="1" si="14"/>
        <v>0</v>
      </c>
      <c r="AV64" s="311" t="str">
        <f t="shared" ca="1" si="14"/>
        <v/>
      </c>
      <c r="AW64" s="314">
        <v>1</v>
      </c>
      <c r="AY64" s="442" t="str">
        <f ca="1">B64</f>
        <v/>
      </c>
      <c r="AZ64" s="443" t="str">
        <f ca="1">E64</f>
        <v/>
      </c>
    </row>
    <row r="65" spans="1:52" s="59" customFormat="1" ht="24" customHeight="1" thickTop="1" thickBot="1" x14ac:dyDescent="0.35">
      <c r="A65" s="400">
        <v>2</v>
      </c>
      <c r="B65" s="532" t="str">
        <f t="shared" ca="1" si="3"/>
        <v/>
      </c>
      <c r="C65" s="533" t="str">
        <f>IF(Part2!$D$7="", "", Part2!$D$7)</f>
        <v/>
      </c>
      <c r="D65" s="534"/>
      <c r="E65" s="546" t="str">
        <f t="shared" ca="1" si="4"/>
        <v/>
      </c>
      <c r="F65" s="547"/>
      <c r="G65" s="547"/>
      <c r="H65" s="548"/>
      <c r="I65" s="535">
        <f t="shared" ca="1" si="5"/>
        <v>0</v>
      </c>
      <c r="J65" s="536"/>
      <c r="K65" s="535">
        <f t="shared" ca="1" si="6"/>
        <v>0</v>
      </c>
      <c r="L65" s="536"/>
      <c r="M65" s="535">
        <f t="shared" ca="1" si="7"/>
        <v>0</v>
      </c>
      <c r="N65" s="539"/>
      <c r="O65" s="328"/>
      <c r="P65" s="441" t="s">
        <v>325</v>
      </c>
      <c r="Q65" s="451" t="str">
        <f>"Part"&amp;A65</f>
        <v>Part2</v>
      </c>
      <c r="R65" s="183"/>
      <c r="S65" s="231">
        <f t="shared" ca="1" si="8"/>
        <v>0</v>
      </c>
      <c r="T65" s="232">
        <f t="shared" ca="1" si="8"/>
        <v>0</v>
      </c>
      <c r="U65" s="232">
        <f t="shared" ca="1" si="8"/>
        <v>0</v>
      </c>
      <c r="V65" s="232">
        <f t="shared" ca="1" si="8"/>
        <v>0</v>
      </c>
      <c r="W65" s="232">
        <f t="shared" ca="1" si="8"/>
        <v>0</v>
      </c>
      <c r="X65" s="232">
        <f t="shared" ca="1" si="8"/>
        <v>0</v>
      </c>
      <c r="Y65" s="233">
        <f t="shared" ca="1" si="8"/>
        <v>0</v>
      </c>
      <c r="Z65" s="232">
        <f t="shared" ca="1" si="9"/>
        <v>0</v>
      </c>
      <c r="AA65" s="231">
        <f t="shared" ca="1" si="10"/>
        <v>0</v>
      </c>
      <c r="AB65" s="232">
        <f t="shared" ca="1" si="10"/>
        <v>0</v>
      </c>
      <c r="AC65" s="232">
        <f t="shared" ca="1" si="10"/>
        <v>0</v>
      </c>
      <c r="AD65" s="232">
        <f t="shared" ca="1" si="10"/>
        <v>0</v>
      </c>
      <c r="AE65" s="232">
        <f t="shared" ca="1" si="10"/>
        <v>0</v>
      </c>
      <c r="AF65" s="233">
        <f t="shared" ca="1" si="10"/>
        <v>0</v>
      </c>
      <c r="AG65" s="232">
        <f t="shared" ca="1" si="11"/>
        <v>0</v>
      </c>
      <c r="AH65" s="231">
        <f t="shared" ca="1" si="12"/>
        <v>0</v>
      </c>
      <c r="AI65" s="232">
        <f t="shared" ca="1" si="12"/>
        <v>0</v>
      </c>
      <c r="AJ65" s="232">
        <f t="shared" ca="1" si="12"/>
        <v>0</v>
      </c>
      <c r="AK65" s="232">
        <f t="shared" ca="1" si="12"/>
        <v>0</v>
      </c>
      <c r="AL65" s="232">
        <f t="shared" ca="1" si="12"/>
        <v>0</v>
      </c>
      <c r="AM65" s="233">
        <f t="shared" ca="1" si="12"/>
        <v>0</v>
      </c>
      <c r="AN65" s="233">
        <f t="shared" ca="1" si="13"/>
        <v>0</v>
      </c>
      <c r="AO65" s="233">
        <f t="shared" ca="1" si="14"/>
        <v>0</v>
      </c>
      <c r="AP65" s="233">
        <f t="shared" ca="1" si="14"/>
        <v>0</v>
      </c>
      <c r="AQ65" s="233">
        <f t="shared" ca="1" si="14"/>
        <v>0</v>
      </c>
      <c r="AR65" s="231">
        <f t="shared" ca="1" si="14"/>
        <v>0</v>
      </c>
      <c r="AS65" s="233">
        <f t="shared" ca="1" si="14"/>
        <v>0</v>
      </c>
      <c r="AT65" s="231">
        <f t="shared" ca="1" si="14"/>
        <v>0</v>
      </c>
      <c r="AU65" s="233">
        <f t="shared" ca="1" si="14"/>
        <v>0</v>
      </c>
      <c r="AV65" s="312">
        <f t="shared" ca="1" si="14"/>
        <v>0</v>
      </c>
      <c r="AW65" s="315">
        <v>1</v>
      </c>
      <c r="AY65" s="444" t="str">
        <f t="shared" ref="AY65:AY83" ca="1" si="15">B65</f>
        <v/>
      </c>
      <c r="AZ65" s="445" t="str">
        <f t="shared" ref="AZ65:AZ83" ca="1" si="16">E65</f>
        <v/>
      </c>
    </row>
    <row r="66" spans="1:52" s="59" customFormat="1" ht="24" customHeight="1" thickTop="1" thickBot="1" x14ac:dyDescent="0.35">
      <c r="A66" s="400">
        <v>3</v>
      </c>
      <c r="B66" s="532" t="str">
        <f t="shared" ca="1" si="3"/>
        <v/>
      </c>
      <c r="C66" s="533" t="str">
        <f>IF(Part2!$D$7="", "", Part2!$D$7)</f>
        <v/>
      </c>
      <c r="D66" s="534"/>
      <c r="E66" s="546" t="str">
        <f t="shared" ca="1" si="4"/>
        <v/>
      </c>
      <c r="F66" s="547"/>
      <c r="G66" s="547"/>
      <c r="H66" s="548"/>
      <c r="I66" s="535">
        <f t="shared" ca="1" si="5"/>
        <v>0</v>
      </c>
      <c r="J66" s="536"/>
      <c r="K66" s="535">
        <f t="shared" ca="1" si="6"/>
        <v>0</v>
      </c>
      <c r="L66" s="536"/>
      <c r="M66" s="535">
        <f t="shared" ca="1" si="7"/>
        <v>0</v>
      </c>
      <c r="N66" s="539"/>
      <c r="O66" s="328"/>
      <c r="P66" s="441" t="s">
        <v>325</v>
      </c>
      <c r="Q66" s="451" t="str">
        <f t="shared" ref="Q66:Q83" si="17">"Part"&amp;A66</f>
        <v>Part3</v>
      </c>
      <c r="S66" s="231">
        <f t="shared" ca="1" si="8"/>
        <v>0</v>
      </c>
      <c r="T66" s="232">
        <f t="shared" ca="1" si="8"/>
        <v>0</v>
      </c>
      <c r="U66" s="232">
        <f t="shared" ca="1" si="8"/>
        <v>0</v>
      </c>
      <c r="V66" s="232">
        <f t="shared" ca="1" si="8"/>
        <v>0</v>
      </c>
      <c r="W66" s="232">
        <f t="shared" ca="1" si="8"/>
        <v>0</v>
      </c>
      <c r="X66" s="232">
        <f t="shared" ca="1" si="8"/>
        <v>0</v>
      </c>
      <c r="Y66" s="233">
        <f t="shared" ca="1" si="8"/>
        <v>0</v>
      </c>
      <c r="Z66" s="232">
        <f t="shared" ca="1" si="9"/>
        <v>0</v>
      </c>
      <c r="AA66" s="231">
        <f t="shared" ca="1" si="10"/>
        <v>0</v>
      </c>
      <c r="AB66" s="232">
        <f t="shared" ca="1" si="10"/>
        <v>0</v>
      </c>
      <c r="AC66" s="232">
        <f t="shared" ca="1" si="10"/>
        <v>0</v>
      </c>
      <c r="AD66" s="232">
        <f t="shared" ca="1" si="10"/>
        <v>0</v>
      </c>
      <c r="AE66" s="232">
        <f t="shared" ca="1" si="10"/>
        <v>0</v>
      </c>
      <c r="AF66" s="233">
        <f t="shared" ca="1" si="10"/>
        <v>0</v>
      </c>
      <c r="AG66" s="232">
        <f t="shared" ca="1" si="11"/>
        <v>0</v>
      </c>
      <c r="AH66" s="231">
        <f t="shared" ca="1" si="12"/>
        <v>0</v>
      </c>
      <c r="AI66" s="232">
        <f t="shared" ca="1" si="12"/>
        <v>0</v>
      </c>
      <c r="AJ66" s="232">
        <f t="shared" ca="1" si="12"/>
        <v>0</v>
      </c>
      <c r="AK66" s="232">
        <f t="shared" ca="1" si="12"/>
        <v>0</v>
      </c>
      <c r="AL66" s="232">
        <f t="shared" ca="1" si="12"/>
        <v>0</v>
      </c>
      <c r="AM66" s="233">
        <f t="shared" ca="1" si="12"/>
        <v>0</v>
      </c>
      <c r="AN66" s="233">
        <f t="shared" ca="1" si="13"/>
        <v>0</v>
      </c>
      <c r="AO66" s="233">
        <f t="shared" ca="1" si="14"/>
        <v>0</v>
      </c>
      <c r="AP66" s="233">
        <f t="shared" ca="1" si="14"/>
        <v>0</v>
      </c>
      <c r="AQ66" s="233">
        <f t="shared" ca="1" si="14"/>
        <v>0</v>
      </c>
      <c r="AR66" s="231">
        <f t="shared" ca="1" si="14"/>
        <v>0</v>
      </c>
      <c r="AS66" s="233">
        <f t="shared" ca="1" si="14"/>
        <v>0</v>
      </c>
      <c r="AT66" s="231">
        <f t="shared" ca="1" si="14"/>
        <v>0</v>
      </c>
      <c r="AU66" s="233">
        <f t="shared" ca="1" si="14"/>
        <v>0</v>
      </c>
      <c r="AV66" s="312">
        <f t="shared" ca="1" si="14"/>
        <v>0</v>
      </c>
      <c r="AW66" s="315">
        <v>1</v>
      </c>
      <c r="AY66" s="444" t="str">
        <f t="shared" ca="1" si="15"/>
        <v/>
      </c>
      <c r="AZ66" s="445" t="str">
        <f t="shared" ca="1" si="16"/>
        <v/>
      </c>
    </row>
    <row r="67" spans="1:52" s="59" customFormat="1" ht="24" customHeight="1" thickTop="1" thickBot="1" x14ac:dyDescent="0.35">
      <c r="A67" s="400">
        <v>4</v>
      </c>
      <c r="B67" s="532" t="str">
        <f t="shared" ca="1" si="3"/>
        <v/>
      </c>
      <c r="C67" s="533" t="str">
        <f>IF(Part2!$D$7="", "", Part2!$D$7)</f>
        <v/>
      </c>
      <c r="D67" s="534"/>
      <c r="E67" s="546" t="str">
        <f t="shared" ca="1" si="4"/>
        <v/>
      </c>
      <c r="F67" s="547"/>
      <c r="G67" s="547"/>
      <c r="H67" s="548"/>
      <c r="I67" s="535">
        <f t="shared" ca="1" si="5"/>
        <v>0</v>
      </c>
      <c r="J67" s="536"/>
      <c r="K67" s="535">
        <f t="shared" ca="1" si="6"/>
        <v>0</v>
      </c>
      <c r="L67" s="536"/>
      <c r="M67" s="535">
        <f t="shared" ca="1" si="7"/>
        <v>0</v>
      </c>
      <c r="N67" s="539"/>
      <c r="O67" s="328"/>
      <c r="P67" s="441" t="s">
        <v>325</v>
      </c>
      <c r="Q67" s="451" t="str">
        <f t="shared" si="17"/>
        <v>Part4</v>
      </c>
      <c r="S67" s="231">
        <f t="shared" ca="1" si="8"/>
        <v>0</v>
      </c>
      <c r="T67" s="232">
        <f t="shared" ca="1" si="8"/>
        <v>0</v>
      </c>
      <c r="U67" s="232">
        <f t="shared" ca="1" si="8"/>
        <v>0</v>
      </c>
      <c r="V67" s="232">
        <f t="shared" ca="1" si="8"/>
        <v>0</v>
      </c>
      <c r="W67" s="232">
        <f t="shared" ca="1" si="8"/>
        <v>0</v>
      </c>
      <c r="X67" s="232">
        <f t="shared" ca="1" si="8"/>
        <v>0</v>
      </c>
      <c r="Y67" s="233">
        <f t="shared" ca="1" si="8"/>
        <v>0</v>
      </c>
      <c r="Z67" s="232">
        <f t="shared" ca="1" si="9"/>
        <v>0</v>
      </c>
      <c r="AA67" s="231">
        <f t="shared" ca="1" si="10"/>
        <v>0</v>
      </c>
      <c r="AB67" s="232">
        <f t="shared" ca="1" si="10"/>
        <v>0</v>
      </c>
      <c r="AC67" s="232">
        <f t="shared" ca="1" si="10"/>
        <v>0</v>
      </c>
      <c r="AD67" s="232">
        <f t="shared" ca="1" si="10"/>
        <v>0</v>
      </c>
      <c r="AE67" s="232">
        <f t="shared" ca="1" si="10"/>
        <v>0</v>
      </c>
      <c r="AF67" s="233">
        <f t="shared" ca="1" si="10"/>
        <v>0</v>
      </c>
      <c r="AG67" s="232">
        <f t="shared" ca="1" si="11"/>
        <v>0</v>
      </c>
      <c r="AH67" s="231">
        <f t="shared" ca="1" si="12"/>
        <v>0</v>
      </c>
      <c r="AI67" s="232">
        <f t="shared" ca="1" si="12"/>
        <v>0</v>
      </c>
      <c r="AJ67" s="232">
        <f t="shared" ca="1" si="12"/>
        <v>0</v>
      </c>
      <c r="AK67" s="232">
        <f t="shared" ca="1" si="12"/>
        <v>0</v>
      </c>
      <c r="AL67" s="232">
        <f t="shared" ca="1" si="12"/>
        <v>0</v>
      </c>
      <c r="AM67" s="233">
        <f t="shared" ca="1" si="12"/>
        <v>0</v>
      </c>
      <c r="AN67" s="233">
        <f t="shared" ca="1" si="13"/>
        <v>0</v>
      </c>
      <c r="AO67" s="233">
        <f t="shared" ca="1" si="14"/>
        <v>0</v>
      </c>
      <c r="AP67" s="233">
        <f t="shared" ca="1" si="14"/>
        <v>0</v>
      </c>
      <c r="AQ67" s="233">
        <f t="shared" ca="1" si="14"/>
        <v>0</v>
      </c>
      <c r="AR67" s="231">
        <f t="shared" ca="1" si="14"/>
        <v>0</v>
      </c>
      <c r="AS67" s="233">
        <f t="shared" ca="1" si="14"/>
        <v>0</v>
      </c>
      <c r="AT67" s="231">
        <f t="shared" ca="1" si="14"/>
        <v>0</v>
      </c>
      <c r="AU67" s="233">
        <f t="shared" ca="1" si="14"/>
        <v>0</v>
      </c>
      <c r="AV67" s="312">
        <f t="shared" ca="1" si="14"/>
        <v>0</v>
      </c>
      <c r="AW67" s="315">
        <v>1</v>
      </c>
      <c r="AY67" s="444" t="str">
        <f t="shared" ca="1" si="15"/>
        <v/>
      </c>
      <c r="AZ67" s="445" t="str">
        <f t="shared" ca="1" si="16"/>
        <v/>
      </c>
    </row>
    <row r="68" spans="1:52" s="59" customFormat="1" ht="24" customHeight="1" thickTop="1" thickBot="1" x14ac:dyDescent="0.35">
      <c r="A68" s="400">
        <v>5</v>
      </c>
      <c r="B68" s="532" t="str">
        <f t="shared" ca="1" si="3"/>
        <v/>
      </c>
      <c r="C68" s="533" t="str">
        <f>IF(Part2!$D$7="", "", Part2!$D$7)</f>
        <v/>
      </c>
      <c r="D68" s="534"/>
      <c r="E68" s="546" t="str">
        <f t="shared" ca="1" si="4"/>
        <v/>
      </c>
      <c r="F68" s="547"/>
      <c r="G68" s="547"/>
      <c r="H68" s="548"/>
      <c r="I68" s="535">
        <f t="shared" ca="1" si="5"/>
        <v>0</v>
      </c>
      <c r="J68" s="536"/>
      <c r="K68" s="535">
        <f t="shared" ca="1" si="6"/>
        <v>0</v>
      </c>
      <c r="L68" s="536"/>
      <c r="M68" s="535">
        <f t="shared" ca="1" si="7"/>
        <v>0</v>
      </c>
      <c r="N68" s="539"/>
      <c r="O68" s="328"/>
      <c r="P68" s="441" t="s">
        <v>325</v>
      </c>
      <c r="Q68" s="452" t="str">
        <f t="shared" si="17"/>
        <v>Part5</v>
      </c>
      <c r="R68" s="192"/>
      <c r="S68" s="231">
        <f t="shared" ca="1" si="8"/>
        <v>0</v>
      </c>
      <c r="T68" s="235">
        <f t="shared" ca="1" si="8"/>
        <v>0</v>
      </c>
      <c r="U68" s="235">
        <f t="shared" ca="1" si="8"/>
        <v>0</v>
      </c>
      <c r="V68" s="235">
        <f t="shared" ca="1" si="8"/>
        <v>0</v>
      </c>
      <c r="W68" s="235">
        <f t="shared" ca="1" si="8"/>
        <v>0</v>
      </c>
      <c r="X68" s="235">
        <f t="shared" ca="1" si="8"/>
        <v>0</v>
      </c>
      <c r="Y68" s="236">
        <f t="shared" ca="1" si="8"/>
        <v>0</v>
      </c>
      <c r="Z68" s="235">
        <f t="shared" ca="1" si="9"/>
        <v>0</v>
      </c>
      <c r="AA68" s="234">
        <f t="shared" ca="1" si="10"/>
        <v>0</v>
      </c>
      <c r="AB68" s="235">
        <f t="shared" ca="1" si="10"/>
        <v>0</v>
      </c>
      <c r="AC68" s="235">
        <f t="shared" ca="1" si="10"/>
        <v>0</v>
      </c>
      <c r="AD68" s="235">
        <f t="shared" ca="1" si="10"/>
        <v>0</v>
      </c>
      <c r="AE68" s="235">
        <f t="shared" ca="1" si="10"/>
        <v>0</v>
      </c>
      <c r="AF68" s="236">
        <f t="shared" ca="1" si="10"/>
        <v>0</v>
      </c>
      <c r="AG68" s="235">
        <f t="shared" ca="1" si="11"/>
        <v>0</v>
      </c>
      <c r="AH68" s="234">
        <f t="shared" ca="1" si="12"/>
        <v>0</v>
      </c>
      <c r="AI68" s="235">
        <f t="shared" ca="1" si="12"/>
        <v>0</v>
      </c>
      <c r="AJ68" s="235">
        <f t="shared" ca="1" si="12"/>
        <v>0</v>
      </c>
      <c r="AK68" s="235">
        <f t="shared" ca="1" si="12"/>
        <v>0</v>
      </c>
      <c r="AL68" s="235">
        <f t="shared" ca="1" si="12"/>
        <v>0</v>
      </c>
      <c r="AM68" s="236">
        <f t="shared" ca="1" si="12"/>
        <v>0</v>
      </c>
      <c r="AN68" s="236">
        <f t="shared" ca="1" si="13"/>
        <v>0</v>
      </c>
      <c r="AO68" s="236">
        <f t="shared" ca="1" si="14"/>
        <v>0</v>
      </c>
      <c r="AP68" s="236">
        <f t="shared" ca="1" si="14"/>
        <v>0</v>
      </c>
      <c r="AQ68" s="236">
        <f t="shared" ca="1" si="14"/>
        <v>0</v>
      </c>
      <c r="AR68" s="234">
        <f t="shared" ca="1" si="14"/>
        <v>0</v>
      </c>
      <c r="AS68" s="236">
        <f t="shared" ca="1" si="14"/>
        <v>0</v>
      </c>
      <c r="AT68" s="234">
        <f t="shared" ca="1" si="14"/>
        <v>0</v>
      </c>
      <c r="AU68" s="236">
        <f t="shared" ca="1" si="14"/>
        <v>0</v>
      </c>
      <c r="AV68" s="313">
        <f t="shared" ca="1" si="14"/>
        <v>0</v>
      </c>
      <c r="AW68" s="316">
        <v>1</v>
      </c>
      <c r="AY68" s="444" t="str">
        <f t="shared" ca="1" si="15"/>
        <v/>
      </c>
      <c r="AZ68" s="445" t="str">
        <f t="shared" ca="1" si="16"/>
        <v/>
      </c>
    </row>
    <row r="69" spans="1:52" s="59" customFormat="1" ht="24" customHeight="1" thickTop="1" thickBot="1" x14ac:dyDescent="0.35">
      <c r="A69" s="400">
        <v>6</v>
      </c>
      <c r="B69" s="532" t="str">
        <f t="shared" ca="1" si="3"/>
        <v/>
      </c>
      <c r="C69" s="533" t="str">
        <f>IF(Part2!$D$7="", "", Part2!$D$7)</f>
        <v/>
      </c>
      <c r="D69" s="534"/>
      <c r="E69" s="546" t="str">
        <f t="shared" ca="1" si="4"/>
        <v/>
      </c>
      <c r="F69" s="547"/>
      <c r="G69" s="547"/>
      <c r="H69" s="548"/>
      <c r="I69" s="535">
        <f t="shared" ca="1" si="5"/>
        <v>0</v>
      </c>
      <c r="J69" s="536"/>
      <c r="K69" s="535">
        <f t="shared" ca="1" si="6"/>
        <v>0</v>
      </c>
      <c r="L69" s="536"/>
      <c r="M69" s="535">
        <f t="shared" ca="1" si="7"/>
        <v>0</v>
      </c>
      <c r="N69" s="539"/>
      <c r="O69" s="328"/>
      <c r="P69" s="441" t="s">
        <v>325</v>
      </c>
      <c r="Q69" s="453" t="str">
        <f t="shared" si="17"/>
        <v>Part6</v>
      </c>
      <c r="R69" s="191"/>
      <c r="S69" s="228">
        <f t="shared" ca="1" si="8"/>
        <v>0</v>
      </c>
      <c r="T69" s="229">
        <f t="shared" ca="1" si="8"/>
        <v>0</v>
      </c>
      <c r="U69" s="229">
        <f t="shared" ca="1" si="8"/>
        <v>0</v>
      </c>
      <c r="V69" s="229">
        <f t="shared" ca="1" si="8"/>
        <v>0</v>
      </c>
      <c r="W69" s="229">
        <f t="shared" ca="1" si="8"/>
        <v>0</v>
      </c>
      <c r="X69" s="229">
        <f t="shared" ca="1" si="8"/>
        <v>0</v>
      </c>
      <c r="Y69" s="230">
        <f t="shared" ca="1" si="8"/>
        <v>0</v>
      </c>
      <c r="Z69" s="229">
        <f t="shared" ca="1" si="9"/>
        <v>0</v>
      </c>
      <c r="AA69" s="228">
        <f t="shared" ca="1" si="10"/>
        <v>0</v>
      </c>
      <c r="AB69" s="229">
        <f t="shared" ca="1" si="10"/>
        <v>0</v>
      </c>
      <c r="AC69" s="229">
        <f t="shared" ca="1" si="10"/>
        <v>0</v>
      </c>
      <c r="AD69" s="229">
        <f t="shared" ca="1" si="10"/>
        <v>0</v>
      </c>
      <c r="AE69" s="229">
        <f t="shared" ca="1" si="10"/>
        <v>0</v>
      </c>
      <c r="AF69" s="230">
        <f t="shared" ca="1" si="10"/>
        <v>0</v>
      </c>
      <c r="AG69" s="229">
        <f t="shared" ca="1" si="11"/>
        <v>0</v>
      </c>
      <c r="AH69" s="228">
        <f t="shared" ca="1" si="12"/>
        <v>0</v>
      </c>
      <c r="AI69" s="229">
        <f t="shared" ca="1" si="12"/>
        <v>0</v>
      </c>
      <c r="AJ69" s="229">
        <f t="shared" ca="1" si="12"/>
        <v>0</v>
      </c>
      <c r="AK69" s="229">
        <f t="shared" ca="1" si="12"/>
        <v>0</v>
      </c>
      <c r="AL69" s="229">
        <f t="shared" ca="1" si="12"/>
        <v>0</v>
      </c>
      <c r="AM69" s="230">
        <f t="shared" ca="1" si="12"/>
        <v>0</v>
      </c>
      <c r="AN69" s="230">
        <f t="shared" ca="1" si="13"/>
        <v>0</v>
      </c>
      <c r="AO69" s="230">
        <f t="shared" ca="1" si="14"/>
        <v>0</v>
      </c>
      <c r="AP69" s="230">
        <f t="shared" ca="1" si="14"/>
        <v>0</v>
      </c>
      <c r="AQ69" s="230">
        <f t="shared" ca="1" si="14"/>
        <v>0</v>
      </c>
      <c r="AR69" s="228">
        <f t="shared" ca="1" si="14"/>
        <v>0</v>
      </c>
      <c r="AS69" s="230">
        <f t="shared" ca="1" si="14"/>
        <v>0</v>
      </c>
      <c r="AT69" s="228">
        <f t="shared" ca="1" si="14"/>
        <v>0</v>
      </c>
      <c r="AU69" s="230">
        <f t="shared" ca="1" si="14"/>
        <v>0</v>
      </c>
      <c r="AV69" s="311">
        <f t="shared" ca="1" si="14"/>
        <v>0</v>
      </c>
      <c r="AW69" s="314">
        <v>1</v>
      </c>
      <c r="AY69" s="444" t="str">
        <f t="shared" ca="1" si="15"/>
        <v/>
      </c>
      <c r="AZ69" s="445" t="str">
        <f t="shared" ca="1" si="16"/>
        <v/>
      </c>
    </row>
    <row r="70" spans="1:52" s="59" customFormat="1" ht="24" customHeight="1" thickTop="1" thickBot="1" x14ac:dyDescent="0.35">
      <c r="A70" s="400">
        <v>7</v>
      </c>
      <c r="B70" s="532" t="str">
        <f t="shared" ca="1" si="3"/>
        <v/>
      </c>
      <c r="C70" s="533" t="str">
        <f>IF(Part2!$D$7="", "", Part2!$D$7)</f>
        <v/>
      </c>
      <c r="D70" s="534"/>
      <c r="E70" s="546" t="str">
        <f t="shared" ca="1" si="4"/>
        <v/>
      </c>
      <c r="F70" s="547"/>
      <c r="G70" s="547"/>
      <c r="H70" s="548"/>
      <c r="I70" s="535">
        <f t="shared" ca="1" si="5"/>
        <v>0</v>
      </c>
      <c r="J70" s="536"/>
      <c r="K70" s="535">
        <f t="shared" ca="1" si="6"/>
        <v>0</v>
      </c>
      <c r="L70" s="536"/>
      <c r="M70" s="535">
        <f t="shared" ca="1" si="7"/>
        <v>0</v>
      </c>
      <c r="N70" s="539"/>
      <c r="O70" s="328"/>
      <c r="P70" s="441" t="s">
        <v>325</v>
      </c>
      <c r="Q70" s="451" t="str">
        <f t="shared" si="17"/>
        <v>Part7</v>
      </c>
      <c r="S70" s="231">
        <f t="shared" ca="1" si="8"/>
        <v>0</v>
      </c>
      <c r="T70" s="232">
        <f t="shared" ca="1" si="8"/>
        <v>0</v>
      </c>
      <c r="U70" s="232">
        <f t="shared" ca="1" si="8"/>
        <v>0</v>
      </c>
      <c r="V70" s="232">
        <f t="shared" ca="1" si="8"/>
        <v>0</v>
      </c>
      <c r="W70" s="232">
        <f t="shared" ca="1" si="8"/>
        <v>0</v>
      </c>
      <c r="X70" s="232">
        <f t="shared" ca="1" si="8"/>
        <v>0</v>
      </c>
      <c r="Y70" s="233">
        <f t="shared" ca="1" si="8"/>
        <v>0</v>
      </c>
      <c r="Z70" s="232">
        <f t="shared" ca="1" si="9"/>
        <v>0</v>
      </c>
      <c r="AA70" s="231">
        <f t="shared" ca="1" si="10"/>
        <v>0</v>
      </c>
      <c r="AB70" s="232">
        <f t="shared" ca="1" si="10"/>
        <v>0</v>
      </c>
      <c r="AC70" s="232">
        <f t="shared" ca="1" si="10"/>
        <v>0</v>
      </c>
      <c r="AD70" s="232">
        <f t="shared" ca="1" si="10"/>
        <v>0</v>
      </c>
      <c r="AE70" s="232">
        <f t="shared" ca="1" si="10"/>
        <v>0</v>
      </c>
      <c r="AF70" s="233">
        <f t="shared" ca="1" si="10"/>
        <v>0</v>
      </c>
      <c r="AG70" s="232">
        <f t="shared" ca="1" si="11"/>
        <v>0</v>
      </c>
      <c r="AH70" s="231">
        <f t="shared" ca="1" si="12"/>
        <v>0</v>
      </c>
      <c r="AI70" s="232">
        <f t="shared" ca="1" si="12"/>
        <v>0</v>
      </c>
      <c r="AJ70" s="232">
        <f t="shared" ca="1" si="12"/>
        <v>0</v>
      </c>
      <c r="AK70" s="232">
        <f t="shared" ca="1" si="12"/>
        <v>0</v>
      </c>
      <c r="AL70" s="232">
        <f t="shared" ca="1" si="12"/>
        <v>0</v>
      </c>
      <c r="AM70" s="233">
        <f t="shared" ca="1" si="12"/>
        <v>0</v>
      </c>
      <c r="AN70" s="233">
        <f t="shared" ca="1" si="13"/>
        <v>0</v>
      </c>
      <c r="AO70" s="233">
        <f t="shared" ca="1" si="14"/>
        <v>0</v>
      </c>
      <c r="AP70" s="233">
        <f t="shared" ca="1" si="14"/>
        <v>0</v>
      </c>
      <c r="AQ70" s="233">
        <f t="shared" ca="1" si="14"/>
        <v>0</v>
      </c>
      <c r="AR70" s="231">
        <f t="shared" ca="1" si="14"/>
        <v>0</v>
      </c>
      <c r="AS70" s="233">
        <f t="shared" ca="1" si="14"/>
        <v>0</v>
      </c>
      <c r="AT70" s="231">
        <f t="shared" ca="1" si="14"/>
        <v>0</v>
      </c>
      <c r="AU70" s="233">
        <f t="shared" ca="1" si="14"/>
        <v>0</v>
      </c>
      <c r="AV70" s="312">
        <f t="shared" ca="1" si="14"/>
        <v>0</v>
      </c>
      <c r="AW70" s="315">
        <v>1</v>
      </c>
      <c r="AY70" s="444" t="str">
        <f t="shared" ca="1" si="15"/>
        <v/>
      </c>
      <c r="AZ70" s="445" t="str">
        <f t="shared" ca="1" si="16"/>
        <v/>
      </c>
    </row>
    <row r="71" spans="1:52" s="59" customFormat="1" ht="24" customHeight="1" thickTop="1" thickBot="1" x14ac:dyDescent="0.35">
      <c r="A71" s="400">
        <v>8</v>
      </c>
      <c r="B71" s="532" t="str">
        <f t="shared" ca="1" si="3"/>
        <v/>
      </c>
      <c r="C71" s="533" t="str">
        <f>IF(Part2!$D$7="", "", Part2!$D$7)</f>
        <v/>
      </c>
      <c r="D71" s="534"/>
      <c r="E71" s="546" t="str">
        <f t="shared" ca="1" si="4"/>
        <v/>
      </c>
      <c r="F71" s="547"/>
      <c r="G71" s="547"/>
      <c r="H71" s="548"/>
      <c r="I71" s="535">
        <f t="shared" ca="1" si="5"/>
        <v>0</v>
      </c>
      <c r="J71" s="536"/>
      <c r="K71" s="535">
        <f t="shared" ca="1" si="6"/>
        <v>0</v>
      </c>
      <c r="L71" s="536"/>
      <c r="M71" s="535">
        <f t="shared" ca="1" si="7"/>
        <v>0</v>
      </c>
      <c r="N71" s="539"/>
      <c r="O71" s="328"/>
      <c r="P71" s="441" t="s">
        <v>325</v>
      </c>
      <c r="Q71" s="451" t="str">
        <f t="shared" si="17"/>
        <v>Part8</v>
      </c>
      <c r="S71" s="231">
        <f t="shared" ca="1" si="8"/>
        <v>0</v>
      </c>
      <c r="T71" s="232">
        <f t="shared" ca="1" si="8"/>
        <v>0</v>
      </c>
      <c r="U71" s="232">
        <f t="shared" ca="1" si="8"/>
        <v>0</v>
      </c>
      <c r="V71" s="232">
        <f t="shared" ca="1" si="8"/>
        <v>0</v>
      </c>
      <c r="W71" s="232">
        <f t="shared" ca="1" si="8"/>
        <v>0</v>
      </c>
      <c r="X71" s="232">
        <f t="shared" ca="1" si="8"/>
        <v>0</v>
      </c>
      <c r="Y71" s="233">
        <f t="shared" ca="1" si="8"/>
        <v>0</v>
      </c>
      <c r="Z71" s="232">
        <f t="shared" ca="1" si="9"/>
        <v>0</v>
      </c>
      <c r="AA71" s="231">
        <f t="shared" ca="1" si="10"/>
        <v>0</v>
      </c>
      <c r="AB71" s="232">
        <f t="shared" ca="1" si="10"/>
        <v>0</v>
      </c>
      <c r="AC71" s="232">
        <f t="shared" ca="1" si="10"/>
        <v>0</v>
      </c>
      <c r="AD71" s="232">
        <f t="shared" ca="1" si="10"/>
        <v>0</v>
      </c>
      <c r="AE71" s="232">
        <f t="shared" ca="1" si="10"/>
        <v>0</v>
      </c>
      <c r="AF71" s="233">
        <f t="shared" ca="1" si="10"/>
        <v>0</v>
      </c>
      <c r="AG71" s="232">
        <f t="shared" ca="1" si="11"/>
        <v>0</v>
      </c>
      <c r="AH71" s="231">
        <f t="shared" ca="1" si="12"/>
        <v>0</v>
      </c>
      <c r="AI71" s="232">
        <f t="shared" ca="1" si="12"/>
        <v>0</v>
      </c>
      <c r="AJ71" s="232">
        <f t="shared" ca="1" si="12"/>
        <v>0</v>
      </c>
      <c r="AK71" s="232">
        <f t="shared" ca="1" si="12"/>
        <v>0</v>
      </c>
      <c r="AL71" s="232">
        <f t="shared" ca="1" si="12"/>
        <v>0</v>
      </c>
      <c r="AM71" s="233">
        <f t="shared" ca="1" si="12"/>
        <v>0</v>
      </c>
      <c r="AN71" s="233">
        <f t="shared" ca="1" si="13"/>
        <v>0</v>
      </c>
      <c r="AO71" s="233">
        <f t="shared" ca="1" si="14"/>
        <v>0</v>
      </c>
      <c r="AP71" s="233">
        <f t="shared" ca="1" si="14"/>
        <v>0</v>
      </c>
      <c r="AQ71" s="233">
        <f t="shared" ca="1" si="14"/>
        <v>0</v>
      </c>
      <c r="AR71" s="231">
        <f t="shared" ca="1" si="14"/>
        <v>0</v>
      </c>
      <c r="AS71" s="233">
        <f t="shared" ca="1" si="14"/>
        <v>0</v>
      </c>
      <c r="AT71" s="231">
        <f t="shared" ca="1" si="14"/>
        <v>0</v>
      </c>
      <c r="AU71" s="233">
        <f t="shared" ca="1" si="14"/>
        <v>0</v>
      </c>
      <c r="AV71" s="312">
        <f t="shared" ca="1" si="14"/>
        <v>0</v>
      </c>
      <c r="AW71" s="315">
        <v>1</v>
      </c>
      <c r="AY71" s="444" t="str">
        <f t="shared" ca="1" si="15"/>
        <v/>
      </c>
      <c r="AZ71" s="445" t="str">
        <f t="shared" ca="1" si="16"/>
        <v/>
      </c>
    </row>
    <row r="72" spans="1:52" s="59" customFormat="1" ht="24" customHeight="1" thickTop="1" thickBot="1" x14ac:dyDescent="0.35">
      <c r="A72" s="400">
        <v>9</v>
      </c>
      <c r="B72" s="532" t="str">
        <f t="shared" ca="1" si="3"/>
        <v/>
      </c>
      <c r="C72" s="533" t="str">
        <f>IF(Part2!$D$7="", "", Part2!$D$7)</f>
        <v/>
      </c>
      <c r="D72" s="534"/>
      <c r="E72" s="546" t="str">
        <f t="shared" ca="1" si="4"/>
        <v/>
      </c>
      <c r="F72" s="547"/>
      <c r="G72" s="547"/>
      <c r="H72" s="548"/>
      <c r="I72" s="535">
        <f t="shared" ca="1" si="5"/>
        <v>0</v>
      </c>
      <c r="J72" s="536"/>
      <c r="K72" s="535">
        <f t="shared" ca="1" si="6"/>
        <v>0</v>
      </c>
      <c r="L72" s="536"/>
      <c r="M72" s="535">
        <f t="shared" ca="1" si="7"/>
        <v>0</v>
      </c>
      <c r="N72" s="539"/>
      <c r="O72" s="328"/>
      <c r="P72" s="441" t="s">
        <v>325</v>
      </c>
      <c r="Q72" s="451" t="str">
        <f t="shared" si="17"/>
        <v>Part9</v>
      </c>
      <c r="S72" s="231">
        <f t="shared" ca="1" si="8"/>
        <v>0</v>
      </c>
      <c r="T72" s="232">
        <f t="shared" ca="1" si="8"/>
        <v>0</v>
      </c>
      <c r="U72" s="232">
        <f t="shared" ca="1" si="8"/>
        <v>0</v>
      </c>
      <c r="V72" s="232">
        <f t="shared" ca="1" si="8"/>
        <v>0</v>
      </c>
      <c r="W72" s="232">
        <f t="shared" ca="1" si="8"/>
        <v>0</v>
      </c>
      <c r="X72" s="232">
        <f t="shared" ca="1" si="8"/>
        <v>0</v>
      </c>
      <c r="Y72" s="233">
        <f t="shared" ca="1" si="8"/>
        <v>0</v>
      </c>
      <c r="Z72" s="232">
        <f t="shared" ca="1" si="9"/>
        <v>0</v>
      </c>
      <c r="AA72" s="231">
        <f t="shared" ca="1" si="10"/>
        <v>0</v>
      </c>
      <c r="AB72" s="232">
        <f t="shared" ca="1" si="10"/>
        <v>0</v>
      </c>
      <c r="AC72" s="232">
        <f t="shared" ca="1" si="10"/>
        <v>0</v>
      </c>
      <c r="AD72" s="232">
        <f t="shared" ca="1" si="10"/>
        <v>0</v>
      </c>
      <c r="AE72" s="232">
        <f t="shared" ca="1" si="10"/>
        <v>0</v>
      </c>
      <c r="AF72" s="233">
        <f t="shared" ca="1" si="10"/>
        <v>0</v>
      </c>
      <c r="AG72" s="232">
        <f t="shared" ca="1" si="11"/>
        <v>0</v>
      </c>
      <c r="AH72" s="231">
        <f t="shared" ca="1" si="12"/>
        <v>0</v>
      </c>
      <c r="AI72" s="232">
        <f t="shared" ca="1" si="12"/>
        <v>0</v>
      </c>
      <c r="AJ72" s="232">
        <f t="shared" ca="1" si="12"/>
        <v>0</v>
      </c>
      <c r="AK72" s="232">
        <f t="shared" ca="1" si="12"/>
        <v>0</v>
      </c>
      <c r="AL72" s="232">
        <f t="shared" ca="1" si="12"/>
        <v>0</v>
      </c>
      <c r="AM72" s="233">
        <f t="shared" ca="1" si="12"/>
        <v>0</v>
      </c>
      <c r="AN72" s="233">
        <f t="shared" ca="1" si="13"/>
        <v>0</v>
      </c>
      <c r="AO72" s="233">
        <f t="shared" ca="1" si="14"/>
        <v>0</v>
      </c>
      <c r="AP72" s="233">
        <f t="shared" ca="1" si="14"/>
        <v>0</v>
      </c>
      <c r="AQ72" s="233">
        <f t="shared" ca="1" si="14"/>
        <v>0</v>
      </c>
      <c r="AR72" s="231">
        <f t="shared" ca="1" si="14"/>
        <v>0</v>
      </c>
      <c r="AS72" s="233">
        <f t="shared" ca="1" si="14"/>
        <v>0</v>
      </c>
      <c r="AT72" s="231">
        <f t="shared" ca="1" si="14"/>
        <v>0</v>
      </c>
      <c r="AU72" s="233">
        <f t="shared" ca="1" si="14"/>
        <v>0</v>
      </c>
      <c r="AV72" s="312">
        <f t="shared" ca="1" si="14"/>
        <v>0</v>
      </c>
      <c r="AW72" s="315">
        <v>1</v>
      </c>
      <c r="AY72" s="444" t="str">
        <f t="shared" ca="1" si="15"/>
        <v/>
      </c>
      <c r="AZ72" s="445" t="str">
        <f t="shared" ca="1" si="16"/>
        <v/>
      </c>
    </row>
    <row r="73" spans="1:52" s="59" customFormat="1" ht="24" customHeight="1" thickTop="1" thickBot="1" x14ac:dyDescent="0.35">
      <c r="A73" s="400">
        <v>10</v>
      </c>
      <c r="B73" s="532" t="str">
        <f t="shared" ca="1" si="3"/>
        <v/>
      </c>
      <c r="C73" s="533" t="str">
        <f>IF(Part2!$D$7="", "", Part2!$D$7)</f>
        <v/>
      </c>
      <c r="D73" s="534"/>
      <c r="E73" s="546" t="str">
        <f t="shared" ca="1" si="4"/>
        <v/>
      </c>
      <c r="F73" s="547"/>
      <c r="G73" s="547"/>
      <c r="H73" s="548"/>
      <c r="I73" s="535">
        <f t="shared" ca="1" si="5"/>
        <v>0</v>
      </c>
      <c r="J73" s="536"/>
      <c r="K73" s="535">
        <f t="shared" ca="1" si="6"/>
        <v>0</v>
      </c>
      <c r="L73" s="536"/>
      <c r="M73" s="535">
        <f t="shared" ca="1" si="7"/>
        <v>0</v>
      </c>
      <c r="N73" s="539"/>
      <c r="O73" s="328"/>
      <c r="P73" s="441" t="s">
        <v>325</v>
      </c>
      <c r="Q73" s="452" t="str">
        <f t="shared" si="17"/>
        <v>Part10</v>
      </c>
      <c r="R73" s="192"/>
      <c r="S73" s="234">
        <f t="shared" ca="1" si="8"/>
        <v>0</v>
      </c>
      <c r="T73" s="235">
        <f t="shared" ca="1" si="8"/>
        <v>0</v>
      </c>
      <c r="U73" s="235">
        <f t="shared" ca="1" si="8"/>
        <v>0</v>
      </c>
      <c r="V73" s="235">
        <f t="shared" ca="1" si="8"/>
        <v>0</v>
      </c>
      <c r="W73" s="235">
        <f t="shared" ca="1" si="8"/>
        <v>0</v>
      </c>
      <c r="X73" s="235">
        <f t="shared" ca="1" si="8"/>
        <v>0</v>
      </c>
      <c r="Y73" s="236">
        <f t="shared" ca="1" si="8"/>
        <v>0</v>
      </c>
      <c r="Z73" s="235">
        <f t="shared" ca="1" si="9"/>
        <v>0</v>
      </c>
      <c r="AA73" s="234">
        <f t="shared" ca="1" si="10"/>
        <v>0</v>
      </c>
      <c r="AB73" s="235">
        <f t="shared" ca="1" si="10"/>
        <v>0</v>
      </c>
      <c r="AC73" s="235">
        <f t="shared" ca="1" si="10"/>
        <v>0</v>
      </c>
      <c r="AD73" s="235">
        <f t="shared" ca="1" si="10"/>
        <v>0</v>
      </c>
      <c r="AE73" s="235">
        <f t="shared" ca="1" si="10"/>
        <v>0</v>
      </c>
      <c r="AF73" s="236">
        <f t="shared" ca="1" si="10"/>
        <v>0</v>
      </c>
      <c r="AG73" s="235">
        <f t="shared" ca="1" si="11"/>
        <v>0</v>
      </c>
      <c r="AH73" s="234">
        <f t="shared" ca="1" si="12"/>
        <v>0</v>
      </c>
      <c r="AI73" s="235">
        <f t="shared" ca="1" si="12"/>
        <v>0</v>
      </c>
      <c r="AJ73" s="235">
        <f t="shared" ca="1" si="12"/>
        <v>0</v>
      </c>
      <c r="AK73" s="235">
        <f t="shared" ca="1" si="12"/>
        <v>0</v>
      </c>
      <c r="AL73" s="235">
        <f t="shared" ca="1" si="12"/>
        <v>0</v>
      </c>
      <c r="AM73" s="236">
        <f t="shared" ca="1" si="12"/>
        <v>0</v>
      </c>
      <c r="AN73" s="236">
        <f t="shared" ca="1" si="13"/>
        <v>0</v>
      </c>
      <c r="AO73" s="236">
        <f t="shared" ca="1" si="14"/>
        <v>0</v>
      </c>
      <c r="AP73" s="236">
        <f t="shared" ca="1" si="14"/>
        <v>0</v>
      </c>
      <c r="AQ73" s="236">
        <f t="shared" ca="1" si="14"/>
        <v>0</v>
      </c>
      <c r="AR73" s="234">
        <f t="shared" ca="1" si="14"/>
        <v>0</v>
      </c>
      <c r="AS73" s="236">
        <f t="shared" ca="1" si="14"/>
        <v>0</v>
      </c>
      <c r="AT73" s="234">
        <f t="shared" ca="1" si="14"/>
        <v>0</v>
      </c>
      <c r="AU73" s="236">
        <f t="shared" ca="1" si="14"/>
        <v>0</v>
      </c>
      <c r="AV73" s="313">
        <f t="shared" ca="1" si="14"/>
        <v>0</v>
      </c>
      <c r="AW73" s="316">
        <v>1</v>
      </c>
      <c r="AY73" s="444" t="str">
        <f t="shared" ca="1" si="15"/>
        <v/>
      </c>
      <c r="AZ73" s="445" t="str">
        <f t="shared" ca="1" si="16"/>
        <v/>
      </c>
    </row>
    <row r="74" spans="1:52" s="59" customFormat="1" ht="24" customHeight="1" thickTop="1" thickBot="1" x14ac:dyDescent="0.35">
      <c r="A74" s="400">
        <v>11</v>
      </c>
      <c r="B74" s="532" t="str">
        <f t="shared" ca="1" si="3"/>
        <v/>
      </c>
      <c r="C74" s="533" t="str">
        <f>IF(Part2!$D$7="", "", Part2!$D$7)</f>
        <v/>
      </c>
      <c r="D74" s="534"/>
      <c r="E74" s="546" t="str">
        <f t="shared" ca="1" si="4"/>
        <v/>
      </c>
      <c r="F74" s="547"/>
      <c r="G74" s="547"/>
      <c r="H74" s="548"/>
      <c r="I74" s="535">
        <f t="shared" ca="1" si="5"/>
        <v>0</v>
      </c>
      <c r="J74" s="536"/>
      <c r="K74" s="535">
        <f t="shared" ca="1" si="6"/>
        <v>0</v>
      </c>
      <c r="L74" s="536"/>
      <c r="M74" s="535">
        <f t="shared" ca="1" si="7"/>
        <v>0</v>
      </c>
      <c r="N74" s="539"/>
      <c r="O74" s="328"/>
      <c r="P74" s="441" t="s">
        <v>325</v>
      </c>
      <c r="Q74" s="453" t="str">
        <f t="shared" si="17"/>
        <v>Part11</v>
      </c>
      <c r="R74" s="191"/>
      <c r="S74" s="228">
        <f t="shared" ref="S74:Y83" ca="1" si="18">INDIRECT("'"&amp;$Q74&amp;"'!"&amp;S$58&amp;ROW(INDIRECT("'"&amp;$Q74&amp;"'!"&amp;S$60)))</f>
        <v>0</v>
      </c>
      <c r="T74" s="229">
        <f t="shared" ca="1" si="18"/>
        <v>0</v>
      </c>
      <c r="U74" s="229">
        <f t="shared" ca="1" si="18"/>
        <v>0</v>
      </c>
      <c r="V74" s="229">
        <f t="shared" ca="1" si="18"/>
        <v>0</v>
      </c>
      <c r="W74" s="229">
        <f t="shared" ca="1" si="18"/>
        <v>0</v>
      </c>
      <c r="X74" s="229">
        <f t="shared" ca="1" si="18"/>
        <v>0</v>
      </c>
      <c r="Y74" s="230">
        <f t="shared" ca="1" si="18"/>
        <v>0</v>
      </c>
      <c r="Z74" s="229">
        <f t="shared" ca="1" si="9"/>
        <v>0</v>
      </c>
      <c r="AA74" s="228">
        <f t="shared" ref="AA74:AF83" ca="1" si="19">INDIRECT("'"&amp;$Q74&amp;"'!"&amp;AA$58&amp;ROW(INDIRECT("'"&amp;$Q74&amp;"'!"&amp;AA$60)))</f>
        <v>0</v>
      </c>
      <c r="AB74" s="229">
        <f t="shared" ca="1" si="19"/>
        <v>0</v>
      </c>
      <c r="AC74" s="229">
        <f t="shared" ca="1" si="19"/>
        <v>0</v>
      </c>
      <c r="AD74" s="229">
        <f t="shared" ca="1" si="19"/>
        <v>0</v>
      </c>
      <c r="AE74" s="229">
        <f t="shared" ca="1" si="19"/>
        <v>0</v>
      </c>
      <c r="AF74" s="230">
        <f t="shared" ca="1" si="19"/>
        <v>0</v>
      </c>
      <c r="AG74" s="229">
        <f t="shared" ca="1" si="11"/>
        <v>0</v>
      </c>
      <c r="AH74" s="228">
        <f t="shared" ref="AH74:AM83" ca="1" si="20">INDIRECT("'"&amp;$Q74&amp;"'!"&amp;AH$58&amp;ROW(INDIRECT("'"&amp;$Q74&amp;"'!"&amp;AH$60)))</f>
        <v>0</v>
      </c>
      <c r="AI74" s="229">
        <f t="shared" ca="1" si="20"/>
        <v>0</v>
      </c>
      <c r="AJ74" s="229">
        <f t="shared" ca="1" si="20"/>
        <v>0</v>
      </c>
      <c r="AK74" s="229">
        <f t="shared" ca="1" si="20"/>
        <v>0</v>
      </c>
      <c r="AL74" s="229">
        <f t="shared" ca="1" si="20"/>
        <v>0</v>
      </c>
      <c r="AM74" s="230">
        <f t="shared" ca="1" si="20"/>
        <v>0</v>
      </c>
      <c r="AN74" s="230">
        <f t="shared" ca="1" si="13"/>
        <v>0</v>
      </c>
      <c r="AO74" s="230">
        <f t="shared" ref="AO74:AV83" ca="1" si="21">INDIRECT("'"&amp;$Q74&amp;"'!"&amp;AO$58&amp;ROW(INDIRECT("'"&amp;$Q74&amp;"'!"&amp;AO$60)))</f>
        <v>0</v>
      </c>
      <c r="AP74" s="230">
        <f t="shared" ca="1" si="21"/>
        <v>0</v>
      </c>
      <c r="AQ74" s="230">
        <f t="shared" ca="1" si="21"/>
        <v>0</v>
      </c>
      <c r="AR74" s="228">
        <f t="shared" ca="1" si="21"/>
        <v>0</v>
      </c>
      <c r="AS74" s="230">
        <f t="shared" ca="1" si="21"/>
        <v>0</v>
      </c>
      <c r="AT74" s="228">
        <f t="shared" ca="1" si="21"/>
        <v>0</v>
      </c>
      <c r="AU74" s="230">
        <f t="shared" ca="1" si="21"/>
        <v>0</v>
      </c>
      <c r="AV74" s="311">
        <f t="shared" ca="1" si="21"/>
        <v>0</v>
      </c>
      <c r="AW74" s="314">
        <v>1</v>
      </c>
      <c r="AY74" s="444" t="str">
        <f t="shared" ca="1" si="15"/>
        <v/>
      </c>
      <c r="AZ74" s="445" t="str">
        <f t="shared" ca="1" si="16"/>
        <v/>
      </c>
    </row>
    <row r="75" spans="1:52" s="59" customFormat="1" ht="24" customHeight="1" thickTop="1" thickBot="1" x14ac:dyDescent="0.35">
      <c r="A75" s="400">
        <v>12</v>
      </c>
      <c r="B75" s="532" t="str">
        <f t="shared" ca="1" si="3"/>
        <v/>
      </c>
      <c r="C75" s="533" t="str">
        <f>IF(Part2!$D$7="", "", Part2!$D$7)</f>
        <v/>
      </c>
      <c r="D75" s="534"/>
      <c r="E75" s="546" t="str">
        <f t="shared" ca="1" si="4"/>
        <v/>
      </c>
      <c r="F75" s="547"/>
      <c r="G75" s="547"/>
      <c r="H75" s="548"/>
      <c r="I75" s="535">
        <f t="shared" ca="1" si="5"/>
        <v>0</v>
      </c>
      <c r="J75" s="536"/>
      <c r="K75" s="535">
        <f t="shared" ca="1" si="6"/>
        <v>0</v>
      </c>
      <c r="L75" s="536"/>
      <c r="M75" s="535">
        <f t="shared" ca="1" si="7"/>
        <v>0</v>
      </c>
      <c r="N75" s="539"/>
      <c r="O75" s="328"/>
      <c r="P75" s="441" t="s">
        <v>325</v>
      </c>
      <c r="Q75" s="451" t="str">
        <f t="shared" si="17"/>
        <v>Part12</v>
      </c>
      <c r="S75" s="231">
        <f t="shared" ca="1" si="18"/>
        <v>0</v>
      </c>
      <c r="T75" s="232">
        <f t="shared" ca="1" si="18"/>
        <v>0</v>
      </c>
      <c r="U75" s="232">
        <f t="shared" ca="1" si="18"/>
        <v>0</v>
      </c>
      <c r="V75" s="232">
        <f t="shared" ca="1" si="18"/>
        <v>0</v>
      </c>
      <c r="W75" s="232">
        <f t="shared" ca="1" si="18"/>
        <v>0</v>
      </c>
      <c r="X75" s="232">
        <f t="shared" ca="1" si="18"/>
        <v>0</v>
      </c>
      <c r="Y75" s="233">
        <f t="shared" ca="1" si="18"/>
        <v>0</v>
      </c>
      <c r="Z75" s="232">
        <f t="shared" ca="1" si="9"/>
        <v>0</v>
      </c>
      <c r="AA75" s="231">
        <f t="shared" ca="1" si="19"/>
        <v>0</v>
      </c>
      <c r="AB75" s="232">
        <f t="shared" ca="1" si="19"/>
        <v>0</v>
      </c>
      <c r="AC75" s="232">
        <f t="shared" ca="1" si="19"/>
        <v>0</v>
      </c>
      <c r="AD75" s="232">
        <f t="shared" ca="1" si="19"/>
        <v>0</v>
      </c>
      <c r="AE75" s="232">
        <f t="shared" ca="1" si="19"/>
        <v>0</v>
      </c>
      <c r="AF75" s="233">
        <f t="shared" ca="1" si="19"/>
        <v>0</v>
      </c>
      <c r="AG75" s="232">
        <f t="shared" ca="1" si="11"/>
        <v>0</v>
      </c>
      <c r="AH75" s="231">
        <f t="shared" ca="1" si="20"/>
        <v>0</v>
      </c>
      <c r="AI75" s="232">
        <f t="shared" ca="1" si="20"/>
        <v>0</v>
      </c>
      <c r="AJ75" s="232">
        <f t="shared" ca="1" si="20"/>
        <v>0</v>
      </c>
      <c r="AK75" s="232">
        <f t="shared" ca="1" si="20"/>
        <v>0</v>
      </c>
      <c r="AL75" s="232">
        <f t="shared" ca="1" si="20"/>
        <v>0</v>
      </c>
      <c r="AM75" s="233">
        <f t="shared" ca="1" si="20"/>
        <v>0</v>
      </c>
      <c r="AN75" s="233">
        <f t="shared" ca="1" si="13"/>
        <v>0</v>
      </c>
      <c r="AO75" s="233">
        <f t="shared" ca="1" si="21"/>
        <v>0</v>
      </c>
      <c r="AP75" s="233">
        <f t="shared" ca="1" si="21"/>
        <v>0</v>
      </c>
      <c r="AQ75" s="233">
        <f t="shared" ca="1" si="21"/>
        <v>0</v>
      </c>
      <c r="AR75" s="231">
        <f t="shared" ca="1" si="21"/>
        <v>0</v>
      </c>
      <c r="AS75" s="233">
        <f t="shared" ca="1" si="21"/>
        <v>0</v>
      </c>
      <c r="AT75" s="231">
        <f t="shared" ca="1" si="21"/>
        <v>0</v>
      </c>
      <c r="AU75" s="233">
        <f t="shared" ca="1" si="21"/>
        <v>0</v>
      </c>
      <c r="AV75" s="312">
        <f t="shared" ca="1" si="21"/>
        <v>0</v>
      </c>
      <c r="AW75" s="315">
        <v>1</v>
      </c>
      <c r="AY75" s="444" t="str">
        <f t="shared" ca="1" si="15"/>
        <v/>
      </c>
      <c r="AZ75" s="445" t="str">
        <f t="shared" ca="1" si="16"/>
        <v/>
      </c>
    </row>
    <row r="76" spans="1:52" s="59" customFormat="1" ht="24" customHeight="1" thickTop="1" thickBot="1" x14ac:dyDescent="0.35">
      <c r="A76" s="400">
        <v>13</v>
      </c>
      <c r="B76" s="532" t="str">
        <f t="shared" ca="1" si="3"/>
        <v/>
      </c>
      <c r="C76" s="533" t="str">
        <f>IF(Part2!$D$7="", "", Part2!$D$7)</f>
        <v/>
      </c>
      <c r="D76" s="534"/>
      <c r="E76" s="546" t="str">
        <f t="shared" ca="1" si="4"/>
        <v/>
      </c>
      <c r="F76" s="547"/>
      <c r="G76" s="547"/>
      <c r="H76" s="548"/>
      <c r="I76" s="535">
        <f t="shared" ca="1" si="5"/>
        <v>0</v>
      </c>
      <c r="J76" s="536"/>
      <c r="K76" s="535">
        <f t="shared" ca="1" si="6"/>
        <v>0</v>
      </c>
      <c r="L76" s="536"/>
      <c r="M76" s="535">
        <f t="shared" ca="1" si="7"/>
        <v>0</v>
      </c>
      <c r="N76" s="539"/>
      <c r="O76" s="328"/>
      <c r="P76" s="441" t="s">
        <v>325</v>
      </c>
      <c r="Q76" s="451" t="str">
        <f t="shared" si="17"/>
        <v>Part13</v>
      </c>
      <c r="S76" s="231">
        <f t="shared" ca="1" si="18"/>
        <v>0</v>
      </c>
      <c r="T76" s="232">
        <f t="shared" ca="1" si="18"/>
        <v>0</v>
      </c>
      <c r="U76" s="232">
        <f t="shared" ca="1" si="18"/>
        <v>0</v>
      </c>
      <c r="V76" s="232">
        <f t="shared" ca="1" si="18"/>
        <v>0</v>
      </c>
      <c r="W76" s="232">
        <f t="shared" ca="1" si="18"/>
        <v>0</v>
      </c>
      <c r="X76" s="232">
        <f t="shared" ca="1" si="18"/>
        <v>0</v>
      </c>
      <c r="Y76" s="233">
        <f t="shared" ca="1" si="18"/>
        <v>0</v>
      </c>
      <c r="Z76" s="232">
        <f t="shared" ca="1" si="9"/>
        <v>0</v>
      </c>
      <c r="AA76" s="231">
        <f t="shared" ca="1" si="19"/>
        <v>0</v>
      </c>
      <c r="AB76" s="232">
        <f t="shared" ca="1" si="19"/>
        <v>0</v>
      </c>
      <c r="AC76" s="232">
        <f t="shared" ca="1" si="19"/>
        <v>0</v>
      </c>
      <c r="AD76" s="232">
        <f t="shared" ca="1" si="19"/>
        <v>0</v>
      </c>
      <c r="AE76" s="232">
        <f t="shared" ca="1" si="19"/>
        <v>0</v>
      </c>
      <c r="AF76" s="233">
        <f t="shared" ca="1" si="19"/>
        <v>0</v>
      </c>
      <c r="AG76" s="232">
        <f t="shared" ca="1" si="11"/>
        <v>0</v>
      </c>
      <c r="AH76" s="231">
        <f t="shared" ca="1" si="20"/>
        <v>0</v>
      </c>
      <c r="AI76" s="232">
        <f t="shared" ca="1" si="20"/>
        <v>0</v>
      </c>
      <c r="AJ76" s="232">
        <f t="shared" ca="1" si="20"/>
        <v>0</v>
      </c>
      <c r="AK76" s="232">
        <f t="shared" ca="1" si="20"/>
        <v>0</v>
      </c>
      <c r="AL76" s="232">
        <f t="shared" ca="1" si="20"/>
        <v>0</v>
      </c>
      <c r="AM76" s="233">
        <f t="shared" ca="1" si="20"/>
        <v>0</v>
      </c>
      <c r="AN76" s="233">
        <f t="shared" ca="1" si="13"/>
        <v>0</v>
      </c>
      <c r="AO76" s="233">
        <f t="shared" ca="1" si="21"/>
        <v>0</v>
      </c>
      <c r="AP76" s="233">
        <f t="shared" ca="1" si="21"/>
        <v>0</v>
      </c>
      <c r="AQ76" s="233">
        <f t="shared" ca="1" si="21"/>
        <v>0</v>
      </c>
      <c r="AR76" s="231">
        <f t="shared" ca="1" si="21"/>
        <v>0</v>
      </c>
      <c r="AS76" s="233">
        <f t="shared" ca="1" si="21"/>
        <v>0</v>
      </c>
      <c r="AT76" s="231">
        <f t="shared" ca="1" si="21"/>
        <v>0</v>
      </c>
      <c r="AU76" s="233">
        <f t="shared" ca="1" si="21"/>
        <v>0</v>
      </c>
      <c r="AV76" s="312">
        <f t="shared" ca="1" si="21"/>
        <v>0</v>
      </c>
      <c r="AW76" s="315">
        <v>1</v>
      </c>
      <c r="AY76" s="444" t="str">
        <f t="shared" ca="1" si="15"/>
        <v/>
      </c>
      <c r="AZ76" s="445" t="str">
        <f t="shared" ca="1" si="16"/>
        <v/>
      </c>
    </row>
    <row r="77" spans="1:52" s="59" customFormat="1" ht="24" customHeight="1" thickTop="1" thickBot="1" x14ac:dyDescent="0.35">
      <c r="A77" s="400">
        <v>14</v>
      </c>
      <c r="B77" s="532" t="str">
        <f t="shared" ca="1" si="3"/>
        <v/>
      </c>
      <c r="C77" s="533" t="str">
        <f>IF(Part2!$D$7="", "", Part2!$D$7)</f>
        <v/>
      </c>
      <c r="D77" s="534"/>
      <c r="E77" s="546" t="str">
        <f t="shared" ca="1" si="4"/>
        <v/>
      </c>
      <c r="F77" s="547"/>
      <c r="G77" s="547"/>
      <c r="H77" s="548"/>
      <c r="I77" s="535">
        <f t="shared" ca="1" si="5"/>
        <v>0</v>
      </c>
      <c r="J77" s="536"/>
      <c r="K77" s="535">
        <f t="shared" ca="1" si="6"/>
        <v>0</v>
      </c>
      <c r="L77" s="536"/>
      <c r="M77" s="535">
        <f t="shared" ca="1" si="7"/>
        <v>0</v>
      </c>
      <c r="N77" s="539"/>
      <c r="O77" s="328"/>
      <c r="P77" s="441" t="s">
        <v>325</v>
      </c>
      <c r="Q77" s="451" t="str">
        <f t="shared" si="17"/>
        <v>Part14</v>
      </c>
      <c r="S77" s="231">
        <f t="shared" ca="1" si="18"/>
        <v>0</v>
      </c>
      <c r="T77" s="232">
        <f t="shared" ca="1" si="18"/>
        <v>0</v>
      </c>
      <c r="U77" s="232">
        <f t="shared" ca="1" si="18"/>
        <v>0</v>
      </c>
      <c r="V77" s="232">
        <f t="shared" ca="1" si="18"/>
        <v>0</v>
      </c>
      <c r="W77" s="232">
        <f t="shared" ca="1" si="18"/>
        <v>0</v>
      </c>
      <c r="X77" s="232">
        <f t="shared" ca="1" si="18"/>
        <v>0</v>
      </c>
      <c r="Y77" s="233">
        <f t="shared" ca="1" si="18"/>
        <v>0</v>
      </c>
      <c r="Z77" s="232">
        <f t="shared" ca="1" si="9"/>
        <v>0</v>
      </c>
      <c r="AA77" s="231">
        <f t="shared" ca="1" si="19"/>
        <v>0</v>
      </c>
      <c r="AB77" s="232">
        <f t="shared" ca="1" si="19"/>
        <v>0</v>
      </c>
      <c r="AC77" s="232">
        <f t="shared" ca="1" si="19"/>
        <v>0</v>
      </c>
      <c r="AD77" s="232">
        <f t="shared" ca="1" si="19"/>
        <v>0</v>
      </c>
      <c r="AE77" s="232">
        <f t="shared" ca="1" si="19"/>
        <v>0</v>
      </c>
      <c r="AF77" s="233">
        <f t="shared" ca="1" si="19"/>
        <v>0</v>
      </c>
      <c r="AG77" s="232">
        <f t="shared" ca="1" si="11"/>
        <v>0</v>
      </c>
      <c r="AH77" s="231">
        <f t="shared" ca="1" si="20"/>
        <v>0</v>
      </c>
      <c r="AI77" s="232">
        <f t="shared" ca="1" si="20"/>
        <v>0</v>
      </c>
      <c r="AJ77" s="232">
        <f t="shared" ca="1" si="20"/>
        <v>0</v>
      </c>
      <c r="AK77" s="232">
        <f t="shared" ca="1" si="20"/>
        <v>0</v>
      </c>
      <c r="AL77" s="232">
        <f t="shared" ca="1" si="20"/>
        <v>0</v>
      </c>
      <c r="AM77" s="233">
        <f t="shared" ca="1" si="20"/>
        <v>0</v>
      </c>
      <c r="AN77" s="233">
        <f t="shared" ca="1" si="13"/>
        <v>0</v>
      </c>
      <c r="AO77" s="233">
        <f t="shared" ca="1" si="21"/>
        <v>0</v>
      </c>
      <c r="AP77" s="233">
        <f t="shared" ca="1" si="21"/>
        <v>0</v>
      </c>
      <c r="AQ77" s="233">
        <f t="shared" ca="1" si="21"/>
        <v>0</v>
      </c>
      <c r="AR77" s="231">
        <f t="shared" ca="1" si="21"/>
        <v>0</v>
      </c>
      <c r="AS77" s="233">
        <f t="shared" ca="1" si="21"/>
        <v>0</v>
      </c>
      <c r="AT77" s="231">
        <f t="shared" ca="1" si="21"/>
        <v>0</v>
      </c>
      <c r="AU77" s="233">
        <f t="shared" ca="1" si="21"/>
        <v>0</v>
      </c>
      <c r="AV77" s="312">
        <f t="shared" ca="1" si="21"/>
        <v>0</v>
      </c>
      <c r="AW77" s="315">
        <v>1</v>
      </c>
      <c r="AY77" s="444" t="str">
        <f t="shared" ca="1" si="15"/>
        <v/>
      </c>
      <c r="AZ77" s="445" t="str">
        <f t="shared" ca="1" si="16"/>
        <v/>
      </c>
    </row>
    <row r="78" spans="1:52" s="59" customFormat="1" ht="24" customHeight="1" thickTop="1" thickBot="1" x14ac:dyDescent="0.35">
      <c r="A78" s="400">
        <v>15</v>
      </c>
      <c r="B78" s="532" t="str">
        <f t="shared" ca="1" si="3"/>
        <v/>
      </c>
      <c r="C78" s="533" t="str">
        <f>IF(Part2!$D$7="", "", Part2!$D$7)</f>
        <v/>
      </c>
      <c r="D78" s="534"/>
      <c r="E78" s="546" t="str">
        <f t="shared" ca="1" si="4"/>
        <v/>
      </c>
      <c r="F78" s="547"/>
      <c r="G78" s="547"/>
      <c r="H78" s="548"/>
      <c r="I78" s="535">
        <f t="shared" ca="1" si="5"/>
        <v>0</v>
      </c>
      <c r="J78" s="536"/>
      <c r="K78" s="535">
        <f t="shared" ca="1" si="6"/>
        <v>0</v>
      </c>
      <c r="L78" s="536"/>
      <c r="M78" s="535">
        <f t="shared" ca="1" si="7"/>
        <v>0</v>
      </c>
      <c r="N78" s="539"/>
      <c r="O78" s="328"/>
      <c r="P78" s="441" t="s">
        <v>325</v>
      </c>
      <c r="Q78" s="452" t="str">
        <f t="shared" si="17"/>
        <v>Part15</v>
      </c>
      <c r="R78" s="192"/>
      <c r="S78" s="234">
        <f t="shared" ca="1" si="18"/>
        <v>0</v>
      </c>
      <c r="T78" s="235">
        <f t="shared" ca="1" si="18"/>
        <v>0</v>
      </c>
      <c r="U78" s="235">
        <f t="shared" ca="1" si="18"/>
        <v>0</v>
      </c>
      <c r="V78" s="235">
        <f t="shared" ca="1" si="18"/>
        <v>0</v>
      </c>
      <c r="W78" s="235">
        <f t="shared" ca="1" si="18"/>
        <v>0</v>
      </c>
      <c r="X78" s="235">
        <f t="shared" ca="1" si="18"/>
        <v>0</v>
      </c>
      <c r="Y78" s="236">
        <f t="shared" ca="1" si="18"/>
        <v>0</v>
      </c>
      <c r="Z78" s="235">
        <f t="shared" ca="1" si="9"/>
        <v>0</v>
      </c>
      <c r="AA78" s="234">
        <f t="shared" ca="1" si="19"/>
        <v>0</v>
      </c>
      <c r="AB78" s="235">
        <f t="shared" ca="1" si="19"/>
        <v>0</v>
      </c>
      <c r="AC78" s="235">
        <f t="shared" ca="1" si="19"/>
        <v>0</v>
      </c>
      <c r="AD78" s="235">
        <f t="shared" ca="1" si="19"/>
        <v>0</v>
      </c>
      <c r="AE78" s="235">
        <f t="shared" ca="1" si="19"/>
        <v>0</v>
      </c>
      <c r="AF78" s="236">
        <f t="shared" ca="1" si="19"/>
        <v>0</v>
      </c>
      <c r="AG78" s="235">
        <f t="shared" ca="1" si="11"/>
        <v>0</v>
      </c>
      <c r="AH78" s="234">
        <f t="shared" ca="1" si="20"/>
        <v>0</v>
      </c>
      <c r="AI78" s="235">
        <f t="shared" ca="1" si="20"/>
        <v>0</v>
      </c>
      <c r="AJ78" s="235">
        <f t="shared" ca="1" si="20"/>
        <v>0</v>
      </c>
      <c r="AK78" s="235">
        <f t="shared" ca="1" si="20"/>
        <v>0</v>
      </c>
      <c r="AL78" s="235">
        <f t="shared" ca="1" si="20"/>
        <v>0</v>
      </c>
      <c r="AM78" s="236">
        <f t="shared" ca="1" si="20"/>
        <v>0</v>
      </c>
      <c r="AN78" s="236">
        <f t="shared" ca="1" si="13"/>
        <v>0</v>
      </c>
      <c r="AO78" s="236">
        <f t="shared" ca="1" si="21"/>
        <v>0</v>
      </c>
      <c r="AP78" s="236">
        <f t="shared" ca="1" si="21"/>
        <v>0</v>
      </c>
      <c r="AQ78" s="236">
        <f t="shared" ca="1" si="21"/>
        <v>0</v>
      </c>
      <c r="AR78" s="234">
        <f t="shared" ca="1" si="21"/>
        <v>0</v>
      </c>
      <c r="AS78" s="236">
        <f t="shared" ca="1" si="21"/>
        <v>0</v>
      </c>
      <c r="AT78" s="234">
        <f t="shared" ca="1" si="21"/>
        <v>0</v>
      </c>
      <c r="AU78" s="236">
        <f t="shared" ca="1" si="21"/>
        <v>0</v>
      </c>
      <c r="AV78" s="313">
        <f t="shared" ca="1" si="21"/>
        <v>0</v>
      </c>
      <c r="AW78" s="316">
        <v>1</v>
      </c>
      <c r="AY78" s="444" t="str">
        <f t="shared" ca="1" si="15"/>
        <v/>
      </c>
      <c r="AZ78" s="445" t="str">
        <f t="shared" ca="1" si="16"/>
        <v/>
      </c>
    </row>
    <row r="79" spans="1:52" s="59" customFormat="1" ht="24" customHeight="1" thickTop="1" thickBot="1" x14ac:dyDescent="0.35">
      <c r="A79" s="400">
        <v>16</v>
      </c>
      <c r="B79" s="532" t="str">
        <f t="shared" ca="1" si="3"/>
        <v/>
      </c>
      <c r="C79" s="533" t="str">
        <f>IF(Part2!$D$7="", "", Part2!$D$7)</f>
        <v/>
      </c>
      <c r="D79" s="534"/>
      <c r="E79" s="546" t="str">
        <f t="shared" ca="1" si="4"/>
        <v/>
      </c>
      <c r="F79" s="547"/>
      <c r="G79" s="547"/>
      <c r="H79" s="548"/>
      <c r="I79" s="535">
        <f t="shared" ca="1" si="5"/>
        <v>0</v>
      </c>
      <c r="J79" s="536"/>
      <c r="K79" s="535">
        <f t="shared" ca="1" si="6"/>
        <v>0</v>
      </c>
      <c r="L79" s="536"/>
      <c r="M79" s="535">
        <f t="shared" ca="1" si="7"/>
        <v>0</v>
      </c>
      <c r="N79" s="539"/>
      <c r="O79" s="328"/>
      <c r="P79" s="441" t="s">
        <v>325</v>
      </c>
      <c r="Q79" s="451" t="str">
        <f t="shared" si="17"/>
        <v>Part16</v>
      </c>
      <c r="S79" s="231">
        <f t="shared" ca="1" si="18"/>
        <v>0</v>
      </c>
      <c r="T79" s="232">
        <f t="shared" ca="1" si="18"/>
        <v>0</v>
      </c>
      <c r="U79" s="232">
        <f t="shared" ca="1" si="18"/>
        <v>0</v>
      </c>
      <c r="V79" s="232">
        <f t="shared" ca="1" si="18"/>
        <v>0</v>
      </c>
      <c r="W79" s="232">
        <f t="shared" ca="1" si="18"/>
        <v>0</v>
      </c>
      <c r="X79" s="232">
        <f t="shared" ca="1" si="18"/>
        <v>0</v>
      </c>
      <c r="Y79" s="233">
        <f t="shared" ca="1" si="18"/>
        <v>0</v>
      </c>
      <c r="Z79" s="232">
        <f t="shared" ca="1" si="9"/>
        <v>0</v>
      </c>
      <c r="AA79" s="231">
        <f t="shared" ca="1" si="19"/>
        <v>0</v>
      </c>
      <c r="AB79" s="232">
        <f t="shared" ca="1" si="19"/>
        <v>0</v>
      </c>
      <c r="AC79" s="232">
        <f t="shared" ca="1" si="19"/>
        <v>0</v>
      </c>
      <c r="AD79" s="232">
        <f t="shared" ca="1" si="19"/>
        <v>0</v>
      </c>
      <c r="AE79" s="232">
        <f t="shared" ca="1" si="19"/>
        <v>0</v>
      </c>
      <c r="AF79" s="233">
        <f t="shared" ca="1" si="19"/>
        <v>0</v>
      </c>
      <c r="AG79" s="232">
        <f t="shared" ca="1" si="11"/>
        <v>0</v>
      </c>
      <c r="AH79" s="231">
        <f t="shared" ca="1" si="20"/>
        <v>0</v>
      </c>
      <c r="AI79" s="232">
        <f t="shared" ca="1" si="20"/>
        <v>0</v>
      </c>
      <c r="AJ79" s="232">
        <f t="shared" ca="1" si="20"/>
        <v>0</v>
      </c>
      <c r="AK79" s="232">
        <f t="shared" ca="1" si="20"/>
        <v>0</v>
      </c>
      <c r="AL79" s="232">
        <f t="shared" ca="1" si="20"/>
        <v>0</v>
      </c>
      <c r="AM79" s="233">
        <f t="shared" ca="1" si="20"/>
        <v>0</v>
      </c>
      <c r="AN79" s="233">
        <f t="shared" ca="1" si="13"/>
        <v>0</v>
      </c>
      <c r="AO79" s="233">
        <f t="shared" ca="1" si="21"/>
        <v>0</v>
      </c>
      <c r="AP79" s="233">
        <f t="shared" ca="1" si="21"/>
        <v>0</v>
      </c>
      <c r="AQ79" s="233">
        <f t="shared" ca="1" si="21"/>
        <v>0</v>
      </c>
      <c r="AR79" s="231">
        <f t="shared" ca="1" si="21"/>
        <v>0</v>
      </c>
      <c r="AS79" s="233">
        <f t="shared" ca="1" si="21"/>
        <v>0</v>
      </c>
      <c r="AT79" s="231">
        <f t="shared" ca="1" si="21"/>
        <v>0</v>
      </c>
      <c r="AU79" s="233">
        <f t="shared" ca="1" si="21"/>
        <v>0</v>
      </c>
      <c r="AV79" s="312">
        <f t="shared" ca="1" si="21"/>
        <v>0</v>
      </c>
      <c r="AW79" s="315">
        <v>1</v>
      </c>
      <c r="AY79" s="444" t="str">
        <f t="shared" ca="1" si="15"/>
        <v/>
      </c>
      <c r="AZ79" s="445" t="str">
        <f t="shared" ca="1" si="16"/>
        <v/>
      </c>
    </row>
    <row r="80" spans="1:52" s="59" customFormat="1" ht="24" customHeight="1" thickTop="1" thickBot="1" x14ac:dyDescent="0.35">
      <c r="A80" s="400">
        <v>17</v>
      </c>
      <c r="B80" s="532" t="str">
        <f t="shared" ca="1" si="3"/>
        <v/>
      </c>
      <c r="C80" s="533" t="str">
        <f>IF(Part2!$D$7="", "", Part2!$D$7)</f>
        <v/>
      </c>
      <c r="D80" s="534"/>
      <c r="E80" s="546" t="str">
        <f t="shared" ca="1" si="4"/>
        <v/>
      </c>
      <c r="F80" s="547"/>
      <c r="G80" s="547"/>
      <c r="H80" s="548"/>
      <c r="I80" s="535">
        <f t="shared" ca="1" si="5"/>
        <v>0</v>
      </c>
      <c r="J80" s="536"/>
      <c r="K80" s="535">
        <f t="shared" ca="1" si="6"/>
        <v>0</v>
      </c>
      <c r="L80" s="536"/>
      <c r="M80" s="535">
        <f t="shared" ca="1" si="7"/>
        <v>0</v>
      </c>
      <c r="N80" s="539"/>
      <c r="O80" s="328"/>
      <c r="P80" s="441" t="s">
        <v>325</v>
      </c>
      <c r="Q80" s="451" t="str">
        <f t="shared" si="17"/>
        <v>Part17</v>
      </c>
      <c r="S80" s="231">
        <f t="shared" ca="1" si="18"/>
        <v>0</v>
      </c>
      <c r="T80" s="232">
        <f t="shared" ca="1" si="18"/>
        <v>0</v>
      </c>
      <c r="U80" s="232">
        <f t="shared" ca="1" si="18"/>
        <v>0</v>
      </c>
      <c r="V80" s="232">
        <f t="shared" ca="1" si="18"/>
        <v>0</v>
      </c>
      <c r="W80" s="232">
        <f t="shared" ca="1" si="18"/>
        <v>0</v>
      </c>
      <c r="X80" s="232">
        <f t="shared" ca="1" si="18"/>
        <v>0</v>
      </c>
      <c r="Y80" s="233">
        <f t="shared" ca="1" si="18"/>
        <v>0</v>
      </c>
      <c r="Z80" s="232">
        <f t="shared" ca="1" si="9"/>
        <v>0</v>
      </c>
      <c r="AA80" s="231">
        <f t="shared" ca="1" si="19"/>
        <v>0</v>
      </c>
      <c r="AB80" s="232">
        <f t="shared" ca="1" si="19"/>
        <v>0</v>
      </c>
      <c r="AC80" s="232">
        <f t="shared" ca="1" si="19"/>
        <v>0</v>
      </c>
      <c r="AD80" s="232">
        <f t="shared" ca="1" si="19"/>
        <v>0</v>
      </c>
      <c r="AE80" s="232">
        <f t="shared" ca="1" si="19"/>
        <v>0</v>
      </c>
      <c r="AF80" s="233">
        <f t="shared" ca="1" si="19"/>
        <v>0</v>
      </c>
      <c r="AG80" s="232">
        <f t="shared" ca="1" si="11"/>
        <v>0</v>
      </c>
      <c r="AH80" s="231">
        <f t="shared" ca="1" si="20"/>
        <v>0</v>
      </c>
      <c r="AI80" s="232">
        <f t="shared" ca="1" si="20"/>
        <v>0</v>
      </c>
      <c r="AJ80" s="232">
        <f t="shared" ca="1" si="20"/>
        <v>0</v>
      </c>
      <c r="AK80" s="232">
        <f t="shared" ca="1" si="20"/>
        <v>0</v>
      </c>
      <c r="AL80" s="232">
        <f t="shared" ca="1" si="20"/>
        <v>0</v>
      </c>
      <c r="AM80" s="233">
        <f t="shared" ca="1" si="20"/>
        <v>0</v>
      </c>
      <c r="AN80" s="233">
        <f t="shared" ca="1" si="13"/>
        <v>0</v>
      </c>
      <c r="AO80" s="233">
        <f t="shared" ca="1" si="21"/>
        <v>0</v>
      </c>
      <c r="AP80" s="233">
        <f t="shared" ca="1" si="21"/>
        <v>0</v>
      </c>
      <c r="AQ80" s="233">
        <f t="shared" ca="1" si="21"/>
        <v>0</v>
      </c>
      <c r="AR80" s="231">
        <f t="shared" ca="1" si="21"/>
        <v>0</v>
      </c>
      <c r="AS80" s="233">
        <f t="shared" ca="1" si="21"/>
        <v>0</v>
      </c>
      <c r="AT80" s="231">
        <f t="shared" ca="1" si="21"/>
        <v>0</v>
      </c>
      <c r="AU80" s="233">
        <f t="shared" ca="1" si="21"/>
        <v>0</v>
      </c>
      <c r="AV80" s="312">
        <f t="shared" ca="1" si="21"/>
        <v>0</v>
      </c>
      <c r="AW80" s="315">
        <v>1</v>
      </c>
      <c r="AY80" s="444" t="str">
        <f t="shared" ca="1" si="15"/>
        <v/>
      </c>
      <c r="AZ80" s="445" t="str">
        <f t="shared" ca="1" si="16"/>
        <v/>
      </c>
    </row>
    <row r="81" spans="1:52" s="59" customFormat="1" ht="24" customHeight="1" thickTop="1" thickBot="1" x14ac:dyDescent="0.35">
      <c r="A81" s="400">
        <v>18</v>
      </c>
      <c r="B81" s="532" t="str">
        <f t="shared" ca="1" si="3"/>
        <v/>
      </c>
      <c r="C81" s="533" t="str">
        <f>IF(Part2!$D$7="", "", Part2!$D$7)</f>
        <v/>
      </c>
      <c r="D81" s="534"/>
      <c r="E81" s="546" t="str">
        <f t="shared" ca="1" si="4"/>
        <v/>
      </c>
      <c r="F81" s="547"/>
      <c r="G81" s="547"/>
      <c r="H81" s="548"/>
      <c r="I81" s="535">
        <f t="shared" ca="1" si="5"/>
        <v>0</v>
      </c>
      <c r="J81" s="536"/>
      <c r="K81" s="535">
        <f t="shared" ca="1" si="6"/>
        <v>0</v>
      </c>
      <c r="L81" s="536"/>
      <c r="M81" s="535">
        <f t="shared" ca="1" si="7"/>
        <v>0</v>
      </c>
      <c r="N81" s="539"/>
      <c r="O81" s="328"/>
      <c r="P81" s="441" t="s">
        <v>325</v>
      </c>
      <c r="Q81" s="451" t="str">
        <f t="shared" si="17"/>
        <v>Part18</v>
      </c>
      <c r="S81" s="231">
        <f t="shared" ca="1" si="18"/>
        <v>0</v>
      </c>
      <c r="T81" s="232">
        <f t="shared" ca="1" si="18"/>
        <v>0</v>
      </c>
      <c r="U81" s="232">
        <f t="shared" ca="1" si="18"/>
        <v>0</v>
      </c>
      <c r="V81" s="232">
        <f t="shared" ca="1" si="18"/>
        <v>0</v>
      </c>
      <c r="W81" s="232">
        <f t="shared" ca="1" si="18"/>
        <v>0</v>
      </c>
      <c r="X81" s="232">
        <f t="shared" ca="1" si="18"/>
        <v>0</v>
      </c>
      <c r="Y81" s="233">
        <f t="shared" ca="1" si="18"/>
        <v>0</v>
      </c>
      <c r="Z81" s="232">
        <f t="shared" ca="1" si="9"/>
        <v>0</v>
      </c>
      <c r="AA81" s="231">
        <f t="shared" ca="1" si="19"/>
        <v>0</v>
      </c>
      <c r="AB81" s="232">
        <f t="shared" ca="1" si="19"/>
        <v>0</v>
      </c>
      <c r="AC81" s="232">
        <f t="shared" ca="1" si="19"/>
        <v>0</v>
      </c>
      <c r="AD81" s="232">
        <f t="shared" ca="1" si="19"/>
        <v>0</v>
      </c>
      <c r="AE81" s="232">
        <f t="shared" ca="1" si="19"/>
        <v>0</v>
      </c>
      <c r="AF81" s="233">
        <f t="shared" ca="1" si="19"/>
        <v>0</v>
      </c>
      <c r="AG81" s="232">
        <f t="shared" ca="1" si="11"/>
        <v>0</v>
      </c>
      <c r="AH81" s="231">
        <f t="shared" ca="1" si="20"/>
        <v>0</v>
      </c>
      <c r="AI81" s="232">
        <f t="shared" ca="1" si="20"/>
        <v>0</v>
      </c>
      <c r="AJ81" s="232">
        <f t="shared" ca="1" si="20"/>
        <v>0</v>
      </c>
      <c r="AK81" s="232">
        <f t="shared" ca="1" si="20"/>
        <v>0</v>
      </c>
      <c r="AL81" s="232">
        <f t="shared" ca="1" si="20"/>
        <v>0</v>
      </c>
      <c r="AM81" s="233">
        <f t="shared" ca="1" si="20"/>
        <v>0</v>
      </c>
      <c r="AN81" s="233">
        <f t="shared" ca="1" si="13"/>
        <v>0</v>
      </c>
      <c r="AO81" s="233">
        <f t="shared" ca="1" si="21"/>
        <v>0</v>
      </c>
      <c r="AP81" s="233">
        <f t="shared" ca="1" si="21"/>
        <v>0</v>
      </c>
      <c r="AQ81" s="233">
        <f t="shared" ca="1" si="21"/>
        <v>0</v>
      </c>
      <c r="AR81" s="231">
        <f t="shared" ca="1" si="21"/>
        <v>0</v>
      </c>
      <c r="AS81" s="233">
        <f t="shared" ca="1" si="21"/>
        <v>0</v>
      </c>
      <c r="AT81" s="231">
        <f t="shared" ca="1" si="21"/>
        <v>0</v>
      </c>
      <c r="AU81" s="233">
        <f t="shared" ca="1" si="21"/>
        <v>0</v>
      </c>
      <c r="AV81" s="312">
        <f t="shared" ca="1" si="21"/>
        <v>0</v>
      </c>
      <c r="AW81" s="315">
        <v>1</v>
      </c>
      <c r="AY81" s="444" t="str">
        <f t="shared" ca="1" si="15"/>
        <v/>
      </c>
      <c r="AZ81" s="445" t="str">
        <f t="shared" ca="1" si="16"/>
        <v/>
      </c>
    </row>
    <row r="82" spans="1:52" s="59" customFormat="1" ht="24" customHeight="1" thickTop="1" thickBot="1" x14ac:dyDescent="0.35">
      <c r="A82" s="400">
        <v>19</v>
      </c>
      <c r="B82" s="532" t="str">
        <f t="shared" ca="1" si="3"/>
        <v/>
      </c>
      <c r="C82" s="533" t="str">
        <f>IF(Part2!$D$7="", "", Part2!$D$7)</f>
        <v/>
      </c>
      <c r="D82" s="534"/>
      <c r="E82" s="546" t="str">
        <f t="shared" ca="1" si="4"/>
        <v/>
      </c>
      <c r="F82" s="547"/>
      <c r="G82" s="547"/>
      <c r="H82" s="548"/>
      <c r="I82" s="535">
        <f t="shared" ca="1" si="5"/>
        <v>0</v>
      </c>
      <c r="J82" s="536"/>
      <c r="K82" s="535">
        <f t="shared" ca="1" si="6"/>
        <v>0</v>
      </c>
      <c r="L82" s="536"/>
      <c r="M82" s="535">
        <f t="shared" ca="1" si="7"/>
        <v>0</v>
      </c>
      <c r="N82" s="539"/>
      <c r="O82" s="328"/>
      <c r="P82" s="441" t="s">
        <v>325</v>
      </c>
      <c r="Q82" s="451" t="str">
        <f t="shared" si="17"/>
        <v>Part19</v>
      </c>
      <c r="S82" s="231">
        <f t="shared" ca="1" si="18"/>
        <v>0</v>
      </c>
      <c r="T82" s="232">
        <f t="shared" ca="1" si="18"/>
        <v>0</v>
      </c>
      <c r="U82" s="232">
        <f t="shared" ca="1" si="18"/>
        <v>0</v>
      </c>
      <c r="V82" s="232">
        <f t="shared" ca="1" si="18"/>
        <v>0</v>
      </c>
      <c r="W82" s="232">
        <f t="shared" ca="1" si="18"/>
        <v>0</v>
      </c>
      <c r="X82" s="232">
        <f t="shared" ca="1" si="18"/>
        <v>0</v>
      </c>
      <c r="Y82" s="233">
        <f t="shared" ca="1" si="18"/>
        <v>0</v>
      </c>
      <c r="Z82" s="232">
        <f t="shared" ca="1" si="9"/>
        <v>0</v>
      </c>
      <c r="AA82" s="231">
        <f t="shared" ca="1" si="19"/>
        <v>0</v>
      </c>
      <c r="AB82" s="232">
        <f t="shared" ca="1" si="19"/>
        <v>0</v>
      </c>
      <c r="AC82" s="232">
        <f t="shared" ca="1" si="19"/>
        <v>0</v>
      </c>
      <c r="AD82" s="232">
        <f t="shared" ca="1" si="19"/>
        <v>0</v>
      </c>
      <c r="AE82" s="232">
        <f t="shared" ca="1" si="19"/>
        <v>0</v>
      </c>
      <c r="AF82" s="233">
        <f t="shared" ca="1" si="19"/>
        <v>0</v>
      </c>
      <c r="AG82" s="232">
        <f t="shared" ca="1" si="11"/>
        <v>0</v>
      </c>
      <c r="AH82" s="231">
        <f t="shared" ca="1" si="20"/>
        <v>0</v>
      </c>
      <c r="AI82" s="232">
        <f t="shared" ca="1" si="20"/>
        <v>0</v>
      </c>
      <c r="AJ82" s="232">
        <f t="shared" ca="1" si="20"/>
        <v>0</v>
      </c>
      <c r="AK82" s="232">
        <f t="shared" ca="1" si="20"/>
        <v>0</v>
      </c>
      <c r="AL82" s="232">
        <f t="shared" ca="1" si="20"/>
        <v>0</v>
      </c>
      <c r="AM82" s="233">
        <f t="shared" ca="1" si="20"/>
        <v>0</v>
      </c>
      <c r="AN82" s="233">
        <f t="shared" ca="1" si="13"/>
        <v>0</v>
      </c>
      <c r="AO82" s="233">
        <f t="shared" ca="1" si="21"/>
        <v>0</v>
      </c>
      <c r="AP82" s="233">
        <f t="shared" ca="1" si="21"/>
        <v>0</v>
      </c>
      <c r="AQ82" s="233">
        <f t="shared" ca="1" si="21"/>
        <v>0</v>
      </c>
      <c r="AR82" s="231">
        <f t="shared" ca="1" si="21"/>
        <v>0</v>
      </c>
      <c r="AS82" s="233">
        <f t="shared" ca="1" si="21"/>
        <v>0</v>
      </c>
      <c r="AT82" s="231">
        <f t="shared" ca="1" si="21"/>
        <v>0</v>
      </c>
      <c r="AU82" s="233">
        <f t="shared" ca="1" si="21"/>
        <v>0</v>
      </c>
      <c r="AV82" s="312">
        <f t="shared" ca="1" si="21"/>
        <v>0</v>
      </c>
      <c r="AW82" s="315">
        <v>1</v>
      </c>
      <c r="AY82" s="444" t="str">
        <f t="shared" ca="1" si="15"/>
        <v/>
      </c>
      <c r="AZ82" s="445" t="str">
        <f ca="1">E82</f>
        <v/>
      </c>
    </row>
    <row r="83" spans="1:52" s="59" customFormat="1" ht="24" customHeight="1" thickTop="1" thickBot="1" x14ac:dyDescent="0.35">
      <c r="A83" s="400">
        <v>20</v>
      </c>
      <c r="B83" s="532" t="str">
        <f t="shared" ca="1" si="3"/>
        <v/>
      </c>
      <c r="C83" s="533" t="str">
        <f>IF(Part2!$D$7="", "", Part2!$D$7)</f>
        <v/>
      </c>
      <c r="D83" s="534"/>
      <c r="E83" s="546" t="str">
        <f t="shared" ca="1" si="4"/>
        <v/>
      </c>
      <c r="F83" s="547"/>
      <c r="G83" s="547"/>
      <c r="H83" s="548"/>
      <c r="I83" s="535">
        <f t="shared" ca="1" si="5"/>
        <v>0</v>
      </c>
      <c r="J83" s="536"/>
      <c r="K83" s="535">
        <f t="shared" ca="1" si="6"/>
        <v>0</v>
      </c>
      <c r="L83" s="536"/>
      <c r="M83" s="535">
        <f t="shared" ca="1" si="7"/>
        <v>0</v>
      </c>
      <c r="N83" s="539"/>
      <c r="O83" s="328"/>
      <c r="P83" s="441" t="s">
        <v>325</v>
      </c>
      <c r="Q83" s="452" t="str">
        <f t="shared" si="17"/>
        <v>Part20</v>
      </c>
      <c r="S83" s="234">
        <f t="shared" ca="1" si="18"/>
        <v>0</v>
      </c>
      <c r="T83" s="235">
        <f t="shared" ca="1" si="18"/>
        <v>0</v>
      </c>
      <c r="U83" s="235">
        <f t="shared" ca="1" si="18"/>
        <v>0</v>
      </c>
      <c r="V83" s="235">
        <f t="shared" ca="1" si="18"/>
        <v>0</v>
      </c>
      <c r="W83" s="235">
        <f t="shared" ca="1" si="18"/>
        <v>0</v>
      </c>
      <c r="X83" s="235">
        <f t="shared" ca="1" si="18"/>
        <v>0</v>
      </c>
      <c r="Y83" s="236">
        <f t="shared" ca="1" si="18"/>
        <v>0</v>
      </c>
      <c r="Z83" s="235">
        <f t="shared" ca="1" si="9"/>
        <v>0</v>
      </c>
      <c r="AA83" s="234">
        <f t="shared" ca="1" si="19"/>
        <v>0</v>
      </c>
      <c r="AB83" s="235">
        <f t="shared" ca="1" si="19"/>
        <v>0</v>
      </c>
      <c r="AC83" s="235">
        <f t="shared" ca="1" si="19"/>
        <v>0</v>
      </c>
      <c r="AD83" s="235">
        <f t="shared" ca="1" si="19"/>
        <v>0</v>
      </c>
      <c r="AE83" s="235">
        <f t="shared" ca="1" si="19"/>
        <v>0</v>
      </c>
      <c r="AF83" s="236">
        <f t="shared" ca="1" si="19"/>
        <v>0</v>
      </c>
      <c r="AG83" s="235">
        <f t="shared" ca="1" si="11"/>
        <v>0</v>
      </c>
      <c r="AH83" s="234">
        <f t="shared" ca="1" si="20"/>
        <v>0</v>
      </c>
      <c r="AI83" s="235">
        <f t="shared" ca="1" si="20"/>
        <v>0</v>
      </c>
      <c r="AJ83" s="235">
        <f t="shared" ca="1" si="20"/>
        <v>0</v>
      </c>
      <c r="AK83" s="235">
        <f t="shared" ca="1" si="20"/>
        <v>0</v>
      </c>
      <c r="AL83" s="235">
        <f t="shared" ca="1" si="20"/>
        <v>0</v>
      </c>
      <c r="AM83" s="236">
        <f t="shared" ca="1" si="20"/>
        <v>0</v>
      </c>
      <c r="AN83" s="236">
        <f t="shared" ca="1" si="13"/>
        <v>0</v>
      </c>
      <c r="AO83" s="236">
        <f t="shared" ca="1" si="21"/>
        <v>0</v>
      </c>
      <c r="AP83" s="236">
        <f t="shared" ca="1" si="21"/>
        <v>0</v>
      </c>
      <c r="AQ83" s="236">
        <f t="shared" ca="1" si="21"/>
        <v>0</v>
      </c>
      <c r="AR83" s="234">
        <f t="shared" ca="1" si="21"/>
        <v>0</v>
      </c>
      <c r="AS83" s="236">
        <f t="shared" ca="1" si="21"/>
        <v>0</v>
      </c>
      <c r="AT83" s="234">
        <f t="shared" ca="1" si="21"/>
        <v>0</v>
      </c>
      <c r="AU83" s="236">
        <f t="shared" ca="1" si="21"/>
        <v>0</v>
      </c>
      <c r="AV83" s="313">
        <f t="shared" ca="1" si="21"/>
        <v>0</v>
      </c>
      <c r="AW83" s="316">
        <v>1</v>
      </c>
      <c r="AY83" s="446" t="str">
        <f t="shared" ca="1" si="15"/>
        <v/>
      </c>
      <c r="AZ83" s="447" t="str">
        <f t="shared" ca="1" si="16"/>
        <v/>
      </c>
    </row>
    <row r="84" spans="1:52" s="59" customFormat="1" ht="15.75" customHeight="1" thickTop="1" thickBot="1" x14ac:dyDescent="0.4">
      <c r="A84" s="397"/>
      <c r="B84" s="740" t="s">
        <v>339</v>
      </c>
      <c r="C84" s="741"/>
      <c r="D84" s="741"/>
      <c r="E84" s="741"/>
      <c r="F84" s="741"/>
      <c r="G84" s="741"/>
      <c r="H84" s="741"/>
      <c r="I84" s="537">
        <f ca="1">SUM(K84,M84)</f>
        <v>0</v>
      </c>
      <c r="J84" s="566"/>
      <c r="K84" s="537">
        <f ca="1">ROUNDUP((SUM(K64:L83)),0)</f>
        <v>0</v>
      </c>
      <c r="L84" s="566"/>
      <c r="M84" s="537">
        <f ca="1">ROUNDUP((SUM(M64:N83)),0)</f>
        <v>0</v>
      </c>
      <c r="N84" s="538"/>
      <c r="O84" s="328"/>
      <c r="P84" s="175"/>
      <c r="Q84" s="187"/>
      <c r="S84" s="196" t="s">
        <v>147</v>
      </c>
      <c r="T84" s="197" t="s">
        <v>148</v>
      </c>
      <c r="U84" s="197" t="s">
        <v>149</v>
      </c>
      <c r="V84" s="197" t="s">
        <v>150</v>
      </c>
      <c r="W84" s="197" t="s">
        <v>151</v>
      </c>
      <c r="X84" s="197" t="s">
        <v>152</v>
      </c>
      <c r="Y84" s="198" t="s">
        <v>153</v>
      </c>
      <c r="Z84" s="197"/>
      <c r="AA84" s="188" t="s">
        <v>147</v>
      </c>
      <c r="AB84" s="189" t="s">
        <v>148</v>
      </c>
      <c r="AC84" s="189" t="s">
        <v>149</v>
      </c>
      <c r="AD84" s="189" t="s">
        <v>150</v>
      </c>
      <c r="AE84" s="189" t="s">
        <v>151</v>
      </c>
      <c r="AF84" s="190" t="s">
        <v>152</v>
      </c>
      <c r="AG84" s="189"/>
      <c r="AH84" s="188" t="s">
        <v>147</v>
      </c>
      <c r="AI84" s="189" t="s">
        <v>148</v>
      </c>
      <c r="AJ84" s="189" t="s">
        <v>149</v>
      </c>
      <c r="AK84" s="189" t="s">
        <v>150</v>
      </c>
      <c r="AL84" s="189" t="s">
        <v>151</v>
      </c>
      <c r="AM84" s="190" t="s">
        <v>153</v>
      </c>
      <c r="AN84" s="190"/>
      <c r="AO84" s="211"/>
      <c r="AP84" s="216"/>
      <c r="AQ84" s="345"/>
      <c r="AR84" s="259"/>
      <c r="AS84" s="260"/>
      <c r="AT84" s="259"/>
      <c r="AU84" s="260"/>
    </row>
    <row r="85" spans="1:52" ht="11.25" customHeight="1" thickTop="1" thickBot="1" x14ac:dyDescent="0.4">
      <c r="A85" s="394"/>
      <c r="B85" s="10"/>
      <c r="C85" s="10"/>
      <c r="D85" s="10"/>
      <c r="E85" s="10"/>
      <c r="F85" s="10"/>
      <c r="G85" s="10"/>
      <c r="H85" s="10"/>
      <c r="I85" s="10"/>
      <c r="J85" s="10"/>
      <c r="K85" s="10"/>
      <c r="L85" s="10"/>
      <c r="M85" s="11"/>
      <c r="N85" s="11"/>
      <c r="O85" s="324"/>
      <c r="P85" s="175"/>
      <c r="Q85" s="167"/>
    </row>
    <row r="86" spans="1:52" ht="18.75" customHeight="1" thickTop="1" thickBot="1" x14ac:dyDescent="0.4">
      <c r="B86" s="555" t="s">
        <v>70</v>
      </c>
      <c r="C86" s="556"/>
      <c r="D86" s="556"/>
      <c r="E86" s="556"/>
      <c r="F86" s="556"/>
      <c r="G86" s="556"/>
      <c r="H86" s="556"/>
      <c r="I86" s="556"/>
      <c r="J86" s="556"/>
      <c r="K86" s="556"/>
      <c r="L86" s="556"/>
      <c r="M86" s="556"/>
      <c r="N86" s="556"/>
      <c r="O86" s="330"/>
      <c r="Q86" s="167"/>
    </row>
    <row r="87" spans="1:52" ht="4.5" customHeight="1" thickTop="1" thickBot="1" x14ac:dyDescent="0.4">
      <c r="P87" s="18"/>
      <c r="Q87" s="167"/>
    </row>
    <row r="88" spans="1:52" s="18" customFormat="1" ht="12.75" customHeight="1" thickTop="1" x14ac:dyDescent="0.25">
      <c r="A88" s="100"/>
      <c r="B88" s="592" t="s">
        <v>29</v>
      </c>
      <c r="C88" s="593"/>
      <c r="D88" s="594"/>
      <c r="E88" s="734" t="s">
        <v>26</v>
      </c>
      <c r="F88" s="735"/>
      <c r="G88" s="735"/>
      <c r="H88" s="736"/>
      <c r="I88" s="530" t="s">
        <v>12</v>
      </c>
      <c r="J88" s="530" t="s">
        <v>36</v>
      </c>
      <c r="K88" s="530" t="s">
        <v>13</v>
      </c>
      <c r="L88" s="530" t="s">
        <v>222</v>
      </c>
      <c r="M88" s="530" t="s">
        <v>14</v>
      </c>
      <c r="N88" s="590" t="s">
        <v>211</v>
      </c>
      <c r="O88" s="332"/>
      <c r="Q88" s="167"/>
    </row>
    <row r="89" spans="1:52" s="18" customFormat="1" ht="12.75" customHeight="1" thickBot="1" x14ac:dyDescent="0.3">
      <c r="A89" s="100"/>
      <c r="B89" s="595"/>
      <c r="C89" s="596"/>
      <c r="D89" s="597"/>
      <c r="E89" s="737"/>
      <c r="F89" s="738"/>
      <c r="G89" s="738"/>
      <c r="H89" s="739"/>
      <c r="I89" s="531"/>
      <c r="J89" s="531"/>
      <c r="K89" s="531"/>
      <c r="L89" s="531"/>
      <c r="M89" s="531"/>
      <c r="N89" s="591"/>
      <c r="O89" s="332"/>
      <c r="Q89" s="167"/>
    </row>
    <row r="90" spans="1:52" s="18" customFormat="1" ht="24" customHeight="1" thickTop="1" thickBot="1" x14ac:dyDescent="0.3">
      <c r="A90" s="400">
        <v>1</v>
      </c>
      <c r="B90" s="532" t="str">
        <f t="shared" ref="B90:B109" ca="1" si="22">IF(INDIRECT("'"&amp;Q64&amp;"'!D$9")="","",INDIRECT("'"&amp;Q64&amp;"'!D$9"))</f>
        <v/>
      </c>
      <c r="C90" s="533" t="str">
        <f>IF(Part2!$D$7="", "", Part2!$D$7)</f>
        <v/>
      </c>
      <c r="D90" s="534"/>
      <c r="E90" s="546" t="str">
        <f ca="1">IF(INDIRECT("'"&amp;Q64&amp;"'!D$7")="","",INDIRECT("'"&amp;Q64&amp;"'!D$7"))</f>
        <v/>
      </c>
      <c r="F90" s="547"/>
      <c r="G90" s="547"/>
      <c r="H90" s="548"/>
      <c r="I90" s="112">
        <f t="shared" ref="I90:I109" ca="1" si="23">AA64</f>
        <v>0</v>
      </c>
      <c r="J90" s="112">
        <f t="shared" ref="J90:J109" ca="1" si="24">AB64</f>
        <v>0</v>
      </c>
      <c r="K90" s="112">
        <f t="shared" ref="K90:K109" ca="1" si="25">AC64</f>
        <v>0</v>
      </c>
      <c r="L90" s="112">
        <f t="shared" ref="L90:L109" ca="1" si="26">AD64</f>
        <v>0</v>
      </c>
      <c r="M90" s="112">
        <f t="shared" ref="M90:M109" ca="1" si="27">AE64</f>
        <v>0</v>
      </c>
      <c r="N90" s="346">
        <f t="shared" ref="N90:N109" ca="1" si="28">AF64</f>
        <v>0</v>
      </c>
      <c r="O90" s="332"/>
      <c r="Q90" s="167"/>
    </row>
    <row r="91" spans="1:52" s="18" customFormat="1" ht="24" customHeight="1" thickTop="1" thickBot="1" x14ac:dyDescent="0.3">
      <c r="A91" s="400">
        <v>2</v>
      </c>
      <c r="B91" s="532" t="str">
        <f t="shared" ca="1" si="22"/>
        <v/>
      </c>
      <c r="C91" s="533" t="str">
        <f>IF(Part2!$D$7="", "", Part2!$D$7)</f>
        <v/>
      </c>
      <c r="D91" s="534"/>
      <c r="E91" s="546" t="str">
        <f t="shared" ref="E91:E109" ca="1" si="29">IF(INDIRECT("'"&amp;Q65&amp;"'!D$7")="","",INDIRECT(Q65&amp;"!D$7"))</f>
        <v/>
      </c>
      <c r="F91" s="547"/>
      <c r="G91" s="547"/>
      <c r="H91" s="548"/>
      <c r="I91" s="112">
        <f t="shared" ca="1" si="23"/>
        <v>0</v>
      </c>
      <c r="J91" s="112">
        <f t="shared" ca="1" si="24"/>
        <v>0</v>
      </c>
      <c r="K91" s="112">
        <f t="shared" ca="1" si="25"/>
        <v>0</v>
      </c>
      <c r="L91" s="112">
        <f t="shared" ca="1" si="26"/>
        <v>0</v>
      </c>
      <c r="M91" s="112">
        <f t="shared" ca="1" si="27"/>
        <v>0</v>
      </c>
      <c r="N91" s="346">
        <f t="shared" ca="1" si="28"/>
        <v>0</v>
      </c>
      <c r="O91" s="332"/>
    </row>
    <row r="92" spans="1:52" s="18" customFormat="1" ht="24" customHeight="1" thickTop="1" thickBot="1" x14ac:dyDescent="0.3">
      <c r="A92" s="400">
        <v>3</v>
      </c>
      <c r="B92" s="532" t="str">
        <f t="shared" ca="1" si="22"/>
        <v/>
      </c>
      <c r="C92" s="533" t="str">
        <f>IF(Part2!$D$7="", "", Part2!$D$7)</f>
        <v/>
      </c>
      <c r="D92" s="534"/>
      <c r="E92" s="546" t="str">
        <f t="shared" ca="1" si="29"/>
        <v/>
      </c>
      <c r="F92" s="547"/>
      <c r="G92" s="547"/>
      <c r="H92" s="548"/>
      <c r="I92" s="112">
        <f t="shared" ca="1" si="23"/>
        <v>0</v>
      </c>
      <c r="J92" s="112">
        <f t="shared" ca="1" si="24"/>
        <v>0</v>
      </c>
      <c r="K92" s="112">
        <f t="shared" ca="1" si="25"/>
        <v>0</v>
      </c>
      <c r="L92" s="112">
        <f t="shared" ca="1" si="26"/>
        <v>0</v>
      </c>
      <c r="M92" s="112">
        <f t="shared" ca="1" si="27"/>
        <v>0</v>
      </c>
      <c r="N92" s="346">
        <f t="shared" ca="1" si="28"/>
        <v>0</v>
      </c>
      <c r="O92" s="332"/>
    </row>
    <row r="93" spans="1:52" s="18" customFormat="1" ht="24" customHeight="1" thickTop="1" thickBot="1" x14ac:dyDescent="0.3">
      <c r="A93" s="400">
        <v>4</v>
      </c>
      <c r="B93" s="532" t="str">
        <f t="shared" ca="1" si="22"/>
        <v/>
      </c>
      <c r="C93" s="533" t="str">
        <f>IF(Part2!$D$7="", "", Part2!$D$7)</f>
        <v/>
      </c>
      <c r="D93" s="534"/>
      <c r="E93" s="546" t="str">
        <f t="shared" ca="1" si="29"/>
        <v/>
      </c>
      <c r="F93" s="547"/>
      <c r="G93" s="547"/>
      <c r="H93" s="548"/>
      <c r="I93" s="112">
        <f t="shared" ca="1" si="23"/>
        <v>0</v>
      </c>
      <c r="J93" s="112">
        <f t="shared" ca="1" si="24"/>
        <v>0</v>
      </c>
      <c r="K93" s="112">
        <f t="shared" ca="1" si="25"/>
        <v>0</v>
      </c>
      <c r="L93" s="112">
        <f t="shared" ca="1" si="26"/>
        <v>0</v>
      </c>
      <c r="M93" s="112">
        <f t="shared" ca="1" si="27"/>
        <v>0</v>
      </c>
      <c r="N93" s="346">
        <f t="shared" ca="1" si="28"/>
        <v>0</v>
      </c>
      <c r="O93" s="332"/>
    </row>
    <row r="94" spans="1:52" s="18" customFormat="1" ht="24" customHeight="1" thickTop="1" thickBot="1" x14ac:dyDescent="0.3">
      <c r="A94" s="400">
        <v>5</v>
      </c>
      <c r="B94" s="532" t="str">
        <f t="shared" ca="1" si="22"/>
        <v/>
      </c>
      <c r="C94" s="533" t="str">
        <f>IF(Part2!$D$7="", "", Part2!$D$7)</f>
        <v/>
      </c>
      <c r="D94" s="534"/>
      <c r="E94" s="546" t="str">
        <f t="shared" ca="1" si="29"/>
        <v/>
      </c>
      <c r="F94" s="547"/>
      <c r="G94" s="547"/>
      <c r="H94" s="548"/>
      <c r="I94" s="112">
        <f t="shared" ca="1" si="23"/>
        <v>0</v>
      </c>
      <c r="J94" s="112">
        <f t="shared" ca="1" si="24"/>
        <v>0</v>
      </c>
      <c r="K94" s="112">
        <f t="shared" ca="1" si="25"/>
        <v>0</v>
      </c>
      <c r="L94" s="112">
        <f t="shared" ca="1" si="26"/>
        <v>0</v>
      </c>
      <c r="M94" s="112">
        <f t="shared" ca="1" si="27"/>
        <v>0</v>
      </c>
      <c r="N94" s="346">
        <f t="shared" ca="1" si="28"/>
        <v>0</v>
      </c>
      <c r="O94" s="332"/>
    </row>
    <row r="95" spans="1:52" s="18" customFormat="1" ht="24" customHeight="1" thickTop="1" thickBot="1" x14ac:dyDescent="0.3">
      <c r="A95" s="400">
        <v>6</v>
      </c>
      <c r="B95" s="532" t="str">
        <f t="shared" ca="1" si="22"/>
        <v/>
      </c>
      <c r="C95" s="533" t="str">
        <f>IF(Part2!$D$7="", "", Part2!$D$7)</f>
        <v/>
      </c>
      <c r="D95" s="534"/>
      <c r="E95" s="546" t="str">
        <f t="shared" ca="1" si="29"/>
        <v/>
      </c>
      <c r="F95" s="547"/>
      <c r="G95" s="547"/>
      <c r="H95" s="548"/>
      <c r="I95" s="112">
        <f t="shared" ca="1" si="23"/>
        <v>0</v>
      </c>
      <c r="J95" s="112">
        <f t="shared" ca="1" si="24"/>
        <v>0</v>
      </c>
      <c r="K95" s="112">
        <f t="shared" ca="1" si="25"/>
        <v>0</v>
      </c>
      <c r="L95" s="112">
        <f t="shared" ca="1" si="26"/>
        <v>0</v>
      </c>
      <c r="M95" s="112">
        <f t="shared" ca="1" si="27"/>
        <v>0</v>
      </c>
      <c r="N95" s="346">
        <f t="shared" ca="1" si="28"/>
        <v>0</v>
      </c>
      <c r="O95" s="332"/>
    </row>
    <row r="96" spans="1:52" s="18" customFormat="1" ht="24" customHeight="1" thickTop="1" thickBot="1" x14ac:dyDescent="0.3">
      <c r="A96" s="400">
        <v>7</v>
      </c>
      <c r="B96" s="532" t="str">
        <f t="shared" ca="1" si="22"/>
        <v/>
      </c>
      <c r="C96" s="533" t="str">
        <f>IF(Part2!$D$7="", "", Part2!$D$7)</f>
        <v/>
      </c>
      <c r="D96" s="534"/>
      <c r="E96" s="546" t="str">
        <f t="shared" ca="1" si="29"/>
        <v/>
      </c>
      <c r="F96" s="547"/>
      <c r="G96" s="547"/>
      <c r="H96" s="548"/>
      <c r="I96" s="112">
        <f t="shared" ca="1" si="23"/>
        <v>0</v>
      </c>
      <c r="J96" s="112">
        <f t="shared" ca="1" si="24"/>
        <v>0</v>
      </c>
      <c r="K96" s="112">
        <f t="shared" ca="1" si="25"/>
        <v>0</v>
      </c>
      <c r="L96" s="112">
        <f t="shared" ca="1" si="26"/>
        <v>0</v>
      </c>
      <c r="M96" s="112">
        <f t="shared" ca="1" si="27"/>
        <v>0</v>
      </c>
      <c r="N96" s="346">
        <f t="shared" ca="1" si="28"/>
        <v>0</v>
      </c>
      <c r="O96" s="332"/>
    </row>
    <row r="97" spans="1:16" s="18" customFormat="1" ht="24" customHeight="1" thickTop="1" thickBot="1" x14ac:dyDescent="0.3">
      <c r="A97" s="400">
        <v>8</v>
      </c>
      <c r="B97" s="532" t="str">
        <f t="shared" ca="1" si="22"/>
        <v/>
      </c>
      <c r="C97" s="533" t="str">
        <f>IF(Part2!$D$7="", "", Part2!$D$7)</f>
        <v/>
      </c>
      <c r="D97" s="534"/>
      <c r="E97" s="546" t="str">
        <f t="shared" ca="1" si="29"/>
        <v/>
      </c>
      <c r="F97" s="547"/>
      <c r="G97" s="547"/>
      <c r="H97" s="548"/>
      <c r="I97" s="112">
        <f t="shared" ca="1" si="23"/>
        <v>0</v>
      </c>
      <c r="J97" s="112">
        <f t="shared" ca="1" si="24"/>
        <v>0</v>
      </c>
      <c r="K97" s="112">
        <f t="shared" ca="1" si="25"/>
        <v>0</v>
      </c>
      <c r="L97" s="112">
        <f t="shared" ca="1" si="26"/>
        <v>0</v>
      </c>
      <c r="M97" s="112">
        <f t="shared" ca="1" si="27"/>
        <v>0</v>
      </c>
      <c r="N97" s="346">
        <f t="shared" ca="1" si="28"/>
        <v>0</v>
      </c>
      <c r="O97" s="332"/>
    </row>
    <row r="98" spans="1:16" s="18" customFormat="1" ht="24" customHeight="1" thickTop="1" thickBot="1" x14ac:dyDescent="0.3">
      <c r="A98" s="400">
        <v>9</v>
      </c>
      <c r="B98" s="532" t="str">
        <f t="shared" ca="1" si="22"/>
        <v/>
      </c>
      <c r="C98" s="533" t="str">
        <f>IF(Part2!$D$7="", "", Part2!$D$7)</f>
        <v/>
      </c>
      <c r="D98" s="534"/>
      <c r="E98" s="546" t="str">
        <f t="shared" ca="1" si="29"/>
        <v/>
      </c>
      <c r="F98" s="547"/>
      <c r="G98" s="547"/>
      <c r="H98" s="548"/>
      <c r="I98" s="112">
        <f t="shared" ca="1" si="23"/>
        <v>0</v>
      </c>
      <c r="J98" s="112">
        <f t="shared" ca="1" si="24"/>
        <v>0</v>
      </c>
      <c r="K98" s="112">
        <f t="shared" ca="1" si="25"/>
        <v>0</v>
      </c>
      <c r="L98" s="112">
        <f t="shared" ca="1" si="26"/>
        <v>0</v>
      </c>
      <c r="M98" s="112">
        <f t="shared" ca="1" si="27"/>
        <v>0</v>
      </c>
      <c r="N98" s="346">
        <f t="shared" ca="1" si="28"/>
        <v>0</v>
      </c>
      <c r="O98" s="332"/>
    </row>
    <row r="99" spans="1:16" s="18" customFormat="1" ht="24" customHeight="1" thickTop="1" thickBot="1" x14ac:dyDescent="0.3">
      <c r="A99" s="400">
        <v>10</v>
      </c>
      <c r="B99" s="532" t="str">
        <f t="shared" ca="1" si="22"/>
        <v/>
      </c>
      <c r="C99" s="533" t="str">
        <f>IF(Part2!$D$7="", "", Part2!$D$7)</f>
        <v/>
      </c>
      <c r="D99" s="534"/>
      <c r="E99" s="546" t="str">
        <f t="shared" ca="1" si="29"/>
        <v/>
      </c>
      <c r="F99" s="547"/>
      <c r="G99" s="547"/>
      <c r="H99" s="548"/>
      <c r="I99" s="112">
        <f t="shared" ca="1" si="23"/>
        <v>0</v>
      </c>
      <c r="J99" s="112">
        <f t="shared" ca="1" si="24"/>
        <v>0</v>
      </c>
      <c r="K99" s="112">
        <f t="shared" ca="1" si="25"/>
        <v>0</v>
      </c>
      <c r="L99" s="112">
        <f t="shared" ca="1" si="26"/>
        <v>0</v>
      </c>
      <c r="M99" s="112">
        <f t="shared" ca="1" si="27"/>
        <v>0</v>
      </c>
      <c r="N99" s="346">
        <f t="shared" ca="1" si="28"/>
        <v>0</v>
      </c>
      <c r="O99" s="332"/>
    </row>
    <row r="100" spans="1:16" s="18" customFormat="1" ht="24" customHeight="1" thickTop="1" thickBot="1" x14ac:dyDescent="0.3">
      <c r="A100" s="400">
        <v>11</v>
      </c>
      <c r="B100" s="532" t="str">
        <f t="shared" ca="1" si="22"/>
        <v/>
      </c>
      <c r="C100" s="533" t="str">
        <f>IF(Part2!$D$7="", "", Part2!$D$7)</f>
        <v/>
      </c>
      <c r="D100" s="534"/>
      <c r="E100" s="546" t="str">
        <f t="shared" ca="1" si="29"/>
        <v/>
      </c>
      <c r="F100" s="547"/>
      <c r="G100" s="547"/>
      <c r="H100" s="548"/>
      <c r="I100" s="112">
        <f t="shared" ca="1" si="23"/>
        <v>0</v>
      </c>
      <c r="J100" s="112">
        <f t="shared" ca="1" si="24"/>
        <v>0</v>
      </c>
      <c r="K100" s="112">
        <f t="shared" ca="1" si="25"/>
        <v>0</v>
      </c>
      <c r="L100" s="112">
        <f t="shared" ca="1" si="26"/>
        <v>0</v>
      </c>
      <c r="M100" s="112">
        <f t="shared" ca="1" si="27"/>
        <v>0</v>
      </c>
      <c r="N100" s="346">
        <f t="shared" ca="1" si="28"/>
        <v>0</v>
      </c>
      <c r="O100" s="332"/>
    </row>
    <row r="101" spans="1:16" s="18" customFormat="1" ht="24" customHeight="1" thickTop="1" thickBot="1" x14ac:dyDescent="0.3">
      <c r="A101" s="400">
        <v>12</v>
      </c>
      <c r="B101" s="532" t="str">
        <f t="shared" ca="1" si="22"/>
        <v/>
      </c>
      <c r="C101" s="533" t="str">
        <f>IF(Part2!$D$7="", "", Part2!$D$7)</f>
        <v/>
      </c>
      <c r="D101" s="534"/>
      <c r="E101" s="546" t="str">
        <f t="shared" ca="1" si="29"/>
        <v/>
      </c>
      <c r="F101" s="547"/>
      <c r="G101" s="547"/>
      <c r="H101" s="548"/>
      <c r="I101" s="112">
        <f t="shared" ca="1" si="23"/>
        <v>0</v>
      </c>
      <c r="J101" s="112">
        <f t="shared" ca="1" si="24"/>
        <v>0</v>
      </c>
      <c r="K101" s="112">
        <f t="shared" ca="1" si="25"/>
        <v>0</v>
      </c>
      <c r="L101" s="112">
        <f t="shared" ca="1" si="26"/>
        <v>0</v>
      </c>
      <c r="M101" s="112">
        <f t="shared" ca="1" si="27"/>
        <v>0</v>
      </c>
      <c r="N101" s="346">
        <f t="shared" ca="1" si="28"/>
        <v>0</v>
      </c>
      <c r="O101" s="332"/>
    </row>
    <row r="102" spans="1:16" s="18" customFormat="1" ht="24" customHeight="1" thickTop="1" thickBot="1" x14ac:dyDescent="0.3">
      <c r="A102" s="400">
        <v>13</v>
      </c>
      <c r="B102" s="532" t="str">
        <f t="shared" ca="1" si="22"/>
        <v/>
      </c>
      <c r="C102" s="533" t="str">
        <f>IF(Part2!$D$7="", "", Part2!$D$7)</f>
        <v/>
      </c>
      <c r="D102" s="534"/>
      <c r="E102" s="546" t="str">
        <f t="shared" ca="1" si="29"/>
        <v/>
      </c>
      <c r="F102" s="547"/>
      <c r="G102" s="547"/>
      <c r="H102" s="548"/>
      <c r="I102" s="112">
        <f t="shared" ca="1" si="23"/>
        <v>0</v>
      </c>
      <c r="J102" s="112">
        <f t="shared" ca="1" si="24"/>
        <v>0</v>
      </c>
      <c r="K102" s="112">
        <f t="shared" ca="1" si="25"/>
        <v>0</v>
      </c>
      <c r="L102" s="112">
        <f t="shared" ca="1" si="26"/>
        <v>0</v>
      </c>
      <c r="M102" s="112">
        <f t="shared" ca="1" si="27"/>
        <v>0</v>
      </c>
      <c r="N102" s="346">
        <f t="shared" ca="1" si="28"/>
        <v>0</v>
      </c>
      <c r="O102" s="332"/>
    </row>
    <row r="103" spans="1:16" s="18" customFormat="1" ht="24" customHeight="1" thickTop="1" thickBot="1" x14ac:dyDescent="0.3">
      <c r="A103" s="400">
        <v>14</v>
      </c>
      <c r="B103" s="532" t="str">
        <f t="shared" ca="1" si="22"/>
        <v/>
      </c>
      <c r="C103" s="533" t="str">
        <f>IF(Part2!$D$7="", "", Part2!$D$7)</f>
        <v/>
      </c>
      <c r="D103" s="534"/>
      <c r="E103" s="546" t="str">
        <f t="shared" ca="1" si="29"/>
        <v/>
      </c>
      <c r="F103" s="547"/>
      <c r="G103" s="547"/>
      <c r="H103" s="548"/>
      <c r="I103" s="112">
        <f t="shared" ca="1" si="23"/>
        <v>0</v>
      </c>
      <c r="J103" s="112">
        <f t="shared" ca="1" si="24"/>
        <v>0</v>
      </c>
      <c r="K103" s="112">
        <f t="shared" ca="1" si="25"/>
        <v>0</v>
      </c>
      <c r="L103" s="112">
        <f t="shared" ca="1" si="26"/>
        <v>0</v>
      </c>
      <c r="M103" s="112">
        <f t="shared" ca="1" si="27"/>
        <v>0</v>
      </c>
      <c r="N103" s="346">
        <f t="shared" ca="1" si="28"/>
        <v>0</v>
      </c>
      <c r="O103" s="332"/>
    </row>
    <row r="104" spans="1:16" s="18" customFormat="1" ht="24" customHeight="1" thickTop="1" thickBot="1" x14ac:dyDescent="0.3">
      <c r="A104" s="400">
        <v>15</v>
      </c>
      <c r="B104" s="532" t="str">
        <f t="shared" ca="1" si="22"/>
        <v/>
      </c>
      <c r="C104" s="533" t="str">
        <f>IF(Part2!$D$7="", "", Part2!$D$7)</f>
        <v/>
      </c>
      <c r="D104" s="534"/>
      <c r="E104" s="546" t="str">
        <f t="shared" ca="1" si="29"/>
        <v/>
      </c>
      <c r="F104" s="547"/>
      <c r="G104" s="547"/>
      <c r="H104" s="548"/>
      <c r="I104" s="112">
        <f t="shared" ca="1" si="23"/>
        <v>0</v>
      </c>
      <c r="J104" s="112">
        <f t="shared" ca="1" si="24"/>
        <v>0</v>
      </c>
      <c r="K104" s="112">
        <f t="shared" ca="1" si="25"/>
        <v>0</v>
      </c>
      <c r="L104" s="112">
        <f t="shared" ca="1" si="26"/>
        <v>0</v>
      </c>
      <c r="M104" s="112">
        <f t="shared" ca="1" si="27"/>
        <v>0</v>
      </c>
      <c r="N104" s="346">
        <f t="shared" ca="1" si="28"/>
        <v>0</v>
      </c>
      <c r="O104" s="332"/>
    </row>
    <row r="105" spans="1:16" s="18" customFormat="1" ht="24" customHeight="1" thickTop="1" thickBot="1" x14ac:dyDescent="0.3">
      <c r="A105" s="400">
        <v>16</v>
      </c>
      <c r="B105" s="532" t="str">
        <f t="shared" ca="1" si="22"/>
        <v/>
      </c>
      <c r="C105" s="533" t="str">
        <f>IF(Part2!$D$7="", "", Part2!$D$7)</f>
        <v/>
      </c>
      <c r="D105" s="534"/>
      <c r="E105" s="546" t="str">
        <f t="shared" ca="1" si="29"/>
        <v/>
      </c>
      <c r="F105" s="547"/>
      <c r="G105" s="547"/>
      <c r="H105" s="548"/>
      <c r="I105" s="112">
        <f t="shared" ca="1" si="23"/>
        <v>0</v>
      </c>
      <c r="J105" s="112">
        <f t="shared" ca="1" si="24"/>
        <v>0</v>
      </c>
      <c r="K105" s="112">
        <f t="shared" ca="1" si="25"/>
        <v>0</v>
      </c>
      <c r="L105" s="112">
        <f t="shared" ca="1" si="26"/>
        <v>0</v>
      </c>
      <c r="M105" s="112">
        <f t="shared" ca="1" si="27"/>
        <v>0</v>
      </c>
      <c r="N105" s="346">
        <f t="shared" ca="1" si="28"/>
        <v>0</v>
      </c>
      <c r="O105" s="332"/>
    </row>
    <row r="106" spans="1:16" s="18" customFormat="1" ht="24" customHeight="1" thickTop="1" thickBot="1" x14ac:dyDescent="0.3">
      <c r="A106" s="400">
        <v>17</v>
      </c>
      <c r="B106" s="532" t="str">
        <f t="shared" ca="1" si="22"/>
        <v/>
      </c>
      <c r="C106" s="533" t="str">
        <f>IF(Part2!$D$7="", "", Part2!$D$7)</f>
        <v/>
      </c>
      <c r="D106" s="534"/>
      <c r="E106" s="546" t="str">
        <f t="shared" ca="1" si="29"/>
        <v/>
      </c>
      <c r="F106" s="547"/>
      <c r="G106" s="547"/>
      <c r="H106" s="548"/>
      <c r="I106" s="112">
        <f t="shared" ca="1" si="23"/>
        <v>0</v>
      </c>
      <c r="J106" s="112">
        <f t="shared" ca="1" si="24"/>
        <v>0</v>
      </c>
      <c r="K106" s="112">
        <f t="shared" ca="1" si="25"/>
        <v>0</v>
      </c>
      <c r="L106" s="112">
        <f t="shared" ca="1" si="26"/>
        <v>0</v>
      </c>
      <c r="M106" s="112">
        <f t="shared" ca="1" si="27"/>
        <v>0</v>
      </c>
      <c r="N106" s="346">
        <f t="shared" ca="1" si="28"/>
        <v>0</v>
      </c>
      <c r="O106" s="332"/>
    </row>
    <row r="107" spans="1:16" s="18" customFormat="1" ht="24" customHeight="1" thickTop="1" thickBot="1" x14ac:dyDescent="0.3">
      <c r="A107" s="400">
        <v>18</v>
      </c>
      <c r="B107" s="532" t="str">
        <f t="shared" ca="1" si="22"/>
        <v/>
      </c>
      <c r="C107" s="533" t="str">
        <f>IF(Part2!$D$7="", "", Part2!$D$7)</f>
        <v/>
      </c>
      <c r="D107" s="534"/>
      <c r="E107" s="546" t="str">
        <f t="shared" ca="1" si="29"/>
        <v/>
      </c>
      <c r="F107" s="547"/>
      <c r="G107" s="547"/>
      <c r="H107" s="548"/>
      <c r="I107" s="112">
        <f t="shared" ca="1" si="23"/>
        <v>0</v>
      </c>
      <c r="J107" s="112">
        <f t="shared" ca="1" si="24"/>
        <v>0</v>
      </c>
      <c r="K107" s="112">
        <f t="shared" ca="1" si="25"/>
        <v>0</v>
      </c>
      <c r="L107" s="112">
        <f t="shared" ca="1" si="26"/>
        <v>0</v>
      </c>
      <c r="M107" s="112">
        <f t="shared" ca="1" si="27"/>
        <v>0</v>
      </c>
      <c r="N107" s="346">
        <f t="shared" ca="1" si="28"/>
        <v>0</v>
      </c>
      <c r="O107" s="332"/>
    </row>
    <row r="108" spans="1:16" s="18" customFormat="1" ht="24" customHeight="1" thickTop="1" thickBot="1" x14ac:dyDescent="0.3">
      <c r="A108" s="400">
        <v>19</v>
      </c>
      <c r="B108" s="532" t="str">
        <f t="shared" ca="1" si="22"/>
        <v/>
      </c>
      <c r="C108" s="533" t="str">
        <f>IF(Part2!$D$7="", "", Part2!$D$7)</f>
        <v/>
      </c>
      <c r="D108" s="534"/>
      <c r="E108" s="546" t="str">
        <f t="shared" ca="1" si="29"/>
        <v/>
      </c>
      <c r="F108" s="547"/>
      <c r="G108" s="547"/>
      <c r="H108" s="548"/>
      <c r="I108" s="112">
        <f t="shared" ca="1" si="23"/>
        <v>0</v>
      </c>
      <c r="J108" s="112">
        <f t="shared" ca="1" si="24"/>
        <v>0</v>
      </c>
      <c r="K108" s="112">
        <f t="shared" ca="1" si="25"/>
        <v>0</v>
      </c>
      <c r="L108" s="112">
        <f t="shared" ca="1" si="26"/>
        <v>0</v>
      </c>
      <c r="M108" s="112">
        <f t="shared" ca="1" si="27"/>
        <v>0</v>
      </c>
      <c r="N108" s="346">
        <f t="shared" ca="1" si="28"/>
        <v>0</v>
      </c>
      <c r="O108" s="332"/>
    </row>
    <row r="109" spans="1:16" s="18" customFormat="1" ht="24" customHeight="1" thickTop="1" thickBot="1" x14ac:dyDescent="0.3">
      <c r="A109" s="400">
        <v>20</v>
      </c>
      <c r="B109" s="532" t="str">
        <f t="shared" ca="1" si="22"/>
        <v/>
      </c>
      <c r="C109" s="533" t="str">
        <f>IF(Part2!$D$7="", "", Part2!$D$7)</f>
        <v/>
      </c>
      <c r="D109" s="534"/>
      <c r="E109" s="546" t="str">
        <f t="shared" ca="1" si="29"/>
        <v/>
      </c>
      <c r="F109" s="547"/>
      <c r="G109" s="547"/>
      <c r="H109" s="548"/>
      <c r="I109" s="112">
        <f t="shared" ca="1" si="23"/>
        <v>0</v>
      </c>
      <c r="J109" s="112">
        <f t="shared" ca="1" si="24"/>
        <v>0</v>
      </c>
      <c r="K109" s="112">
        <f t="shared" ca="1" si="25"/>
        <v>0</v>
      </c>
      <c r="L109" s="112">
        <f t="shared" ca="1" si="26"/>
        <v>0</v>
      </c>
      <c r="M109" s="112">
        <f t="shared" ca="1" si="27"/>
        <v>0</v>
      </c>
      <c r="N109" s="346">
        <f t="shared" ca="1" si="28"/>
        <v>0</v>
      </c>
      <c r="O109" s="332"/>
      <c r="P109" s="184"/>
    </row>
    <row r="110" spans="1:16" s="18" customFormat="1" ht="15.75" customHeight="1" thickTop="1" thickBot="1" x14ac:dyDescent="0.35">
      <c r="A110" s="100"/>
      <c r="B110" s="587" t="s">
        <v>8</v>
      </c>
      <c r="C110" s="588"/>
      <c r="D110" s="588"/>
      <c r="E110" s="588"/>
      <c r="F110" s="588"/>
      <c r="G110" s="588"/>
      <c r="H110" s="588"/>
      <c r="I110" s="113">
        <f t="shared" ref="I110:N110" ca="1" si="30">SUM(I90:I109)</f>
        <v>0</v>
      </c>
      <c r="J110" s="113">
        <f t="shared" ca="1" si="30"/>
        <v>0</v>
      </c>
      <c r="K110" s="113">
        <f t="shared" ca="1" si="30"/>
        <v>0</v>
      </c>
      <c r="L110" s="113">
        <f t="shared" ca="1" si="30"/>
        <v>0</v>
      </c>
      <c r="M110" s="113">
        <f t="shared" ca="1" si="30"/>
        <v>0</v>
      </c>
      <c r="N110" s="114">
        <f t="shared" ca="1" si="30"/>
        <v>0</v>
      </c>
      <c r="O110" s="332"/>
    </row>
    <row r="111" spans="1:16" s="18" customFormat="1" ht="15.75" customHeight="1" thickTop="1" thickBot="1" x14ac:dyDescent="0.3">
      <c r="A111" s="103"/>
      <c r="B111" s="515" t="s">
        <v>227</v>
      </c>
      <c r="C111" s="516"/>
      <c r="D111" s="516"/>
      <c r="E111" s="516"/>
      <c r="F111" s="516"/>
      <c r="G111" s="516"/>
      <c r="H111" s="517"/>
      <c r="I111" s="164">
        <f ca="1">I110/(K84+0.01-N110)*100</f>
        <v>0</v>
      </c>
      <c r="J111" s="104" t="s">
        <v>114</v>
      </c>
      <c r="K111" s="104"/>
      <c r="L111" s="104"/>
      <c r="M111" s="104"/>
      <c r="N111" s="104"/>
      <c r="O111" s="333"/>
      <c r="P111" s="175"/>
    </row>
    <row r="112" spans="1:16" s="18" customFormat="1" ht="15.75" customHeight="1" thickTop="1" thickBot="1" x14ac:dyDescent="0.3">
      <c r="A112" s="100"/>
      <c r="B112" s="515" t="s">
        <v>228</v>
      </c>
      <c r="C112" s="516"/>
      <c r="D112" s="516"/>
      <c r="E112" s="516"/>
      <c r="F112" s="516"/>
      <c r="G112" s="516"/>
      <c r="H112" s="517"/>
      <c r="I112" s="164">
        <f ca="1">AP62/(K84+0.01-N110)*100</f>
        <v>0</v>
      </c>
      <c r="J112" s="163" t="s">
        <v>114</v>
      </c>
      <c r="K112" s="163"/>
      <c r="L112" s="163"/>
      <c r="M112" s="163"/>
      <c r="N112" s="163"/>
      <c r="O112" s="332"/>
      <c r="P112" s="175"/>
    </row>
    <row r="113" spans="1:17" s="18" customFormat="1" ht="15.75" hidden="1" customHeight="1" thickTop="1" thickBot="1" x14ac:dyDescent="0.3">
      <c r="A113" s="100"/>
      <c r="B113" s="515" t="s">
        <v>223</v>
      </c>
      <c r="C113" s="516"/>
      <c r="D113" s="516"/>
      <c r="E113" s="516"/>
      <c r="F113" s="516"/>
      <c r="G113" s="516"/>
      <c r="H113" s="517"/>
      <c r="I113" s="273">
        <f ca="1">AO62</f>
        <v>0</v>
      </c>
      <c r="J113" s="163" t="s">
        <v>170</v>
      </c>
      <c r="K113" s="163"/>
      <c r="L113" s="163"/>
      <c r="M113" s="163"/>
      <c r="N113" s="163"/>
      <c r="O113" s="332"/>
      <c r="P113" s="175"/>
    </row>
    <row r="114" spans="1:17" s="18" customFormat="1" ht="15.75" hidden="1" customHeight="1" thickTop="1" thickBot="1" x14ac:dyDescent="0.3">
      <c r="A114" s="100"/>
      <c r="B114" s="515" t="str">
        <f>"Aide demandée pers statutaires / Aide demandée tot* (max "&amp;Réglages!I19&amp;"%)"</f>
        <v>Aide demandée pers statutaires / Aide demandée tot* (max 40%)</v>
      </c>
      <c r="C114" s="516"/>
      <c r="D114" s="516"/>
      <c r="E114" s="516"/>
      <c r="F114" s="516"/>
      <c r="G114" s="516"/>
      <c r="H114" s="517"/>
      <c r="I114" s="164">
        <f ca="1">I113/(K84+0.1-N110)*100</f>
        <v>0</v>
      </c>
      <c r="J114" s="163" t="s">
        <v>114</v>
      </c>
      <c r="K114" s="214" t="str">
        <f ca="1">IF(I114&gt;Réglages!I19,"Attention : taux d’aide des personnels statutaires dépassé","")</f>
        <v/>
      </c>
      <c r="L114" s="163"/>
      <c r="M114" s="163"/>
      <c r="N114" s="163"/>
      <c r="O114" s="332"/>
      <c r="P114" s="175"/>
    </row>
    <row r="115" spans="1:17" s="18" customFormat="1" ht="15.75" customHeight="1" thickTop="1" thickBot="1" x14ac:dyDescent="0.3">
      <c r="A115" s="100"/>
      <c r="B115" s="515" t="str">
        <f>"Frais généraux demandés / Aide demandée tot* (max "&amp;Réglages!I16&amp;"%)"</f>
        <v>Frais généraux demandés / Aide demandée tot* (max 20%)</v>
      </c>
      <c r="C115" s="516"/>
      <c r="D115" s="516"/>
      <c r="E115" s="516"/>
      <c r="F115" s="516"/>
      <c r="G115" s="516"/>
      <c r="H115" s="517"/>
      <c r="I115" s="164">
        <f ca="1">N110/(K84+0.01-N110)*100</f>
        <v>0</v>
      </c>
      <c r="J115" s="163" t="s">
        <v>114</v>
      </c>
      <c r="K115" s="214" t="str">
        <f ca="1">IF(I115&gt;Réglages!I16,"Attention : maximum de frais généraux dépassé","")</f>
        <v/>
      </c>
      <c r="L115" s="163"/>
      <c r="M115" s="163"/>
      <c r="N115" s="163"/>
      <c r="O115" s="332"/>
      <c r="P115" s="175"/>
    </row>
    <row r="116" spans="1:17" s="18" customFormat="1" ht="15.75" customHeight="1" thickTop="1" thickBot="1" x14ac:dyDescent="0.3">
      <c r="A116" s="100"/>
      <c r="B116" s="515" t="str">
        <f>"Total des demandes de Décharges d’enseignement (max "&amp;Réglages!I22&amp;"k€/an)"</f>
        <v>Total des demandes de Décharges d’enseignement (max 50k€/an)</v>
      </c>
      <c r="C116" s="516"/>
      <c r="D116" s="516"/>
      <c r="E116" s="516"/>
      <c r="F116" s="516"/>
      <c r="G116" s="516"/>
      <c r="H116" s="517"/>
      <c r="I116" s="342">
        <f ca="1">AQ62</f>
        <v>0</v>
      </c>
      <c r="J116" s="341" t="s">
        <v>277</v>
      </c>
      <c r="K116" s="342" t="str">
        <f>IF(H13&lt;&gt;"",I116/H13*12,"")</f>
        <v/>
      </c>
      <c r="L116" s="163" t="s">
        <v>278</v>
      </c>
      <c r="M116" s="214" t="str">
        <f>IF(AND(K116&gt;Réglages!I22*1000,K116&lt;&gt;""),"Attention : maximum dépassé","")</f>
        <v/>
      </c>
      <c r="N116" s="163"/>
      <c r="O116" s="332"/>
      <c r="P116" s="175"/>
    </row>
    <row r="117" spans="1:17" s="18" customFormat="1" ht="15.75" customHeight="1" thickTop="1" x14ac:dyDescent="0.25">
      <c r="A117" s="100"/>
      <c r="B117" s="589" t="s">
        <v>229</v>
      </c>
      <c r="C117" s="589"/>
      <c r="D117" s="589"/>
      <c r="E117" s="589"/>
      <c r="F117" s="589"/>
      <c r="G117" s="589"/>
      <c r="H117" s="589"/>
      <c r="I117" s="281"/>
      <c r="J117" s="281"/>
      <c r="K117" s="281"/>
      <c r="L117" s="281"/>
      <c r="M117" s="281"/>
      <c r="N117" s="281"/>
      <c r="O117" s="332"/>
      <c r="P117" s="175"/>
    </row>
    <row r="118" spans="1:17" s="18" customFormat="1" ht="15.75" customHeight="1" thickBot="1" x14ac:dyDescent="0.3">
      <c r="A118" s="100"/>
      <c r="B118" s="310"/>
      <c r="C118" s="310"/>
      <c r="D118" s="310"/>
      <c r="E118" s="310"/>
      <c r="F118" s="310"/>
      <c r="G118" s="310"/>
      <c r="H118" s="310"/>
      <c r="I118" s="281"/>
      <c r="J118" s="281"/>
      <c r="K118" s="281"/>
      <c r="L118" s="281"/>
      <c r="M118" s="281"/>
      <c r="N118" s="281"/>
      <c r="O118" s="332"/>
      <c r="P118" s="175"/>
    </row>
    <row r="119" spans="1:17" ht="18.75" customHeight="1" thickTop="1" thickBot="1" x14ac:dyDescent="0.4">
      <c r="B119" s="555" t="s">
        <v>289</v>
      </c>
      <c r="C119" s="556"/>
      <c r="D119" s="556"/>
      <c r="E119" s="556"/>
      <c r="F119" s="556"/>
      <c r="G119" s="556"/>
      <c r="H119" s="556"/>
      <c r="I119" s="556"/>
      <c r="J119" s="556"/>
      <c r="K119" s="556"/>
      <c r="L119" s="556"/>
      <c r="M119" s="556"/>
      <c r="N119" s="557"/>
      <c r="O119" s="334"/>
      <c r="P119" s="175"/>
      <c r="Q119" s="175"/>
    </row>
    <row r="120" spans="1:17" ht="17.25" hidden="1" customHeight="1" thickTop="1" x14ac:dyDescent="0.35">
      <c r="B120" s="382"/>
      <c r="C120" s="382"/>
      <c r="D120" s="382"/>
      <c r="E120" s="382"/>
      <c r="F120" s="382"/>
      <c r="G120" s="382"/>
      <c r="H120" s="382"/>
      <c r="I120" s="382"/>
      <c r="J120" s="382"/>
      <c r="K120" s="382"/>
      <c r="L120" s="382"/>
      <c r="M120" s="382"/>
      <c r="N120" s="382"/>
      <c r="O120" s="383"/>
      <c r="P120" s="175"/>
      <c r="Q120" s="175"/>
    </row>
    <row r="121" spans="1:17" s="17" customFormat="1" ht="17.25" customHeight="1" thickTop="1" thickBot="1" x14ac:dyDescent="0.4">
      <c r="B121" s="387"/>
      <c r="C121" s="387"/>
      <c r="D121" s="387"/>
      <c r="E121" s="387"/>
      <c r="F121" s="387"/>
      <c r="G121" s="387"/>
      <c r="H121" s="387"/>
      <c r="I121" s="387"/>
      <c r="J121" s="387"/>
      <c r="K121" s="387"/>
      <c r="L121" s="387"/>
      <c r="M121" s="387"/>
      <c r="N121" s="387"/>
      <c r="O121" s="388"/>
      <c r="P121" s="389"/>
      <c r="Q121" s="389"/>
    </row>
    <row r="122" spans="1:17" s="18" customFormat="1" ht="15.75" hidden="1" customHeight="1" thickBot="1" x14ac:dyDescent="0.3">
      <c r="A122" s="100"/>
      <c r="B122" s="384"/>
      <c r="C122" s="384"/>
      <c r="D122" s="384"/>
      <c r="E122" s="384"/>
      <c r="F122" s="384"/>
      <c r="G122" s="384"/>
      <c r="H122" s="384"/>
      <c r="I122" s="385"/>
      <c r="J122" s="385"/>
      <c r="K122" s="385"/>
      <c r="L122" s="385"/>
      <c r="M122" s="385"/>
      <c r="N122" s="385"/>
      <c r="O122" s="386"/>
      <c r="P122" s="175"/>
    </row>
    <row r="123" spans="1:17" s="361" customFormat="1" ht="30.75" customHeight="1" thickTop="1" x14ac:dyDescent="0.25">
      <c r="A123" s="401"/>
      <c r="B123" s="542" t="s">
        <v>244</v>
      </c>
      <c r="C123" s="543"/>
      <c r="D123" s="543"/>
      <c r="E123" s="543" t="s">
        <v>254</v>
      </c>
      <c r="F123" s="543"/>
      <c r="G123" s="543"/>
      <c r="H123" s="543"/>
      <c r="I123" s="544" t="s">
        <v>295</v>
      </c>
      <c r="J123" s="545"/>
      <c r="K123" s="529" t="s">
        <v>296</v>
      </c>
      <c r="L123" s="529"/>
      <c r="M123" s="529"/>
      <c r="N123" s="529"/>
      <c r="O123" s="461"/>
      <c r="P123" s="360"/>
    </row>
    <row r="124" spans="1:17" s="18" customFormat="1" ht="15.75" customHeight="1" x14ac:dyDescent="0.3">
      <c r="A124" s="402">
        <v>1</v>
      </c>
      <c r="B124" s="509" t="str">
        <f t="shared" ref="B124:B138" ca="1" si="31">LOOKUP($A124,$P$191:$P$365,$J$191:$J$365)</f>
        <v xml:space="preserve"> </v>
      </c>
      <c r="C124" s="506"/>
      <c r="D124" s="506"/>
      <c r="E124" s="506" t="str">
        <f t="shared" ref="E124:E138" ca="1" si="32">LOOKUP($A124,$P$191:$P$365,$K$191:$K$365)</f>
        <v xml:space="preserve"> </v>
      </c>
      <c r="F124" s="506"/>
      <c r="G124" s="506"/>
      <c r="H124" s="506"/>
      <c r="I124" s="507" t="str">
        <f t="shared" ref="I124:I138" ca="1" si="33">IF($E124&lt;&gt;" ",SUMIF($K$191:$K$350,$E124,$L$191:$L$350),"")</f>
        <v/>
      </c>
      <c r="J124" s="508"/>
      <c r="K124" s="529"/>
      <c r="L124" s="529"/>
      <c r="M124" s="529"/>
      <c r="N124" s="529"/>
      <c r="O124" s="332"/>
      <c r="P124" s="175"/>
    </row>
    <row r="125" spans="1:17" s="18" customFormat="1" ht="15.75" customHeight="1" x14ac:dyDescent="0.3">
      <c r="A125" s="402">
        <v>2</v>
      </c>
      <c r="B125" s="509" t="str">
        <f t="shared" ca="1" si="31"/>
        <v xml:space="preserve"> </v>
      </c>
      <c r="C125" s="506"/>
      <c r="D125" s="506"/>
      <c r="E125" s="506" t="str">
        <f t="shared" ca="1" si="32"/>
        <v xml:space="preserve"> </v>
      </c>
      <c r="F125" s="506"/>
      <c r="G125" s="506"/>
      <c r="H125" s="506"/>
      <c r="I125" s="507" t="str">
        <f t="shared" ca="1" si="33"/>
        <v/>
      </c>
      <c r="J125" s="508"/>
      <c r="K125" s="529"/>
      <c r="L125" s="529"/>
      <c r="M125" s="529"/>
      <c r="N125" s="529"/>
      <c r="O125" s="332"/>
      <c r="P125" s="175"/>
    </row>
    <row r="126" spans="1:17" s="18" customFormat="1" ht="15.75" customHeight="1" x14ac:dyDescent="0.3">
      <c r="A126" s="402">
        <v>3</v>
      </c>
      <c r="B126" s="509" t="str">
        <f t="shared" ca="1" si="31"/>
        <v xml:space="preserve"> </v>
      </c>
      <c r="C126" s="506"/>
      <c r="D126" s="506"/>
      <c r="E126" s="506" t="str">
        <f t="shared" ca="1" si="32"/>
        <v xml:space="preserve"> </v>
      </c>
      <c r="F126" s="506"/>
      <c r="G126" s="506"/>
      <c r="H126" s="506"/>
      <c r="I126" s="507" t="str">
        <f t="shared" ca="1" si="33"/>
        <v/>
      </c>
      <c r="J126" s="508"/>
      <c r="K126" s="529"/>
      <c r="L126" s="529"/>
      <c r="M126" s="529"/>
      <c r="N126" s="529"/>
      <c r="O126" s="332"/>
      <c r="P126" s="175"/>
    </row>
    <row r="127" spans="1:17" s="18" customFormat="1" ht="15.75" customHeight="1" x14ac:dyDescent="0.3">
      <c r="A127" s="402">
        <v>4</v>
      </c>
      <c r="B127" s="509" t="str">
        <f t="shared" ca="1" si="31"/>
        <v xml:space="preserve"> </v>
      </c>
      <c r="C127" s="506"/>
      <c r="D127" s="506"/>
      <c r="E127" s="506" t="str">
        <f t="shared" ca="1" si="32"/>
        <v xml:space="preserve"> </v>
      </c>
      <c r="F127" s="506"/>
      <c r="G127" s="506"/>
      <c r="H127" s="506"/>
      <c r="I127" s="507" t="str">
        <f t="shared" ca="1" si="33"/>
        <v/>
      </c>
      <c r="J127" s="508"/>
      <c r="K127" s="529"/>
      <c r="L127" s="529"/>
      <c r="M127" s="529"/>
      <c r="N127" s="529"/>
      <c r="O127" s="332"/>
      <c r="P127" s="175"/>
    </row>
    <row r="128" spans="1:17" s="18" customFormat="1" ht="15.75" customHeight="1" x14ac:dyDescent="0.3">
      <c r="A128" s="402">
        <v>5</v>
      </c>
      <c r="B128" s="509" t="str">
        <f t="shared" ca="1" si="31"/>
        <v xml:space="preserve"> </v>
      </c>
      <c r="C128" s="506"/>
      <c r="D128" s="506"/>
      <c r="E128" s="506" t="str">
        <f t="shared" ca="1" si="32"/>
        <v xml:space="preserve"> </v>
      </c>
      <c r="F128" s="506"/>
      <c r="G128" s="506"/>
      <c r="H128" s="506"/>
      <c r="I128" s="507" t="str">
        <f t="shared" ca="1" si="33"/>
        <v/>
      </c>
      <c r="J128" s="508"/>
      <c r="K128" s="529"/>
      <c r="L128" s="529"/>
      <c r="M128" s="529"/>
      <c r="N128" s="529"/>
      <c r="O128" s="332"/>
      <c r="P128" s="175"/>
    </row>
    <row r="129" spans="1:16" s="18" customFormat="1" ht="15.75" customHeight="1" x14ac:dyDescent="0.3">
      <c r="A129" s="402">
        <v>6</v>
      </c>
      <c r="B129" s="509" t="str">
        <f t="shared" ca="1" si="31"/>
        <v xml:space="preserve"> </v>
      </c>
      <c r="C129" s="506"/>
      <c r="D129" s="506"/>
      <c r="E129" s="506" t="str">
        <f t="shared" ca="1" si="32"/>
        <v xml:space="preserve"> </v>
      </c>
      <c r="F129" s="506"/>
      <c r="G129" s="506"/>
      <c r="H129" s="506"/>
      <c r="I129" s="507" t="str">
        <f t="shared" ca="1" si="33"/>
        <v/>
      </c>
      <c r="J129" s="508"/>
      <c r="K129" s="529"/>
      <c r="L129" s="529"/>
      <c r="M129" s="529"/>
      <c r="N129" s="529"/>
      <c r="O129" s="332"/>
      <c r="P129" s="175"/>
    </row>
    <row r="130" spans="1:16" s="18" customFormat="1" ht="15.75" customHeight="1" x14ac:dyDescent="0.3">
      <c r="A130" s="402">
        <v>7</v>
      </c>
      <c r="B130" s="509" t="str">
        <f t="shared" ca="1" si="31"/>
        <v xml:space="preserve"> </v>
      </c>
      <c r="C130" s="506"/>
      <c r="D130" s="506"/>
      <c r="E130" s="506" t="str">
        <f t="shared" ca="1" si="32"/>
        <v xml:space="preserve"> </v>
      </c>
      <c r="F130" s="506"/>
      <c r="G130" s="506"/>
      <c r="H130" s="506"/>
      <c r="I130" s="507" t="str">
        <f t="shared" ca="1" si="33"/>
        <v/>
      </c>
      <c r="J130" s="508"/>
      <c r="K130" s="529"/>
      <c r="L130" s="529"/>
      <c r="M130" s="529"/>
      <c r="N130" s="529"/>
      <c r="O130" s="332"/>
      <c r="P130" s="175"/>
    </row>
    <row r="131" spans="1:16" s="18" customFormat="1" ht="15.75" customHeight="1" x14ac:dyDescent="0.3">
      <c r="A131" s="402">
        <v>8</v>
      </c>
      <c r="B131" s="509" t="str">
        <f t="shared" ca="1" si="31"/>
        <v xml:space="preserve"> </v>
      </c>
      <c r="C131" s="506"/>
      <c r="D131" s="506"/>
      <c r="E131" s="506" t="str">
        <f t="shared" ca="1" si="32"/>
        <v xml:space="preserve"> </v>
      </c>
      <c r="F131" s="506"/>
      <c r="G131" s="506"/>
      <c r="H131" s="506"/>
      <c r="I131" s="507" t="str">
        <f t="shared" ca="1" si="33"/>
        <v/>
      </c>
      <c r="J131" s="508"/>
      <c r="K131" s="529"/>
      <c r="L131" s="529"/>
      <c r="M131" s="529"/>
      <c r="N131" s="529"/>
      <c r="O131" s="332"/>
      <c r="P131" s="175"/>
    </row>
    <row r="132" spans="1:16" s="18" customFormat="1" ht="15.75" customHeight="1" x14ac:dyDescent="0.3">
      <c r="A132" s="402">
        <v>9</v>
      </c>
      <c r="B132" s="509" t="str">
        <f t="shared" ca="1" si="31"/>
        <v xml:space="preserve"> </v>
      </c>
      <c r="C132" s="506"/>
      <c r="D132" s="506"/>
      <c r="E132" s="506" t="str">
        <f t="shared" ca="1" si="32"/>
        <v xml:space="preserve"> </v>
      </c>
      <c r="F132" s="506"/>
      <c r="G132" s="506"/>
      <c r="H132" s="506"/>
      <c r="I132" s="507" t="str">
        <f t="shared" ca="1" si="33"/>
        <v/>
      </c>
      <c r="J132" s="508"/>
      <c r="K132" s="529"/>
      <c r="L132" s="529"/>
      <c r="M132" s="529"/>
      <c r="N132" s="529"/>
      <c r="O132" s="332"/>
      <c r="P132" s="175"/>
    </row>
    <row r="133" spans="1:16" s="18" customFormat="1" ht="15.75" customHeight="1" x14ac:dyDescent="0.3">
      <c r="A133" s="402">
        <v>10</v>
      </c>
      <c r="B133" s="509" t="str">
        <f t="shared" ca="1" si="31"/>
        <v xml:space="preserve"> </v>
      </c>
      <c r="C133" s="506"/>
      <c r="D133" s="506"/>
      <c r="E133" s="506" t="str">
        <f t="shared" ca="1" si="32"/>
        <v xml:space="preserve"> </v>
      </c>
      <c r="F133" s="506"/>
      <c r="G133" s="506"/>
      <c r="H133" s="506"/>
      <c r="I133" s="507" t="str">
        <f t="shared" ca="1" si="33"/>
        <v/>
      </c>
      <c r="J133" s="508"/>
      <c r="K133" s="529"/>
      <c r="L133" s="529"/>
      <c r="M133" s="529"/>
      <c r="N133" s="529"/>
      <c r="O133" s="332"/>
      <c r="P133" s="175"/>
    </row>
    <row r="134" spans="1:16" s="18" customFormat="1" ht="15.75" customHeight="1" x14ac:dyDescent="0.3">
      <c r="A134" s="402">
        <v>11</v>
      </c>
      <c r="B134" s="509" t="str">
        <f t="shared" ca="1" si="31"/>
        <v xml:space="preserve"> </v>
      </c>
      <c r="C134" s="506"/>
      <c r="D134" s="506"/>
      <c r="E134" s="506" t="str">
        <f t="shared" ca="1" si="32"/>
        <v xml:space="preserve"> </v>
      </c>
      <c r="F134" s="506"/>
      <c r="G134" s="506"/>
      <c r="H134" s="506"/>
      <c r="I134" s="507" t="str">
        <f t="shared" ca="1" si="33"/>
        <v/>
      </c>
      <c r="J134" s="508"/>
      <c r="K134" s="529"/>
      <c r="L134" s="529"/>
      <c r="M134" s="529"/>
      <c r="N134" s="529"/>
      <c r="O134" s="332"/>
      <c r="P134" s="175"/>
    </row>
    <row r="135" spans="1:16" s="18" customFormat="1" ht="15.75" customHeight="1" x14ac:dyDescent="0.3">
      <c r="A135" s="402">
        <v>12</v>
      </c>
      <c r="B135" s="509" t="str">
        <f t="shared" ca="1" si="31"/>
        <v xml:space="preserve"> </v>
      </c>
      <c r="C135" s="506"/>
      <c r="D135" s="506"/>
      <c r="E135" s="506" t="str">
        <f t="shared" ca="1" si="32"/>
        <v xml:space="preserve"> </v>
      </c>
      <c r="F135" s="506"/>
      <c r="G135" s="506"/>
      <c r="H135" s="506"/>
      <c r="I135" s="507" t="str">
        <f t="shared" ca="1" si="33"/>
        <v/>
      </c>
      <c r="J135" s="508"/>
      <c r="K135" s="529"/>
      <c r="L135" s="529"/>
      <c r="M135" s="529"/>
      <c r="N135" s="529"/>
      <c r="O135" s="332"/>
      <c r="P135" s="175"/>
    </row>
    <row r="136" spans="1:16" s="18" customFormat="1" ht="15.75" customHeight="1" x14ac:dyDescent="0.3">
      <c r="A136" s="402">
        <v>13</v>
      </c>
      <c r="B136" s="509" t="str">
        <f t="shared" ca="1" si="31"/>
        <v xml:space="preserve"> </v>
      </c>
      <c r="C136" s="506"/>
      <c r="D136" s="506"/>
      <c r="E136" s="506" t="str">
        <f t="shared" ca="1" si="32"/>
        <v xml:space="preserve"> </v>
      </c>
      <c r="F136" s="506"/>
      <c r="G136" s="506"/>
      <c r="H136" s="506"/>
      <c r="I136" s="507" t="str">
        <f t="shared" ca="1" si="33"/>
        <v/>
      </c>
      <c r="J136" s="508"/>
      <c r="K136" s="529"/>
      <c r="L136" s="529"/>
      <c r="M136" s="529"/>
      <c r="N136" s="529"/>
      <c r="O136" s="332"/>
      <c r="P136" s="175"/>
    </row>
    <row r="137" spans="1:16" s="18" customFormat="1" ht="15.75" customHeight="1" x14ac:dyDescent="0.3">
      <c r="A137" s="402">
        <v>14</v>
      </c>
      <c r="B137" s="509" t="str">
        <f t="shared" ca="1" si="31"/>
        <v xml:space="preserve"> </v>
      </c>
      <c r="C137" s="506"/>
      <c r="D137" s="506"/>
      <c r="E137" s="506" t="str">
        <f t="shared" ca="1" si="32"/>
        <v xml:space="preserve"> </v>
      </c>
      <c r="F137" s="506"/>
      <c r="G137" s="506"/>
      <c r="H137" s="506"/>
      <c r="I137" s="507" t="str">
        <f t="shared" ca="1" si="33"/>
        <v/>
      </c>
      <c r="J137" s="508"/>
      <c r="K137" s="529"/>
      <c r="L137" s="529"/>
      <c r="M137" s="529"/>
      <c r="N137" s="529"/>
      <c r="O137" s="332"/>
      <c r="P137" s="175"/>
    </row>
    <row r="138" spans="1:16" s="18" customFormat="1" ht="15.75" customHeight="1" thickBot="1" x14ac:dyDescent="0.35">
      <c r="A138" s="402">
        <v>15</v>
      </c>
      <c r="B138" s="525" t="str">
        <f t="shared" ca="1" si="31"/>
        <v xml:space="preserve"> </v>
      </c>
      <c r="C138" s="526"/>
      <c r="D138" s="526"/>
      <c r="E138" s="526" t="str">
        <f t="shared" ca="1" si="32"/>
        <v xml:space="preserve"> </v>
      </c>
      <c r="F138" s="526"/>
      <c r="G138" s="526"/>
      <c r="H138" s="526"/>
      <c r="I138" s="527" t="str">
        <f t="shared" ca="1" si="33"/>
        <v/>
      </c>
      <c r="J138" s="528"/>
      <c r="K138" s="529"/>
      <c r="L138" s="529"/>
      <c r="M138" s="529"/>
      <c r="N138" s="529"/>
      <c r="O138" s="332"/>
      <c r="P138" s="175"/>
    </row>
    <row r="139" spans="1:16" s="18" customFormat="1" ht="15.75" customHeight="1" thickTop="1" thickBot="1" x14ac:dyDescent="0.35">
      <c r="A139" s="100"/>
      <c r="B139" s="520" t="s">
        <v>286</v>
      </c>
      <c r="C139" s="521"/>
      <c r="D139" s="521"/>
      <c r="E139" s="521"/>
      <c r="F139" s="521"/>
      <c r="G139" s="521"/>
      <c r="H139" s="522"/>
      <c r="I139" s="518">
        <f ca="1">SUM(I124:J138)</f>
        <v>0</v>
      </c>
      <c r="J139" s="519"/>
      <c r="K139" s="281"/>
      <c r="L139" s="281"/>
      <c r="M139" s="281"/>
      <c r="N139" s="281"/>
      <c r="O139" s="332"/>
      <c r="P139" s="175"/>
    </row>
    <row r="140" spans="1:16" s="100" customFormat="1" ht="8.25" customHeight="1" thickTop="1" thickBot="1" x14ac:dyDescent="0.35">
      <c r="B140" s="407"/>
      <c r="C140" s="407"/>
      <c r="D140" s="407"/>
      <c r="E140" s="407"/>
      <c r="F140" s="407"/>
      <c r="G140" s="407"/>
      <c r="H140" s="407"/>
      <c r="I140" s="408"/>
      <c r="J140" s="409"/>
      <c r="K140" s="281"/>
      <c r="L140" s="281"/>
      <c r="M140" s="281"/>
      <c r="N140" s="281"/>
      <c r="O140" s="332"/>
      <c r="P140" s="389"/>
    </row>
    <row r="141" spans="1:16" s="18" customFormat="1" ht="15.75" customHeight="1" thickTop="1" thickBot="1" x14ac:dyDescent="0.35">
      <c r="A141" s="100"/>
      <c r="B141" s="520" t="s">
        <v>280</v>
      </c>
      <c r="C141" s="521"/>
      <c r="D141" s="521"/>
      <c r="E141" s="521"/>
      <c r="F141" s="521"/>
      <c r="G141" s="521"/>
      <c r="H141" s="522"/>
      <c r="I141" s="518">
        <f ca="1">Q189</f>
        <v>0</v>
      </c>
      <c r="J141" s="519"/>
      <c r="K141" s="281"/>
      <c r="L141" s="281"/>
      <c r="M141" s="281"/>
      <c r="N141" s="281"/>
      <c r="O141" s="332"/>
      <c r="P141" s="175"/>
    </row>
    <row r="142" spans="1:16" s="100" customFormat="1" ht="8.25" customHeight="1" thickTop="1" thickBot="1" x14ac:dyDescent="0.35">
      <c r="B142" s="407"/>
      <c r="C142" s="407"/>
      <c r="D142" s="407"/>
      <c r="E142" s="407"/>
      <c r="F142" s="407"/>
      <c r="G142" s="407"/>
      <c r="H142" s="407"/>
      <c r="I142" s="408"/>
      <c r="J142" s="409"/>
      <c r="K142" s="281"/>
      <c r="L142" s="281"/>
      <c r="M142" s="281"/>
      <c r="N142" s="281"/>
      <c r="O142" s="332"/>
      <c r="P142" s="389"/>
    </row>
    <row r="143" spans="1:16" s="18" customFormat="1" ht="20.25" customHeight="1" thickTop="1" thickBot="1" x14ac:dyDescent="0.4">
      <c r="A143" s="100"/>
      <c r="B143" s="520" t="s">
        <v>297</v>
      </c>
      <c r="C143" s="521"/>
      <c r="D143" s="521"/>
      <c r="E143" s="521"/>
      <c r="F143" s="521"/>
      <c r="G143" s="521"/>
      <c r="H143" s="522"/>
      <c r="I143" s="523">
        <f ca="1">AO62</f>
        <v>0</v>
      </c>
      <c r="J143" s="524"/>
      <c r="K143" s="281"/>
      <c r="L143" s="281"/>
      <c r="M143" s="281"/>
      <c r="N143" s="281"/>
      <c r="O143" s="386"/>
      <c r="P143" s="175"/>
    </row>
    <row r="144" spans="1:16" s="18" customFormat="1" ht="15.75" customHeight="1" thickTop="1" thickBot="1" x14ac:dyDescent="0.3">
      <c r="A144" s="100"/>
      <c r="B144" s="310"/>
      <c r="C144" s="310"/>
      <c r="D144" s="310"/>
      <c r="E144" s="310"/>
      <c r="F144" s="310"/>
      <c r="G144" s="310"/>
      <c r="H144" s="310"/>
      <c r="I144" s="282" t="str">
        <f ca="1">IF(I143&lt;&gt;I139+I141,"Attention : somme incohérente, merci de vérifier les acronymes et numéros de SIRET de chaque fiche.","")</f>
        <v/>
      </c>
      <c r="J144" s="281"/>
      <c r="K144" s="281"/>
      <c r="L144" s="281"/>
      <c r="M144" s="281"/>
      <c r="N144" s="281"/>
      <c r="O144" s="332"/>
      <c r="P144" s="175"/>
    </row>
    <row r="145" spans="1:17" ht="18.75" customHeight="1" thickTop="1" thickBot="1" x14ac:dyDescent="0.4">
      <c r="B145" s="555" t="s">
        <v>102</v>
      </c>
      <c r="C145" s="556"/>
      <c r="D145" s="556"/>
      <c r="E145" s="556"/>
      <c r="F145" s="556"/>
      <c r="G145" s="556"/>
      <c r="H145" s="556"/>
      <c r="I145" s="556"/>
      <c r="J145" s="556"/>
      <c r="K145" s="556"/>
      <c r="L145" s="556"/>
      <c r="M145" s="556"/>
      <c r="N145" s="557"/>
      <c r="O145" s="334"/>
      <c r="P145" s="175"/>
      <c r="Q145" s="175"/>
    </row>
    <row r="146" spans="1:17" ht="15.75" customHeight="1" thickTop="1" thickBot="1" x14ac:dyDescent="0.4">
      <c r="A146" s="403"/>
      <c r="B146" s="574"/>
      <c r="C146" s="575"/>
      <c r="D146" s="7"/>
      <c r="E146" s="7"/>
      <c r="F146" s="7"/>
      <c r="G146" s="7"/>
      <c r="H146" s="7"/>
      <c r="I146" s="7"/>
      <c r="J146" s="7"/>
      <c r="K146" s="7"/>
      <c r="L146" s="7"/>
      <c r="M146" s="7"/>
      <c r="N146" s="7"/>
      <c r="O146" s="321"/>
      <c r="P146" s="177"/>
      <c r="Q146" s="175"/>
    </row>
    <row r="147" spans="1:17" s="59" customFormat="1" ht="15.75" customHeight="1" thickTop="1" thickBot="1" x14ac:dyDescent="0.35">
      <c r="A147" s="397"/>
      <c r="B147" s="574"/>
      <c r="C147" s="575"/>
      <c r="D147" s="98"/>
      <c r="E147" s="98"/>
      <c r="F147" s="98"/>
      <c r="G147" s="98"/>
      <c r="H147" s="99"/>
      <c r="I147" s="586" t="s">
        <v>100</v>
      </c>
      <c r="J147" s="584"/>
      <c r="K147" s="584"/>
      <c r="L147" s="583" t="s">
        <v>9</v>
      </c>
      <c r="M147" s="584"/>
      <c r="N147" s="585"/>
      <c r="O147" s="328"/>
      <c r="P147" s="177"/>
      <c r="Q147" s="177"/>
    </row>
    <row r="148" spans="1:17" s="59" customFormat="1" ht="15.75" customHeight="1" thickTop="1" thickBot="1" x14ac:dyDescent="0.4">
      <c r="A148" s="397"/>
      <c r="B148" s="576" t="s">
        <v>194</v>
      </c>
      <c r="C148" s="577"/>
      <c r="D148" s="577"/>
      <c r="E148" s="577"/>
      <c r="F148" s="577"/>
      <c r="G148" s="577"/>
      <c r="H148" s="577"/>
      <c r="I148" s="581">
        <f ca="1">AR62</f>
        <v>0</v>
      </c>
      <c r="J148" s="582"/>
      <c r="K148" s="582"/>
      <c r="L148" s="578">
        <f ca="1">AS62</f>
        <v>0</v>
      </c>
      <c r="M148" s="579"/>
      <c r="N148" s="580"/>
      <c r="O148" s="328"/>
      <c r="P148"/>
      <c r="Q148" s="177"/>
    </row>
    <row r="149" spans="1:17" s="59" customFormat="1" ht="15.75" customHeight="1" thickTop="1" thickBot="1" x14ac:dyDescent="0.4">
      <c r="A149" s="397"/>
      <c r="B149" s="558" t="s">
        <v>196</v>
      </c>
      <c r="C149" s="559"/>
      <c r="D149" s="559"/>
      <c r="E149" s="559"/>
      <c r="F149" s="559"/>
      <c r="G149" s="559"/>
      <c r="H149" s="560"/>
      <c r="I149" s="561">
        <f ca="1">AT62</f>
        <v>0</v>
      </c>
      <c r="J149" s="562"/>
      <c r="K149" s="562"/>
      <c r="L149" s="563">
        <f ca="1">AU62</f>
        <v>0</v>
      </c>
      <c r="M149" s="564"/>
      <c r="N149" s="565"/>
      <c r="O149" s="328"/>
      <c r="P149"/>
      <c r="Q149" s="177"/>
    </row>
    <row r="150" spans="1:17" s="59" customFormat="1" ht="15.75" customHeight="1" thickTop="1" thickBot="1" x14ac:dyDescent="0.4">
      <c r="A150" s="397"/>
      <c r="B150" s="567" t="s">
        <v>195</v>
      </c>
      <c r="C150" s="568"/>
      <c r="D150" s="568"/>
      <c r="E150" s="568"/>
      <c r="F150" s="568"/>
      <c r="G150" s="568"/>
      <c r="H150" s="569"/>
      <c r="I150" s="570">
        <f ca="1">SUM(I148:K149)</f>
        <v>0</v>
      </c>
      <c r="J150" s="571"/>
      <c r="K150" s="572"/>
      <c r="L150" s="570">
        <f ca="1">SUM(L148:N149)</f>
        <v>0</v>
      </c>
      <c r="M150" s="571"/>
      <c r="N150" s="573"/>
      <c r="O150" s="328"/>
      <c r="P150"/>
      <c r="Q150" s="177"/>
    </row>
    <row r="151" spans="1:17" ht="15" thickTop="1" x14ac:dyDescent="0.35"/>
    <row r="162" spans="1:14" ht="14" hidden="1" customHeight="1" x14ac:dyDescent="0.35"/>
    <row r="163" spans="1:14" ht="14.4" hidden="1" customHeight="1" x14ac:dyDescent="0.35"/>
    <row r="164" spans="1:14" ht="15" thickBot="1" x14ac:dyDescent="0.4"/>
    <row r="165" spans="1:14" ht="21" customHeight="1" thickTop="1" thickBot="1" x14ac:dyDescent="0.4">
      <c r="A165" s="404"/>
      <c r="B165" s="700" t="s">
        <v>112</v>
      </c>
      <c r="C165" s="701"/>
      <c r="D165" s="701"/>
      <c r="E165" s="701"/>
      <c r="F165" s="701"/>
      <c r="G165" s="701"/>
      <c r="H165" s="702"/>
      <c r="K165" s="700" t="s">
        <v>224</v>
      </c>
      <c r="L165" s="701"/>
      <c r="M165" s="701"/>
      <c r="N165" s="702"/>
    </row>
    <row r="166" spans="1:14" ht="16.5" customHeight="1" thickTop="1" thickBot="1" x14ac:dyDescent="0.4">
      <c r="A166" s="404"/>
      <c r="B166" s="703" t="s">
        <v>2</v>
      </c>
      <c r="C166" s="704"/>
      <c r="D166" s="705"/>
      <c r="E166" s="706" t="s">
        <v>1</v>
      </c>
      <c r="F166" s="704"/>
      <c r="G166" s="704"/>
      <c r="H166" s="707"/>
      <c r="K166" s="708" t="s">
        <v>2</v>
      </c>
      <c r="L166" s="709"/>
      <c r="M166" s="710" t="s">
        <v>1</v>
      </c>
      <c r="N166" s="711"/>
    </row>
    <row r="167" spans="1:14" ht="24.75" customHeight="1" thickTop="1" thickBot="1" x14ac:dyDescent="0.4">
      <c r="A167" s="405"/>
      <c r="B167" s="712" t="str">
        <f>IF(C$18="","",C$18)</f>
        <v/>
      </c>
      <c r="C167" s="713"/>
      <c r="D167" s="714"/>
      <c r="E167" s="713" t="str">
        <f>IF(C$17="","",C$17)</f>
        <v/>
      </c>
      <c r="F167" s="713"/>
      <c r="G167" s="713"/>
      <c r="H167" s="715"/>
      <c r="K167" s="716" t="str">
        <f>IF(D42="","",D42)</f>
        <v/>
      </c>
      <c r="L167" s="717"/>
      <c r="M167" s="718" t="str">
        <f>IF(D41="","",D41)</f>
        <v/>
      </c>
      <c r="N167" s="719"/>
    </row>
    <row r="168" spans="1:14" ht="15.5" thickTop="1" thickBot="1" x14ac:dyDescent="0.4">
      <c r="A168" s="284"/>
      <c r="B168" s="56"/>
      <c r="C168" s="56"/>
      <c r="K168" s="703" t="s">
        <v>28</v>
      </c>
      <c r="L168" s="704"/>
      <c r="M168" s="704"/>
      <c r="N168" s="707"/>
    </row>
    <row r="169" spans="1:14" ht="16.5" customHeight="1" thickTop="1" thickBot="1" x14ac:dyDescent="0.4">
      <c r="A169" s="404"/>
      <c r="B169" s="720" t="s">
        <v>27</v>
      </c>
      <c r="C169" s="721"/>
      <c r="D169" s="721"/>
      <c r="E169" s="721"/>
      <c r="F169" s="721"/>
      <c r="G169" s="721"/>
      <c r="H169" s="722"/>
      <c r="K169" s="712" t="str">
        <f>IF(D43="","",D43)</f>
        <v/>
      </c>
      <c r="L169" s="713"/>
      <c r="M169" s="713"/>
      <c r="N169" s="715"/>
    </row>
    <row r="170" spans="1:14" ht="15.5" thickTop="1" thickBot="1" x14ac:dyDescent="0.4">
      <c r="A170" s="404"/>
      <c r="B170" s="723"/>
      <c r="C170" s="723"/>
      <c r="D170" s="723"/>
      <c r="E170" s="723"/>
      <c r="F170" s="723"/>
      <c r="G170" s="723"/>
      <c r="H170" s="723"/>
      <c r="K170" s="56"/>
      <c r="L170" s="56"/>
      <c r="M170" s="56"/>
      <c r="N170" s="56"/>
    </row>
    <row r="171" spans="1:14" ht="16.5" customHeight="1" thickTop="1" thickBot="1" x14ac:dyDescent="0.4">
      <c r="A171" s="404"/>
      <c r="B171" s="723"/>
      <c r="C171" s="723"/>
      <c r="D171" s="723"/>
      <c r="E171" s="723"/>
      <c r="F171" s="723"/>
      <c r="G171" s="723"/>
      <c r="H171" s="723"/>
      <c r="K171" s="720" t="s">
        <v>331</v>
      </c>
      <c r="L171" s="721"/>
      <c r="M171" s="721"/>
      <c r="N171" s="722"/>
    </row>
    <row r="172" spans="1:14" ht="15.5" thickTop="1" thickBot="1" x14ac:dyDescent="0.4">
      <c r="A172" s="404"/>
      <c r="B172" s="723"/>
      <c r="C172" s="723"/>
      <c r="D172" s="723"/>
      <c r="E172" s="723"/>
      <c r="F172" s="723"/>
      <c r="G172" s="723"/>
      <c r="H172" s="723"/>
      <c r="K172" s="724"/>
      <c r="L172" s="725"/>
      <c r="M172" s="725"/>
      <c r="N172" s="726"/>
    </row>
    <row r="173" spans="1:14" ht="15.5" thickTop="1" thickBot="1" x14ac:dyDescent="0.4">
      <c r="A173" s="404"/>
      <c r="B173" s="723"/>
      <c r="C173" s="723"/>
      <c r="D173" s="723"/>
      <c r="E173" s="723"/>
      <c r="F173" s="723"/>
      <c r="G173" s="723"/>
      <c r="H173" s="723"/>
      <c r="K173" s="727"/>
      <c r="L173" s="728"/>
      <c r="M173" s="728"/>
      <c r="N173" s="729"/>
    </row>
    <row r="174" spans="1:14" ht="15.5" thickTop="1" thickBot="1" x14ac:dyDescent="0.4">
      <c r="A174" s="404"/>
      <c r="B174" s="723"/>
      <c r="C174" s="723"/>
      <c r="D174" s="723"/>
      <c r="E174" s="723"/>
      <c r="F174" s="723"/>
      <c r="G174" s="723"/>
      <c r="H174" s="723"/>
      <c r="K174" s="727"/>
      <c r="L174" s="728"/>
      <c r="M174" s="728"/>
      <c r="N174" s="729"/>
    </row>
    <row r="175" spans="1:14" ht="15.5" thickTop="1" thickBot="1" x14ac:dyDescent="0.4">
      <c r="A175" s="404"/>
      <c r="B175" s="723"/>
      <c r="C175" s="723"/>
      <c r="D175" s="723"/>
      <c r="E175" s="723"/>
      <c r="F175" s="723"/>
      <c r="G175" s="723"/>
      <c r="H175" s="723"/>
      <c r="K175" s="727"/>
      <c r="L175" s="728"/>
      <c r="M175" s="728"/>
      <c r="N175" s="729"/>
    </row>
    <row r="176" spans="1:14" ht="15.5" thickTop="1" thickBot="1" x14ac:dyDescent="0.4">
      <c r="A176" s="404"/>
      <c r="B176" s="723"/>
      <c r="C176" s="723"/>
      <c r="D176" s="723"/>
      <c r="E176" s="723"/>
      <c r="F176" s="723"/>
      <c r="G176" s="723"/>
      <c r="H176" s="723"/>
      <c r="K176" s="727"/>
      <c r="L176" s="728"/>
      <c r="M176" s="728"/>
      <c r="N176" s="729"/>
    </row>
    <row r="177" spans="1:17" ht="15.5" thickTop="1" thickBot="1" x14ac:dyDescent="0.4">
      <c r="A177" s="404"/>
      <c r="B177" s="723"/>
      <c r="C177" s="723"/>
      <c r="D177" s="723"/>
      <c r="E177" s="723"/>
      <c r="F177" s="723"/>
      <c r="G177" s="723"/>
      <c r="H177" s="723"/>
      <c r="K177" s="730"/>
      <c r="L177" s="731"/>
      <c r="M177" s="731"/>
      <c r="N177" s="732"/>
    </row>
    <row r="178" spans="1:17" ht="15" thickTop="1" x14ac:dyDescent="0.35">
      <c r="A178" s="406"/>
      <c r="B178" s="510" t="str">
        <f>"Projet : "&amp;M3</f>
        <v xml:space="preserve">Projet :  </v>
      </c>
      <c r="C178" s="511"/>
      <c r="D178" s="511"/>
      <c r="E178" s="511"/>
      <c r="F178" s="511"/>
      <c r="G178" s="511"/>
      <c r="H178" s="511"/>
      <c r="I178" s="511"/>
      <c r="J178" s="511"/>
      <c r="K178" s="511"/>
      <c r="L178" s="511"/>
      <c r="M178" s="511"/>
      <c r="N178" s="511"/>
    </row>
    <row r="179" spans="1:17" ht="15" customHeight="1" x14ac:dyDescent="0.35">
      <c r="B179" s="699" t="s">
        <v>105</v>
      </c>
      <c r="C179" s="699"/>
      <c r="D179" s="699"/>
      <c r="E179" s="699"/>
      <c r="F179" s="699"/>
      <c r="G179" s="699"/>
      <c r="H179" s="699"/>
      <c r="I179" s="699"/>
      <c r="J179" s="699"/>
      <c r="K179" s="699"/>
      <c r="L179" s="699"/>
      <c r="M179" s="699"/>
      <c r="N179" s="699"/>
    </row>
    <row r="180" spans="1:17" ht="14.5" x14ac:dyDescent="0.35">
      <c r="B180" s="699"/>
      <c r="C180" s="699"/>
      <c r="D180" s="699"/>
      <c r="E180" s="699"/>
      <c r="F180" s="699"/>
      <c r="G180" s="699"/>
      <c r="H180" s="699"/>
      <c r="I180" s="699"/>
      <c r="J180" s="699"/>
      <c r="K180" s="699"/>
      <c r="L180" s="699"/>
      <c r="M180" s="699"/>
      <c r="N180" s="699"/>
    </row>
    <row r="181" spans="1:17" ht="14.5" hidden="1" x14ac:dyDescent="0.35">
      <c r="B181"/>
      <c r="C181"/>
      <c r="D181"/>
      <c r="E181"/>
      <c r="F181"/>
      <c r="G181"/>
      <c r="H181"/>
      <c r="I181"/>
      <c r="J181"/>
      <c r="K181"/>
      <c r="L181"/>
      <c r="M181"/>
      <c r="N181"/>
      <c r="O181" s="249"/>
    </row>
    <row r="182" spans="1:17" ht="14.5" hidden="1" x14ac:dyDescent="0.35">
      <c r="B182"/>
      <c r="C182"/>
      <c r="D182"/>
      <c r="E182"/>
      <c r="F182"/>
      <c r="G182"/>
      <c r="H182"/>
      <c r="I182"/>
      <c r="J182"/>
      <c r="K182"/>
      <c r="L182"/>
      <c r="M182"/>
      <c r="N182"/>
      <c r="O182" s="249"/>
    </row>
    <row r="183" spans="1:17" ht="14.5" hidden="1" x14ac:dyDescent="0.35">
      <c r="B183"/>
      <c r="C183"/>
      <c r="D183"/>
      <c r="E183"/>
      <c r="F183"/>
      <c r="G183"/>
      <c r="H183"/>
      <c r="I183"/>
      <c r="J183"/>
      <c r="K183"/>
      <c r="L183"/>
      <c r="M183"/>
      <c r="N183"/>
      <c r="O183" s="249"/>
    </row>
    <row r="184" spans="1:17" ht="14.5" hidden="1" x14ac:dyDescent="0.35">
      <c r="B184"/>
      <c r="C184"/>
      <c r="D184"/>
      <c r="E184"/>
      <c r="F184"/>
      <c r="G184"/>
      <c r="H184"/>
      <c r="I184"/>
      <c r="J184"/>
      <c r="K184"/>
      <c r="L184"/>
      <c r="M184"/>
      <c r="N184"/>
      <c r="O184" s="249"/>
    </row>
    <row r="185" spans="1:17" s="207" customFormat="1" ht="14.5" hidden="1" x14ac:dyDescent="0.35">
      <c r="A185" s="17"/>
      <c r="B185" s="305" t="s">
        <v>256</v>
      </c>
      <c r="O185" s="272"/>
    </row>
    <row r="186" spans="1:17" ht="14.5" hidden="1" x14ac:dyDescent="0.35">
      <c r="B186"/>
      <c r="C186"/>
      <c r="D186"/>
      <c r="E186"/>
      <c r="F186"/>
      <c r="G186"/>
      <c r="H186"/>
      <c r="I186"/>
      <c r="J186"/>
      <c r="K186"/>
      <c r="L186"/>
      <c r="M186"/>
      <c r="N186"/>
      <c r="O186" s="249"/>
    </row>
    <row r="187" spans="1:17" ht="14.5" hidden="1" x14ac:dyDescent="0.35">
      <c r="B187" s="270" t="s">
        <v>257</v>
      </c>
      <c r="C187"/>
      <c r="D187"/>
      <c r="E187"/>
      <c r="F187"/>
      <c r="G187"/>
      <c r="H187"/>
      <c r="I187"/>
      <c r="J187"/>
      <c r="K187"/>
      <c r="L187"/>
      <c r="M187"/>
      <c r="N187"/>
      <c r="O187" s="249"/>
    </row>
    <row r="188" spans="1:17" ht="14.5" hidden="1" x14ac:dyDescent="0.35">
      <c r="B188"/>
      <c r="C188"/>
      <c r="D188"/>
      <c r="E188"/>
      <c r="F188"/>
      <c r="G188"/>
      <c r="H188"/>
      <c r="I188"/>
      <c r="J188"/>
      <c r="K188"/>
      <c r="L188"/>
      <c r="M188"/>
      <c r="N188"/>
      <c r="O188" s="249"/>
    </row>
    <row r="189" spans="1:17" ht="14.5" hidden="1" x14ac:dyDescent="0.35">
      <c r="B189"/>
      <c r="C189"/>
      <c r="D189"/>
      <c r="E189"/>
      <c r="F189"/>
      <c r="G189"/>
      <c r="H189"/>
      <c r="I189" s="308" t="s">
        <v>269</v>
      </c>
      <c r="J189" s="308" t="s">
        <v>270</v>
      </c>
      <c r="K189" s="308" t="s">
        <v>271</v>
      </c>
      <c r="L189" s="308" t="s">
        <v>156</v>
      </c>
      <c r="M189"/>
      <c r="N189"/>
      <c r="O189" s="249"/>
      <c r="P189" s="353" t="s">
        <v>281</v>
      </c>
      <c r="Q189" s="354">
        <f ca="1">SUM(Q191:Q350)</f>
        <v>0</v>
      </c>
    </row>
    <row r="190" spans="1:17" ht="72.5" hidden="1" x14ac:dyDescent="0.35">
      <c r="B190" s="551" t="s">
        <v>267</v>
      </c>
      <c r="C190" s="552"/>
      <c r="D190" s="551" t="s">
        <v>268</v>
      </c>
      <c r="E190" s="553"/>
      <c r="F190" s="553"/>
      <c r="G190" s="553"/>
      <c r="H190" s="552"/>
      <c r="I190" s="309" t="s">
        <v>255</v>
      </c>
      <c r="J190" s="309" t="s">
        <v>244</v>
      </c>
      <c r="K190" s="309" t="s">
        <v>254</v>
      </c>
      <c r="L190" s="309" t="s">
        <v>242</v>
      </c>
      <c r="M190" s="319" t="s">
        <v>275</v>
      </c>
      <c r="N190" s="318" t="s">
        <v>274</v>
      </c>
      <c r="O190" s="337">
        <v>0</v>
      </c>
      <c r="Q190" s="351" t="s">
        <v>279</v>
      </c>
    </row>
    <row r="191" spans="1:17" ht="14.5" hidden="1" x14ac:dyDescent="0.35">
      <c r="A191" s="100"/>
      <c r="B191" s="554" t="s">
        <v>132</v>
      </c>
      <c r="C191" s="554"/>
      <c r="D191" s="554" t="s">
        <v>258</v>
      </c>
      <c r="E191" s="554"/>
      <c r="F191" s="554"/>
      <c r="G191" s="554"/>
      <c r="H191" s="554"/>
      <c r="I191" t="str">
        <f t="shared" ref="I191:L210" ca="1" si="34">INDIRECT("'"&amp;$B191&amp;"'!"&amp;I$189&amp;ROW(INDIRECT("'"&amp;$B191&amp;"'!"&amp;$D191)))</f>
        <v xml:space="preserve"> 
()</v>
      </c>
      <c r="J191" t="str">
        <f t="shared" ca="1" si="34"/>
        <v>Étab de la fiche</v>
      </c>
      <c r="K191" s="335" t="str">
        <f t="shared" ca="1" si="34"/>
        <v/>
      </c>
      <c r="L191">
        <f t="shared" ca="1" si="34"/>
        <v>0</v>
      </c>
      <c r="M191" t="b">
        <f t="shared" ref="M191:M222" si="35">IF(D191="autre_étab_1",TRUE,FALSE)</f>
        <v>1</v>
      </c>
      <c r="N191" t="b">
        <f ca="1">AND(IF(COUNTIF($K$191:K191,K191)&gt;1,FALSE,TRUE),K191&lt;&gt;0,NOT(M191))</f>
        <v>0</v>
      </c>
      <c r="O191" s="249">
        <f t="shared" ref="O191:O222" ca="1" si="36">O190+N191</f>
        <v>0</v>
      </c>
      <c r="P191" s="168" t="str">
        <f t="shared" ref="P191:P222" ca="1" si="37">IF(N191,O191,"x")</f>
        <v>x</v>
      </c>
      <c r="Q191" s="352">
        <f t="shared" ref="Q191:Q222" ca="1" si="38">IF(M191,L191,0)</f>
        <v>0</v>
      </c>
    </row>
    <row r="192" spans="1:17" ht="14.5" hidden="1" x14ac:dyDescent="0.35">
      <c r="A192" s="100"/>
      <c r="B192" s="550" t="s">
        <v>132</v>
      </c>
      <c r="C192" s="550"/>
      <c r="D192" s="550" t="s">
        <v>259</v>
      </c>
      <c r="E192" s="550"/>
      <c r="F192" s="550"/>
      <c r="G192" s="550"/>
      <c r="H192" s="550"/>
      <c r="I192">
        <f t="shared" ca="1" si="34"/>
        <v>0</v>
      </c>
      <c r="J192" t="str">
        <f t="shared" ca="1" si="34"/>
        <v>Étab AAA</v>
      </c>
      <c r="K192" s="335">
        <f t="shared" ca="1" si="34"/>
        <v>0</v>
      </c>
      <c r="L192">
        <f t="shared" ca="1" si="34"/>
        <v>0</v>
      </c>
      <c r="M192" t="b">
        <f t="shared" si="35"/>
        <v>0</v>
      </c>
      <c r="N192" t="b">
        <f ca="1">AND(IF(COUNTIF($K$191:K192,K192)&gt;1,FALSE,TRUE),K192&lt;&gt;0,NOT(M192))</f>
        <v>0</v>
      </c>
      <c r="O192" s="249">
        <f t="shared" ca="1" si="36"/>
        <v>0</v>
      </c>
      <c r="P192" s="168" t="str">
        <f t="shared" ca="1" si="37"/>
        <v>x</v>
      </c>
      <c r="Q192" s="352">
        <f t="shared" si="38"/>
        <v>0</v>
      </c>
    </row>
    <row r="193" spans="1:17" ht="14.5" hidden="1" x14ac:dyDescent="0.35">
      <c r="A193" s="100"/>
      <c r="B193" s="550" t="s">
        <v>132</v>
      </c>
      <c r="C193" s="550"/>
      <c r="D193" s="550" t="s">
        <v>260</v>
      </c>
      <c r="E193" s="550"/>
      <c r="F193" s="550"/>
      <c r="G193" s="550"/>
      <c r="H193" s="550"/>
      <c r="I193">
        <f t="shared" ca="1" si="34"/>
        <v>0</v>
      </c>
      <c r="J193" t="str">
        <f t="shared" ca="1" si="34"/>
        <v>Étab BBB</v>
      </c>
      <c r="K193" s="335">
        <f t="shared" ca="1" si="34"/>
        <v>0</v>
      </c>
      <c r="L193">
        <f t="shared" ca="1" si="34"/>
        <v>0</v>
      </c>
      <c r="M193" t="b">
        <f t="shared" si="35"/>
        <v>0</v>
      </c>
      <c r="N193" t="b">
        <f ca="1">AND(IF(COUNTIF($K$191:K193,K193)&gt;1,FALSE,TRUE),K193&lt;&gt;0,NOT(M193))</f>
        <v>0</v>
      </c>
      <c r="O193" s="249">
        <f t="shared" ca="1" si="36"/>
        <v>0</v>
      </c>
      <c r="P193" s="168" t="str">
        <f t="shared" ca="1" si="37"/>
        <v>x</v>
      </c>
      <c r="Q193" s="352">
        <f t="shared" si="38"/>
        <v>0</v>
      </c>
    </row>
    <row r="194" spans="1:17" ht="14.5" hidden="1" x14ac:dyDescent="0.35">
      <c r="A194" s="100"/>
      <c r="B194" s="550" t="s">
        <v>132</v>
      </c>
      <c r="C194" s="550"/>
      <c r="D194" s="550" t="s">
        <v>261</v>
      </c>
      <c r="E194" s="550"/>
      <c r="F194" s="550"/>
      <c r="G194" s="550"/>
      <c r="H194" s="550"/>
      <c r="I194">
        <f t="shared" ca="1" si="34"/>
        <v>0</v>
      </c>
      <c r="J194" t="str">
        <f t="shared" ca="1" si="34"/>
        <v>Étab CCC</v>
      </c>
      <c r="K194" s="335">
        <f t="shared" ca="1" si="34"/>
        <v>0</v>
      </c>
      <c r="L194">
        <f t="shared" ca="1" si="34"/>
        <v>0</v>
      </c>
      <c r="M194" t="b">
        <f t="shared" si="35"/>
        <v>0</v>
      </c>
      <c r="N194" t="b">
        <f ca="1">AND(IF(COUNTIF($K$191:K194,K194)&gt;1,FALSE,TRUE),K194&lt;&gt;0,NOT(M194))</f>
        <v>0</v>
      </c>
      <c r="O194" s="249">
        <f t="shared" ca="1" si="36"/>
        <v>0</v>
      </c>
      <c r="P194" s="168" t="str">
        <f t="shared" ca="1" si="37"/>
        <v>x</v>
      </c>
      <c r="Q194" s="352">
        <f t="shared" si="38"/>
        <v>0</v>
      </c>
    </row>
    <row r="195" spans="1:17" ht="14.5" hidden="1" x14ac:dyDescent="0.35">
      <c r="A195" s="100"/>
      <c r="B195" s="550" t="s">
        <v>132</v>
      </c>
      <c r="C195" s="550"/>
      <c r="D195" s="550" t="s">
        <v>262</v>
      </c>
      <c r="E195" s="550"/>
      <c r="F195" s="550"/>
      <c r="G195" s="550"/>
      <c r="H195" s="550"/>
      <c r="I195">
        <f t="shared" ca="1" si="34"/>
        <v>0</v>
      </c>
      <c r="J195" t="str">
        <f t="shared" ca="1" si="34"/>
        <v>Étab DDD</v>
      </c>
      <c r="K195" s="335">
        <f t="shared" ca="1" si="34"/>
        <v>0</v>
      </c>
      <c r="L195">
        <f t="shared" ca="1" si="34"/>
        <v>0</v>
      </c>
      <c r="M195" t="b">
        <f t="shared" si="35"/>
        <v>0</v>
      </c>
      <c r="N195" t="b">
        <f ca="1">AND(IF(COUNTIF($K$191:K195,K195)&gt;1,FALSE,TRUE),K195&lt;&gt;0,NOT(M195))</f>
        <v>0</v>
      </c>
      <c r="O195" s="249">
        <f t="shared" ca="1" si="36"/>
        <v>0</v>
      </c>
      <c r="P195" s="168" t="str">
        <f t="shared" ca="1" si="37"/>
        <v>x</v>
      </c>
      <c r="Q195" s="352">
        <f t="shared" si="38"/>
        <v>0</v>
      </c>
    </row>
    <row r="196" spans="1:17" ht="14.5" hidden="1" x14ac:dyDescent="0.35">
      <c r="A196" s="100"/>
      <c r="B196" s="550" t="s">
        <v>132</v>
      </c>
      <c r="C196" s="550"/>
      <c r="D196" s="550" t="s">
        <v>263</v>
      </c>
      <c r="E196" s="550"/>
      <c r="F196" s="550"/>
      <c r="G196" s="550"/>
      <c r="H196" s="550"/>
      <c r="I196">
        <f t="shared" ca="1" si="34"/>
        <v>0</v>
      </c>
      <c r="J196" t="str">
        <f t="shared" ca="1" si="34"/>
        <v>Étab EEE</v>
      </c>
      <c r="K196" s="335">
        <f t="shared" ca="1" si="34"/>
        <v>0</v>
      </c>
      <c r="L196">
        <f t="shared" ca="1" si="34"/>
        <v>0</v>
      </c>
      <c r="M196" t="b">
        <f t="shared" si="35"/>
        <v>0</v>
      </c>
      <c r="N196" t="b">
        <f ca="1">AND(IF(COUNTIF($K$191:K196,K196)&gt;1,FALSE,TRUE),K196&lt;&gt;0,NOT(M196))</f>
        <v>0</v>
      </c>
      <c r="O196" s="249">
        <f t="shared" ca="1" si="36"/>
        <v>0</v>
      </c>
      <c r="P196" s="168" t="str">
        <f t="shared" ca="1" si="37"/>
        <v>x</v>
      </c>
      <c r="Q196" s="352">
        <f t="shared" si="38"/>
        <v>0</v>
      </c>
    </row>
    <row r="197" spans="1:17" ht="14.5" hidden="1" x14ac:dyDescent="0.35">
      <c r="A197" s="100"/>
      <c r="B197" s="550" t="s">
        <v>132</v>
      </c>
      <c r="C197" s="550"/>
      <c r="D197" s="550" t="s">
        <v>264</v>
      </c>
      <c r="E197" s="550"/>
      <c r="F197" s="550"/>
      <c r="G197" s="550"/>
      <c r="H197" s="550"/>
      <c r="I197">
        <f t="shared" ca="1" si="34"/>
        <v>0</v>
      </c>
      <c r="J197" t="str">
        <f t="shared" ca="1" si="34"/>
        <v>Étab FFF</v>
      </c>
      <c r="K197" s="335">
        <f t="shared" ca="1" si="34"/>
        <v>0</v>
      </c>
      <c r="L197">
        <f t="shared" ca="1" si="34"/>
        <v>0</v>
      </c>
      <c r="M197" t="b">
        <f t="shared" si="35"/>
        <v>0</v>
      </c>
      <c r="N197" t="b">
        <f ca="1">AND(IF(COUNTIF($K$191:K197,K197)&gt;1,FALSE,TRUE),K197&lt;&gt;0,NOT(M197))</f>
        <v>0</v>
      </c>
      <c r="O197" s="249">
        <f t="shared" ca="1" si="36"/>
        <v>0</v>
      </c>
      <c r="P197" s="168" t="str">
        <f t="shared" ca="1" si="37"/>
        <v>x</v>
      </c>
      <c r="Q197" s="352">
        <f t="shared" si="38"/>
        <v>0</v>
      </c>
    </row>
    <row r="198" spans="1:17" ht="14.5" hidden="1" x14ac:dyDescent="0.35">
      <c r="A198" s="100"/>
      <c r="B198" s="550" t="s">
        <v>132</v>
      </c>
      <c r="C198" s="550"/>
      <c r="D198" s="550" t="s">
        <v>265</v>
      </c>
      <c r="E198" s="550"/>
      <c r="F198" s="550"/>
      <c r="G198" s="550"/>
      <c r="H198" s="550"/>
      <c r="I198">
        <f t="shared" ca="1" si="34"/>
        <v>0</v>
      </c>
      <c r="J198" t="str">
        <f t="shared" ca="1" si="34"/>
        <v>Étab GGG</v>
      </c>
      <c r="K198" s="335">
        <f t="shared" ca="1" si="34"/>
        <v>0</v>
      </c>
      <c r="L198">
        <f t="shared" ca="1" si="34"/>
        <v>0</v>
      </c>
      <c r="M198" t="b">
        <f t="shared" si="35"/>
        <v>0</v>
      </c>
      <c r="N198" t="b">
        <f ca="1">AND(IF(COUNTIF($K$191:K198,K198)&gt;1,FALSE,TRUE),K198&lt;&gt;0,NOT(M198))</f>
        <v>0</v>
      </c>
      <c r="O198" s="249">
        <f t="shared" ca="1" si="36"/>
        <v>0</v>
      </c>
      <c r="P198" s="168" t="str">
        <f t="shared" ca="1" si="37"/>
        <v>x</v>
      </c>
      <c r="Q198" s="352">
        <f t="shared" si="38"/>
        <v>0</v>
      </c>
    </row>
    <row r="199" spans="1:17" ht="14.5" hidden="1" x14ac:dyDescent="0.35">
      <c r="A199" s="100">
        <v>17</v>
      </c>
      <c r="B199" s="540" t="str">
        <f t="shared" ref="B199:B230" si="39">"Part"&amp;QUOTIENT(A199-1,8)</f>
        <v>Part2</v>
      </c>
      <c r="C199" s="540"/>
      <c r="D199" s="540" t="str">
        <f t="shared" ref="D199:D230" si="40">"autre_étab_"&amp;A199-8*QUOTIENT(A199-1,8)</f>
        <v>autre_étab_1</v>
      </c>
      <c r="E199" s="540"/>
      <c r="F199" s="540"/>
      <c r="G199" s="540"/>
      <c r="H199" s="540"/>
      <c r="I199" t="str">
        <f t="shared" ca="1" si="34"/>
        <v xml:space="preserve"> 
()</v>
      </c>
      <c r="J199" t="str">
        <f t="shared" ca="1" si="34"/>
        <v>Étab de la fiche</v>
      </c>
      <c r="K199" s="335" t="str">
        <f t="shared" ca="1" si="34"/>
        <v/>
      </c>
      <c r="L199">
        <f t="shared" ca="1" si="34"/>
        <v>0</v>
      </c>
      <c r="M199" t="b">
        <f t="shared" si="35"/>
        <v>1</v>
      </c>
      <c r="N199" t="b">
        <f ca="1">AND(IF(COUNTIF($K$191:K199,K199)&gt;1,FALSE,TRUE),K199&lt;&gt;0,NOT(M199))</f>
        <v>0</v>
      </c>
      <c r="O199" s="249">
        <f t="shared" ca="1" si="36"/>
        <v>0</v>
      </c>
      <c r="P199" s="168" t="str">
        <f t="shared" ca="1" si="37"/>
        <v>x</v>
      </c>
      <c r="Q199" s="352">
        <f t="shared" ca="1" si="38"/>
        <v>0</v>
      </c>
    </row>
    <row r="200" spans="1:17" ht="14.5" hidden="1" x14ac:dyDescent="0.35">
      <c r="A200" s="100">
        <v>18</v>
      </c>
      <c r="B200" s="540" t="str">
        <f t="shared" si="39"/>
        <v>Part2</v>
      </c>
      <c r="C200" s="540"/>
      <c r="D200" s="540" t="str">
        <f t="shared" si="40"/>
        <v>autre_étab_2</v>
      </c>
      <c r="E200" s="540"/>
      <c r="F200" s="540"/>
      <c r="G200" s="540"/>
      <c r="H200" s="540"/>
      <c r="I200">
        <f t="shared" ca="1" si="34"/>
        <v>0</v>
      </c>
      <c r="J200" t="str">
        <f t="shared" ca="1" si="34"/>
        <v>Étab AAA</v>
      </c>
      <c r="K200" s="335">
        <f t="shared" ca="1" si="34"/>
        <v>0</v>
      </c>
      <c r="L200">
        <f t="shared" ca="1" si="34"/>
        <v>0</v>
      </c>
      <c r="M200" t="b">
        <f t="shared" si="35"/>
        <v>0</v>
      </c>
      <c r="N200" t="b">
        <f ca="1">AND(IF(COUNTIF($K$191:K200,K200)&gt;1,FALSE,TRUE),K200&lt;&gt;0,NOT(M200))</f>
        <v>0</v>
      </c>
      <c r="O200" s="249">
        <f t="shared" ca="1" si="36"/>
        <v>0</v>
      </c>
      <c r="P200" s="168" t="str">
        <f t="shared" ca="1" si="37"/>
        <v>x</v>
      </c>
      <c r="Q200" s="352">
        <f t="shared" si="38"/>
        <v>0</v>
      </c>
    </row>
    <row r="201" spans="1:17" ht="14.5" hidden="1" x14ac:dyDescent="0.35">
      <c r="A201" s="100">
        <v>19</v>
      </c>
      <c r="B201" s="540" t="str">
        <f t="shared" si="39"/>
        <v>Part2</v>
      </c>
      <c r="C201" s="540"/>
      <c r="D201" s="540" t="str">
        <f t="shared" si="40"/>
        <v>autre_étab_3</v>
      </c>
      <c r="E201" s="540"/>
      <c r="F201" s="540"/>
      <c r="G201" s="540"/>
      <c r="H201" s="540"/>
      <c r="I201">
        <f t="shared" ca="1" si="34"/>
        <v>0</v>
      </c>
      <c r="J201" t="str">
        <f t="shared" ca="1" si="34"/>
        <v>Étab BBB</v>
      </c>
      <c r="K201" s="335">
        <f t="shared" ca="1" si="34"/>
        <v>0</v>
      </c>
      <c r="L201">
        <f t="shared" ca="1" si="34"/>
        <v>0</v>
      </c>
      <c r="M201" t="b">
        <f t="shared" si="35"/>
        <v>0</v>
      </c>
      <c r="N201" t="b">
        <f ca="1">AND(IF(COUNTIF($K$191:K201,K201)&gt;1,FALSE,TRUE),K201&lt;&gt;0,NOT(M201))</f>
        <v>0</v>
      </c>
      <c r="O201" s="249">
        <f t="shared" ca="1" si="36"/>
        <v>0</v>
      </c>
      <c r="P201" s="168" t="str">
        <f t="shared" ca="1" si="37"/>
        <v>x</v>
      </c>
      <c r="Q201" s="352">
        <f t="shared" si="38"/>
        <v>0</v>
      </c>
    </row>
    <row r="202" spans="1:17" ht="14.5" hidden="1" x14ac:dyDescent="0.35">
      <c r="A202" s="100">
        <v>20</v>
      </c>
      <c r="B202" s="540" t="str">
        <f t="shared" si="39"/>
        <v>Part2</v>
      </c>
      <c r="C202" s="540"/>
      <c r="D202" s="540" t="str">
        <f t="shared" si="40"/>
        <v>autre_étab_4</v>
      </c>
      <c r="E202" s="540"/>
      <c r="F202" s="540"/>
      <c r="G202" s="540"/>
      <c r="H202" s="540"/>
      <c r="I202">
        <f t="shared" ca="1" si="34"/>
        <v>0</v>
      </c>
      <c r="J202" t="str">
        <f t="shared" ca="1" si="34"/>
        <v>Étab CCC</v>
      </c>
      <c r="K202" s="335">
        <f t="shared" ca="1" si="34"/>
        <v>0</v>
      </c>
      <c r="L202">
        <f t="shared" ca="1" si="34"/>
        <v>0</v>
      </c>
      <c r="M202" t="b">
        <f t="shared" si="35"/>
        <v>0</v>
      </c>
      <c r="N202" t="b">
        <f ca="1">AND(IF(COUNTIF($K$191:K202,K202)&gt;1,FALSE,TRUE),K202&lt;&gt;0,NOT(M202))</f>
        <v>0</v>
      </c>
      <c r="O202" s="249">
        <f t="shared" ca="1" si="36"/>
        <v>0</v>
      </c>
      <c r="P202" s="168" t="str">
        <f t="shared" ca="1" si="37"/>
        <v>x</v>
      </c>
      <c r="Q202" s="352">
        <f t="shared" si="38"/>
        <v>0</v>
      </c>
    </row>
    <row r="203" spans="1:17" ht="14.5" hidden="1" x14ac:dyDescent="0.35">
      <c r="A203" s="100">
        <v>21</v>
      </c>
      <c r="B203" s="540" t="str">
        <f t="shared" si="39"/>
        <v>Part2</v>
      </c>
      <c r="C203" s="540"/>
      <c r="D203" s="540" t="str">
        <f t="shared" si="40"/>
        <v>autre_étab_5</v>
      </c>
      <c r="E203" s="540"/>
      <c r="F203" s="540"/>
      <c r="G203" s="540"/>
      <c r="H203" s="540"/>
      <c r="I203">
        <f t="shared" ca="1" si="34"/>
        <v>0</v>
      </c>
      <c r="J203" t="str">
        <f t="shared" ca="1" si="34"/>
        <v>Étab DDD</v>
      </c>
      <c r="K203" s="335">
        <f t="shared" ca="1" si="34"/>
        <v>0</v>
      </c>
      <c r="L203">
        <f t="shared" ca="1" si="34"/>
        <v>0</v>
      </c>
      <c r="M203" t="b">
        <f t="shared" si="35"/>
        <v>0</v>
      </c>
      <c r="N203" t="b">
        <f ca="1">AND(IF(COUNTIF($K$191:K203,K203)&gt;1,FALSE,TRUE),K203&lt;&gt;0,NOT(M203))</f>
        <v>0</v>
      </c>
      <c r="O203" s="249">
        <f t="shared" ca="1" si="36"/>
        <v>0</v>
      </c>
      <c r="P203" s="168" t="str">
        <f t="shared" ca="1" si="37"/>
        <v>x</v>
      </c>
      <c r="Q203" s="352">
        <f t="shared" si="38"/>
        <v>0</v>
      </c>
    </row>
    <row r="204" spans="1:17" ht="14.5" hidden="1" x14ac:dyDescent="0.35">
      <c r="A204" s="100">
        <v>22</v>
      </c>
      <c r="B204" s="540" t="str">
        <f t="shared" si="39"/>
        <v>Part2</v>
      </c>
      <c r="C204" s="540"/>
      <c r="D204" s="540" t="str">
        <f t="shared" si="40"/>
        <v>autre_étab_6</v>
      </c>
      <c r="E204" s="540"/>
      <c r="F204" s="540"/>
      <c r="G204" s="540"/>
      <c r="H204" s="540"/>
      <c r="I204">
        <f t="shared" ca="1" si="34"/>
        <v>0</v>
      </c>
      <c r="J204" t="str">
        <f t="shared" ca="1" si="34"/>
        <v>Étab EEE</v>
      </c>
      <c r="K204" s="335">
        <f t="shared" ca="1" si="34"/>
        <v>0</v>
      </c>
      <c r="L204">
        <f t="shared" ca="1" si="34"/>
        <v>0</v>
      </c>
      <c r="M204" t="b">
        <f t="shared" si="35"/>
        <v>0</v>
      </c>
      <c r="N204" t="b">
        <f ca="1">AND(IF(COUNTIF($K$191:K204,K204)&gt;1,FALSE,TRUE),K204&lt;&gt;0,NOT(M204))</f>
        <v>0</v>
      </c>
      <c r="O204" s="249">
        <f t="shared" ca="1" si="36"/>
        <v>0</v>
      </c>
      <c r="P204" s="168" t="str">
        <f t="shared" ca="1" si="37"/>
        <v>x</v>
      </c>
      <c r="Q204" s="352">
        <f t="shared" si="38"/>
        <v>0</v>
      </c>
    </row>
    <row r="205" spans="1:17" ht="14.5" hidden="1" x14ac:dyDescent="0.35">
      <c r="A205" s="100">
        <v>23</v>
      </c>
      <c r="B205" s="540" t="str">
        <f t="shared" si="39"/>
        <v>Part2</v>
      </c>
      <c r="C205" s="540"/>
      <c r="D205" s="540" t="str">
        <f t="shared" si="40"/>
        <v>autre_étab_7</v>
      </c>
      <c r="E205" s="540"/>
      <c r="F205" s="540"/>
      <c r="G205" s="540"/>
      <c r="H205" s="540"/>
      <c r="I205">
        <f t="shared" ca="1" si="34"/>
        <v>0</v>
      </c>
      <c r="J205" t="str">
        <f t="shared" ca="1" si="34"/>
        <v>Étab FFF</v>
      </c>
      <c r="K205" s="335">
        <f t="shared" ca="1" si="34"/>
        <v>0</v>
      </c>
      <c r="L205">
        <f t="shared" ca="1" si="34"/>
        <v>0</v>
      </c>
      <c r="M205" t="b">
        <f t="shared" si="35"/>
        <v>0</v>
      </c>
      <c r="N205" t="b">
        <f ca="1">AND(IF(COUNTIF($K$191:K205,K205)&gt;1,FALSE,TRUE),K205&lt;&gt;0,NOT(M205))</f>
        <v>0</v>
      </c>
      <c r="O205" s="249">
        <f t="shared" ca="1" si="36"/>
        <v>0</v>
      </c>
      <c r="P205" s="168" t="str">
        <f t="shared" ca="1" si="37"/>
        <v>x</v>
      </c>
      <c r="Q205" s="352">
        <f t="shared" si="38"/>
        <v>0</v>
      </c>
    </row>
    <row r="206" spans="1:17" ht="14.5" hidden="1" x14ac:dyDescent="0.35">
      <c r="A206" s="100">
        <v>24</v>
      </c>
      <c r="B206" s="540" t="str">
        <f t="shared" si="39"/>
        <v>Part2</v>
      </c>
      <c r="C206" s="540"/>
      <c r="D206" s="540" t="str">
        <f t="shared" si="40"/>
        <v>autre_étab_8</v>
      </c>
      <c r="E206" s="540"/>
      <c r="F206" s="540"/>
      <c r="G206" s="540"/>
      <c r="H206" s="540"/>
      <c r="I206">
        <f t="shared" ca="1" si="34"/>
        <v>0</v>
      </c>
      <c r="J206" t="str">
        <f t="shared" ca="1" si="34"/>
        <v>Étab GGG</v>
      </c>
      <c r="K206" s="335">
        <f t="shared" ca="1" si="34"/>
        <v>0</v>
      </c>
      <c r="L206">
        <f t="shared" ca="1" si="34"/>
        <v>0</v>
      </c>
      <c r="M206" t="b">
        <f t="shared" si="35"/>
        <v>0</v>
      </c>
      <c r="N206" t="b">
        <f ca="1">AND(IF(COUNTIF($K$191:K206,K206)&gt;1,FALSE,TRUE),K206&lt;&gt;0,NOT(M206))</f>
        <v>0</v>
      </c>
      <c r="O206" s="249">
        <f t="shared" ca="1" si="36"/>
        <v>0</v>
      </c>
      <c r="P206" s="168" t="str">
        <f t="shared" ca="1" si="37"/>
        <v>x</v>
      </c>
      <c r="Q206" s="352">
        <f t="shared" si="38"/>
        <v>0</v>
      </c>
    </row>
    <row r="207" spans="1:17" ht="14.5" hidden="1" x14ac:dyDescent="0.35">
      <c r="A207" s="100">
        <v>25</v>
      </c>
      <c r="B207" s="540" t="str">
        <f t="shared" si="39"/>
        <v>Part3</v>
      </c>
      <c r="C207" s="540"/>
      <c r="D207" s="540" t="str">
        <f t="shared" si="40"/>
        <v>autre_étab_1</v>
      </c>
      <c r="E207" s="540"/>
      <c r="F207" s="540"/>
      <c r="G207" s="540"/>
      <c r="H207" s="540"/>
      <c r="I207" t="str">
        <f t="shared" ca="1" si="34"/>
        <v xml:space="preserve"> 
()</v>
      </c>
      <c r="J207" t="str">
        <f t="shared" ca="1" si="34"/>
        <v>Étab de la fiche</v>
      </c>
      <c r="K207" s="335" t="str">
        <f t="shared" ca="1" si="34"/>
        <v/>
      </c>
      <c r="L207">
        <f t="shared" ca="1" si="34"/>
        <v>0</v>
      </c>
      <c r="M207" t="b">
        <f t="shared" si="35"/>
        <v>1</v>
      </c>
      <c r="N207" t="b">
        <f ca="1">AND(IF(COUNTIF($K$191:K207,K207)&gt;1,FALSE,TRUE),K207&lt;&gt;0,NOT(M207))</f>
        <v>0</v>
      </c>
      <c r="O207" s="249">
        <f t="shared" ca="1" si="36"/>
        <v>0</v>
      </c>
      <c r="P207" s="168" t="str">
        <f t="shared" ca="1" si="37"/>
        <v>x</v>
      </c>
      <c r="Q207" s="352">
        <f t="shared" ca="1" si="38"/>
        <v>0</v>
      </c>
    </row>
    <row r="208" spans="1:17" ht="14.5" hidden="1" x14ac:dyDescent="0.35">
      <c r="A208" s="100">
        <v>26</v>
      </c>
      <c r="B208" s="540" t="str">
        <f t="shared" si="39"/>
        <v>Part3</v>
      </c>
      <c r="C208" s="540"/>
      <c r="D208" s="540" t="str">
        <f t="shared" si="40"/>
        <v>autre_étab_2</v>
      </c>
      <c r="E208" s="540"/>
      <c r="F208" s="540"/>
      <c r="G208" s="540"/>
      <c r="H208" s="540"/>
      <c r="I208">
        <f t="shared" ca="1" si="34"/>
        <v>0</v>
      </c>
      <c r="J208" t="str">
        <f t="shared" ca="1" si="34"/>
        <v>Étab AAA</v>
      </c>
      <c r="K208" s="335">
        <f t="shared" ca="1" si="34"/>
        <v>0</v>
      </c>
      <c r="L208">
        <f t="shared" ca="1" si="34"/>
        <v>0</v>
      </c>
      <c r="M208" t="b">
        <f t="shared" si="35"/>
        <v>0</v>
      </c>
      <c r="N208" t="b">
        <f ca="1">AND(IF(COUNTIF($K$191:K208,K208)&gt;1,FALSE,TRUE),K208&lt;&gt;0,NOT(M208))</f>
        <v>0</v>
      </c>
      <c r="O208" s="249">
        <f t="shared" ca="1" si="36"/>
        <v>0</v>
      </c>
      <c r="P208" s="168" t="str">
        <f t="shared" ca="1" si="37"/>
        <v>x</v>
      </c>
      <c r="Q208" s="352">
        <f t="shared" si="38"/>
        <v>0</v>
      </c>
    </row>
    <row r="209" spans="1:17" ht="14.5" hidden="1" x14ac:dyDescent="0.35">
      <c r="A209" s="100">
        <v>27</v>
      </c>
      <c r="B209" s="540" t="str">
        <f t="shared" si="39"/>
        <v>Part3</v>
      </c>
      <c r="C209" s="540"/>
      <c r="D209" s="540" t="str">
        <f t="shared" si="40"/>
        <v>autre_étab_3</v>
      </c>
      <c r="E209" s="540"/>
      <c r="F209" s="540"/>
      <c r="G209" s="540"/>
      <c r="H209" s="540"/>
      <c r="I209">
        <f t="shared" ca="1" si="34"/>
        <v>0</v>
      </c>
      <c r="J209" t="str">
        <f t="shared" ca="1" si="34"/>
        <v>Étab BBB</v>
      </c>
      <c r="K209" s="335">
        <f t="shared" ca="1" si="34"/>
        <v>0</v>
      </c>
      <c r="L209">
        <f t="shared" ca="1" si="34"/>
        <v>0</v>
      </c>
      <c r="M209" t="b">
        <f t="shared" si="35"/>
        <v>0</v>
      </c>
      <c r="N209" t="b">
        <f ca="1">AND(IF(COUNTIF($K$191:K209,K209)&gt;1,FALSE,TRUE),K209&lt;&gt;0,NOT(M209))</f>
        <v>0</v>
      </c>
      <c r="O209" s="249">
        <f t="shared" ca="1" si="36"/>
        <v>0</v>
      </c>
      <c r="P209" s="168" t="str">
        <f t="shared" ca="1" si="37"/>
        <v>x</v>
      </c>
      <c r="Q209" s="352">
        <f t="shared" si="38"/>
        <v>0</v>
      </c>
    </row>
    <row r="210" spans="1:17" ht="14.5" hidden="1" x14ac:dyDescent="0.35">
      <c r="A210" s="100">
        <v>28</v>
      </c>
      <c r="B210" s="540" t="str">
        <f t="shared" si="39"/>
        <v>Part3</v>
      </c>
      <c r="C210" s="540"/>
      <c r="D210" s="540" t="str">
        <f t="shared" si="40"/>
        <v>autre_étab_4</v>
      </c>
      <c r="E210" s="540"/>
      <c r="F210" s="540"/>
      <c r="G210" s="540"/>
      <c r="H210" s="540"/>
      <c r="I210">
        <f t="shared" ca="1" si="34"/>
        <v>0</v>
      </c>
      <c r="J210" t="str">
        <f t="shared" ca="1" si="34"/>
        <v>Étab CCC</v>
      </c>
      <c r="K210" s="335">
        <f t="shared" ca="1" si="34"/>
        <v>0</v>
      </c>
      <c r="L210">
        <f t="shared" ca="1" si="34"/>
        <v>0</v>
      </c>
      <c r="M210" t="b">
        <f t="shared" si="35"/>
        <v>0</v>
      </c>
      <c r="N210" t="b">
        <f ca="1">AND(IF(COUNTIF($K$191:K210,K210)&gt;1,FALSE,TRUE),K210&lt;&gt;0,NOT(M210))</f>
        <v>0</v>
      </c>
      <c r="O210" s="249">
        <f t="shared" ca="1" si="36"/>
        <v>0</v>
      </c>
      <c r="P210" s="168" t="str">
        <f t="shared" ca="1" si="37"/>
        <v>x</v>
      </c>
      <c r="Q210" s="352">
        <f t="shared" si="38"/>
        <v>0</v>
      </c>
    </row>
    <row r="211" spans="1:17" ht="14.5" hidden="1" x14ac:dyDescent="0.35">
      <c r="A211" s="100">
        <v>29</v>
      </c>
      <c r="B211" s="540" t="str">
        <f t="shared" si="39"/>
        <v>Part3</v>
      </c>
      <c r="C211" s="540"/>
      <c r="D211" s="540" t="str">
        <f t="shared" si="40"/>
        <v>autre_étab_5</v>
      </c>
      <c r="E211" s="540"/>
      <c r="F211" s="540"/>
      <c r="G211" s="540"/>
      <c r="H211" s="540"/>
      <c r="I211">
        <f t="shared" ref="I211:L230" ca="1" si="41">INDIRECT("'"&amp;$B211&amp;"'!"&amp;I$189&amp;ROW(INDIRECT("'"&amp;$B211&amp;"'!"&amp;$D211)))</f>
        <v>0</v>
      </c>
      <c r="J211" t="str">
        <f t="shared" ca="1" si="41"/>
        <v>Étab DDD</v>
      </c>
      <c r="K211" s="335">
        <f t="shared" ca="1" si="41"/>
        <v>0</v>
      </c>
      <c r="L211">
        <f t="shared" ca="1" si="41"/>
        <v>0</v>
      </c>
      <c r="M211" t="b">
        <f t="shared" si="35"/>
        <v>0</v>
      </c>
      <c r="N211" t="b">
        <f ca="1">AND(IF(COUNTIF($K$191:K211,K211)&gt;1,FALSE,TRUE),K211&lt;&gt;0,NOT(M211))</f>
        <v>0</v>
      </c>
      <c r="O211" s="249">
        <f t="shared" ca="1" si="36"/>
        <v>0</v>
      </c>
      <c r="P211" s="168" t="str">
        <f t="shared" ca="1" si="37"/>
        <v>x</v>
      </c>
      <c r="Q211" s="352">
        <f t="shared" si="38"/>
        <v>0</v>
      </c>
    </row>
    <row r="212" spans="1:17" ht="14.5" hidden="1" x14ac:dyDescent="0.35">
      <c r="A212" s="100">
        <v>30</v>
      </c>
      <c r="B212" s="540" t="str">
        <f t="shared" si="39"/>
        <v>Part3</v>
      </c>
      <c r="C212" s="540"/>
      <c r="D212" s="540" t="str">
        <f t="shared" si="40"/>
        <v>autre_étab_6</v>
      </c>
      <c r="E212" s="540"/>
      <c r="F212" s="540"/>
      <c r="G212" s="540"/>
      <c r="H212" s="540"/>
      <c r="I212">
        <f t="shared" ca="1" si="41"/>
        <v>0</v>
      </c>
      <c r="J212" t="str">
        <f t="shared" ca="1" si="41"/>
        <v>Étab EEE</v>
      </c>
      <c r="K212" s="335">
        <f t="shared" ca="1" si="41"/>
        <v>0</v>
      </c>
      <c r="L212">
        <f t="shared" ca="1" si="41"/>
        <v>0</v>
      </c>
      <c r="M212" t="b">
        <f t="shared" si="35"/>
        <v>0</v>
      </c>
      <c r="N212" t="b">
        <f ca="1">AND(IF(COUNTIF($K$191:K212,K212)&gt;1,FALSE,TRUE),K212&lt;&gt;0,NOT(M212))</f>
        <v>0</v>
      </c>
      <c r="O212" s="249">
        <f t="shared" ca="1" si="36"/>
        <v>0</v>
      </c>
      <c r="P212" s="168" t="str">
        <f t="shared" ca="1" si="37"/>
        <v>x</v>
      </c>
      <c r="Q212" s="352">
        <f t="shared" si="38"/>
        <v>0</v>
      </c>
    </row>
    <row r="213" spans="1:17" ht="14.5" hidden="1" x14ac:dyDescent="0.35">
      <c r="A213" s="100">
        <v>31</v>
      </c>
      <c r="B213" s="540" t="str">
        <f t="shared" si="39"/>
        <v>Part3</v>
      </c>
      <c r="C213" s="540"/>
      <c r="D213" s="540" t="str">
        <f t="shared" si="40"/>
        <v>autre_étab_7</v>
      </c>
      <c r="E213" s="540"/>
      <c r="F213" s="540"/>
      <c r="G213" s="540"/>
      <c r="H213" s="540"/>
      <c r="I213">
        <f t="shared" ca="1" si="41"/>
        <v>0</v>
      </c>
      <c r="J213" t="str">
        <f t="shared" ca="1" si="41"/>
        <v>Étab FFF</v>
      </c>
      <c r="K213" s="335">
        <f t="shared" ca="1" si="41"/>
        <v>0</v>
      </c>
      <c r="L213">
        <f t="shared" ca="1" si="41"/>
        <v>0</v>
      </c>
      <c r="M213" t="b">
        <f t="shared" si="35"/>
        <v>0</v>
      </c>
      <c r="N213" t="b">
        <f ca="1">AND(IF(COUNTIF($K$191:K213,K213)&gt;1,FALSE,TRUE),K213&lt;&gt;0,NOT(M213))</f>
        <v>0</v>
      </c>
      <c r="O213" s="249">
        <f t="shared" ca="1" si="36"/>
        <v>0</v>
      </c>
      <c r="P213" s="168" t="str">
        <f t="shared" ca="1" si="37"/>
        <v>x</v>
      </c>
      <c r="Q213" s="352">
        <f t="shared" si="38"/>
        <v>0</v>
      </c>
    </row>
    <row r="214" spans="1:17" ht="14.5" hidden="1" x14ac:dyDescent="0.35">
      <c r="A214" s="100">
        <v>32</v>
      </c>
      <c r="B214" s="540" t="str">
        <f t="shared" si="39"/>
        <v>Part3</v>
      </c>
      <c r="C214" s="540"/>
      <c r="D214" s="540" t="str">
        <f t="shared" si="40"/>
        <v>autre_étab_8</v>
      </c>
      <c r="E214" s="540"/>
      <c r="F214" s="540"/>
      <c r="G214" s="540"/>
      <c r="H214" s="540"/>
      <c r="I214">
        <f t="shared" ca="1" si="41"/>
        <v>0</v>
      </c>
      <c r="J214" t="str">
        <f t="shared" ca="1" si="41"/>
        <v>Étab GGG</v>
      </c>
      <c r="K214" s="335">
        <f t="shared" ca="1" si="41"/>
        <v>0</v>
      </c>
      <c r="L214">
        <f t="shared" ca="1" si="41"/>
        <v>0</v>
      </c>
      <c r="M214" t="b">
        <f t="shared" si="35"/>
        <v>0</v>
      </c>
      <c r="N214" t="b">
        <f ca="1">AND(IF(COUNTIF($K$191:K214,K214)&gt;1,FALSE,TRUE),K214&lt;&gt;0,NOT(M214))</f>
        <v>0</v>
      </c>
      <c r="O214" s="249">
        <f t="shared" ca="1" si="36"/>
        <v>0</v>
      </c>
      <c r="P214" s="168" t="str">
        <f t="shared" ca="1" si="37"/>
        <v>x</v>
      </c>
      <c r="Q214" s="352">
        <f t="shared" si="38"/>
        <v>0</v>
      </c>
    </row>
    <row r="215" spans="1:17" ht="14.5" hidden="1" x14ac:dyDescent="0.35">
      <c r="A215" s="100">
        <v>33</v>
      </c>
      <c r="B215" s="540" t="str">
        <f t="shared" si="39"/>
        <v>Part4</v>
      </c>
      <c r="C215" s="540"/>
      <c r="D215" s="540" t="str">
        <f t="shared" si="40"/>
        <v>autre_étab_1</v>
      </c>
      <c r="E215" s="540"/>
      <c r="F215" s="540"/>
      <c r="G215" s="540"/>
      <c r="H215" s="540"/>
      <c r="I215" t="str">
        <f t="shared" ca="1" si="41"/>
        <v xml:space="preserve"> 
()</v>
      </c>
      <c r="J215" t="str">
        <f t="shared" ca="1" si="41"/>
        <v>Étab de la fiche</v>
      </c>
      <c r="K215" s="335" t="str">
        <f t="shared" ca="1" si="41"/>
        <v/>
      </c>
      <c r="L215">
        <f t="shared" ca="1" si="41"/>
        <v>0</v>
      </c>
      <c r="M215" t="b">
        <f t="shared" si="35"/>
        <v>1</v>
      </c>
      <c r="N215" t="b">
        <f ca="1">AND(IF(COUNTIF($K$191:K215,K215)&gt;1,FALSE,TRUE),K215&lt;&gt;0,NOT(M215))</f>
        <v>0</v>
      </c>
      <c r="O215" s="249">
        <f t="shared" ca="1" si="36"/>
        <v>0</v>
      </c>
      <c r="P215" s="168" t="str">
        <f t="shared" ca="1" si="37"/>
        <v>x</v>
      </c>
      <c r="Q215" s="352">
        <f t="shared" ca="1" si="38"/>
        <v>0</v>
      </c>
    </row>
    <row r="216" spans="1:17" ht="14.5" hidden="1" x14ac:dyDescent="0.35">
      <c r="A216" s="100">
        <v>34</v>
      </c>
      <c r="B216" s="540" t="str">
        <f t="shared" si="39"/>
        <v>Part4</v>
      </c>
      <c r="C216" s="540"/>
      <c r="D216" s="540" t="str">
        <f t="shared" si="40"/>
        <v>autre_étab_2</v>
      </c>
      <c r="E216" s="540"/>
      <c r="F216" s="540"/>
      <c r="G216" s="540"/>
      <c r="H216" s="540"/>
      <c r="I216">
        <f t="shared" ca="1" si="41"/>
        <v>0</v>
      </c>
      <c r="J216" t="str">
        <f t="shared" ca="1" si="41"/>
        <v>Étab AAA</v>
      </c>
      <c r="K216" s="335">
        <f t="shared" ca="1" si="41"/>
        <v>0</v>
      </c>
      <c r="L216">
        <f t="shared" ca="1" si="41"/>
        <v>0</v>
      </c>
      <c r="M216" t="b">
        <f t="shared" si="35"/>
        <v>0</v>
      </c>
      <c r="N216" t="b">
        <f ca="1">AND(IF(COUNTIF($K$191:K216,K216)&gt;1,FALSE,TRUE),K216&lt;&gt;0,NOT(M216))</f>
        <v>0</v>
      </c>
      <c r="O216" s="249">
        <f t="shared" ca="1" si="36"/>
        <v>0</v>
      </c>
      <c r="P216" s="168" t="str">
        <f t="shared" ca="1" si="37"/>
        <v>x</v>
      </c>
      <c r="Q216" s="352">
        <f t="shared" si="38"/>
        <v>0</v>
      </c>
    </row>
    <row r="217" spans="1:17" ht="14.5" hidden="1" x14ac:dyDescent="0.35">
      <c r="A217" s="100">
        <v>35</v>
      </c>
      <c r="B217" s="540" t="str">
        <f t="shared" si="39"/>
        <v>Part4</v>
      </c>
      <c r="C217" s="540"/>
      <c r="D217" s="540" t="str">
        <f t="shared" si="40"/>
        <v>autre_étab_3</v>
      </c>
      <c r="E217" s="540"/>
      <c r="F217" s="540"/>
      <c r="G217" s="540"/>
      <c r="H217" s="540"/>
      <c r="I217">
        <f t="shared" ca="1" si="41"/>
        <v>0</v>
      </c>
      <c r="J217" t="str">
        <f t="shared" ca="1" si="41"/>
        <v>Étab BBB</v>
      </c>
      <c r="K217" s="335">
        <f t="shared" ca="1" si="41"/>
        <v>0</v>
      </c>
      <c r="L217">
        <f t="shared" ca="1" si="41"/>
        <v>0</v>
      </c>
      <c r="M217" t="b">
        <f t="shared" si="35"/>
        <v>0</v>
      </c>
      <c r="N217" t="b">
        <f ca="1">AND(IF(COUNTIF($K$191:K217,K217)&gt;1,FALSE,TRUE),K217&lt;&gt;0,NOT(M217))</f>
        <v>0</v>
      </c>
      <c r="O217" s="249">
        <f t="shared" ca="1" si="36"/>
        <v>0</v>
      </c>
      <c r="P217" s="168" t="str">
        <f t="shared" ca="1" si="37"/>
        <v>x</v>
      </c>
      <c r="Q217" s="352">
        <f t="shared" si="38"/>
        <v>0</v>
      </c>
    </row>
    <row r="218" spans="1:17" ht="14.5" hidden="1" x14ac:dyDescent="0.35">
      <c r="A218" s="100">
        <v>36</v>
      </c>
      <c r="B218" s="540" t="str">
        <f t="shared" si="39"/>
        <v>Part4</v>
      </c>
      <c r="C218" s="540"/>
      <c r="D218" s="540" t="str">
        <f t="shared" si="40"/>
        <v>autre_étab_4</v>
      </c>
      <c r="E218" s="540"/>
      <c r="F218" s="540"/>
      <c r="G218" s="540"/>
      <c r="H218" s="540"/>
      <c r="I218">
        <f t="shared" ca="1" si="41"/>
        <v>0</v>
      </c>
      <c r="J218" t="str">
        <f t="shared" ca="1" si="41"/>
        <v>Étab CCC</v>
      </c>
      <c r="K218" s="335">
        <f t="shared" ca="1" si="41"/>
        <v>0</v>
      </c>
      <c r="L218">
        <f t="shared" ca="1" si="41"/>
        <v>0</v>
      </c>
      <c r="M218" t="b">
        <f t="shared" si="35"/>
        <v>0</v>
      </c>
      <c r="N218" t="b">
        <f ca="1">AND(IF(COUNTIF($K$191:K218,K218)&gt;1,FALSE,TRUE),K218&lt;&gt;0,NOT(M218))</f>
        <v>0</v>
      </c>
      <c r="O218" s="249">
        <f t="shared" ca="1" si="36"/>
        <v>0</v>
      </c>
      <c r="P218" s="168" t="str">
        <f t="shared" ca="1" si="37"/>
        <v>x</v>
      </c>
      <c r="Q218" s="352">
        <f t="shared" si="38"/>
        <v>0</v>
      </c>
    </row>
    <row r="219" spans="1:17" ht="14.5" hidden="1" x14ac:dyDescent="0.35">
      <c r="A219" s="100">
        <v>37</v>
      </c>
      <c r="B219" s="540" t="str">
        <f t="shared" si="39"/>
        <v>Part4</v>
      </c>
      <c r="C219" s="540"/>
      <c r="D219" s="540" t="str">
        <f t="shared" si="40"/>
        <v>autre_étab_5</v>
      </c>
      <c r="E219" s="540"/>
      <c r="F219" s="540"/>
      <c r="G219" s="540"/>
      <c r="H219" s="540"/>
      <c r="I219">
        <f t="shared" ca="1" si="41"/>
        <v>0</v>
      </c>
      <c r="J219" t="str">
        <f t="shared" ca="1" si="41"/>
        <v>Étab DDD</v>
      </c>
      <c r="K219" s="335">
        <f t="shared" ca="1" si="41"/>
        <v>0</v>
      </c>
      <c r="L219">
        <f t="shared" ca="1" si="41"/>
        <v>0</v>
      </c>
      <c r="M219" t="b">
        <f t="shared" si="35"/>
        <v>0</v>
      </c>
      <c r="N219" t="b">
        <f ca="1">AND(IF(COUNTIF($K$191:K219,K219)&gt;1,FALSE,TRUE),K219&lt;&gt;0,NOT(M219))</f>
        <v>0</v>
      </c>
      <c r="O219" s="249">
        <f t="shared" ca="1" si="36"/>
        <v>0</v>
      </c>
      <c r="P219" s="168" t="str">
        <f t="shared" ca="1" si="37"/>
        <v>x</v>
      </c>
      <c r="Q219" s="352">
        <f t="shared" si="38"/>
        <v>0</v>
      </c>
    </row>
    <row r="220" spans="1:17" ht="14.5" hidden="1" x14ac:dyDescent="0.35">
      <c r="A220" s="100">
        <v>38</v>
      </c>
      <c r="B220" s="540" t="str">
        <f t="shared" si="39"/>
        <v>Part4</v>
      </c>
      <c r="C220" s="540"/>
      <c r="D220" s="540" t="str">
        <f t="shared" si="40"/>
        <v>autre_étab_6</v>
      </c>
      <c r="E220" s="540"/>
      <c r="F220" s="540"/>
      <c r="G220" s="540"/>
      <c r="H220" s="540"/>
      <c r="I220">
        <f t="shared" ca="1" si="41"/>
        <v>0</v>
      </c>
      <c r="J220" t="str">
        <f t="shared" ca="1" si="41"/>
        <v>Étab EEE</v>
      </c>
      <c r="K220" s="335">
        <f t="shared" ca="1" si="41"/>
        <v>0</v>
      </c>
      <c r="L220">
        <f t="shared" ca="1" si="41"/>
        <v>0</v>
      </c>
      <c r="M220" t="b">
        <f t="shared" si="35"/>
        <v>0</v>
      </c>
      <c r="N220" t="b">
        <f ca="1">AND(IF(COUNTIF($K$191:K220,K220)&gt;1,FALSE,TRUE),K220&lt;&gt;0,NOT(M220))</f>
        <v>0</v>
      </c>
      <c r="O220" s="249">
        <f t="shared" ca="1" si="36"/>
        <v>0</v>
      </c>
      <c r="P220" s="168" t="str">
        <f t="shared" ca="1" si="37"/>
        <v>x</v>
      </c>
      <c r="Q220" s="352">
        <f t="shared" si="38"/>
        <v>0</v>
      </c>
    </row>
    <row r="221" spans="1:17" ht="14.5" hidden="1" x14ac:dyDescent="0.35">
      <c r="A221" s="100">
        <v>39</v>
      </c>
      <c r="B221" s="540" t="str">
        <f t="shared" si="39"/>
        <v>Part4</v>
      </c>
      <c r="C221" s="540"/>
      <c r="D221" s="540" t="str">
        <f t="shared" si="40"/>
        <v>autre_étab_7</v>
      </c>
      <c r="E221" s="540"/>
      <c r="F221" s="540"/>
      <c r="G221" s="540"/>
      <c r="H221" s="540"/>
      <c r="I221">
        <f t="shared" ca="1" si="41"/>
        <v>0</v>
      </c>
      <c r="J221" t="str">
        <f t="shared" ca="1" si="41"/>
        <v>Étab FFF</v>
      </c>
      <c r="K221" s="335">
        <f t="shared" ca="1" si="41"/>
        <v>0</v>
      </c>
      <c r="L221">
        <f t="shared" ca="1" si="41"/>
        <v>0</v>
      </c>
      <c r="M221" t="b">
        <f t="shared" si="35"/>
        <v>0</v>
      </c>
      <c r="N221" t="b">
        <f ca="1">AND(IF(COUNTIF($K$191:K221,K221)&gt;1,FALSE,TRUE),K221&lt;&gt;0,NOT(M221))</f>
        <v>0</v>
      </c>
      <c r="O221" s="249">
        <f t="shared" ca="1" si="36"/>
        <v>0</v>
      </c>
      <c r="P221" s="168" t="str">
        <f t="shared" ca="1" si="37"/>
        <v>x</v>
      </c>
      <c r="Q221" s="352">
        <f t="shared" si="38"/>
        <v>0</v>
      </c>
    </row>
    <row r="222" spans="1:17" ht="14.5" hidden="1" x14ac:dyDescent="0.35">
      <c r="A222" s="100">
        <v>40</v>
      </c>
      <c r="B222" s="540" t="str">
        <f t="shared" si="39"/>
        <v>Part4</v>
      </c>
      <c r="C222" s="540"/>
      <c r="D222" s="540" t="str">
        <f t="shared" si="40"/>
        <v>autre_étab_8</v>
      </c>
      <c r="E222" s="540"/>
      <c r="F222" s="540"/>
      <c r="G222" s="540"/>
      <c r="H222" s="540"/>
      <c r="I222">
        <f t="shared" ca="1" si="41"/>
        <v>0</v>
      </c>
      <c r="J222" t="str">
        <f t="shared" ca="1" si="41"/>
        <v>Étab GGG</v>
      </c>
      <c r="K222" s="335">
        <f t="shared" ca="1" si="41"/>
        <v>0</v>
      </c>
      <c r="L222">
        <f t="shared" ca="1" si="41"/>
        <v>0</v>
      </c>
      <c r="M222" t="b">
        <f t="shared" si="35"/>
        <v>0</v>
      </c>
      <c r="N222" t="b">
        <f ca="1">AND(IF(COUNTIF($K$191:K222,K222)&gt;1,FALSE,TRUE),K222&lt;&gt;0,NOT(M222))</f>
        <v>0</v>
      </c>
      <c r="O222" s="249">
        <f t="shared" ca="1" si="36"/>
        <v>0</v>
      </c>
      <c r="P222" s="168" t="str">
        <f t="shared" ca="1" si="37"/>
        <v>x</v>
      </c>
      <c r="Q222" s="352">
        <f t="shared" si="38"/>
        <v>0</v>
      </c>
    </row>
    <row r="223" spans="1:17" ht="14.5" hidden="1" x14ac:dyDescent="0.35">
      <c r="A223" s="100">
        <v>41</v>
      </c>
      <c r="B223" s="540" t="str">
        <f t="shared" si="39"/>
        <v>Part5</v>
      </c>
      <c r="C223" s="540"/>
      <c r="D223" s="540" t="str">
        <f t="shared" si="40"/>
        <v>autre_étab_1</v>
      </c>
      <c r="E223" s="540"/>
      <c r="F223" s="540"/>
      <c r="G223" s="540"/>
      <c r="H223" s="540"/>
      <c r="I223" t="str">
        <f t="shared" ca="1" si="41"/>
        <v xml:space="preserve"> 
()</v>
      </c>
      <c r="J223" t="str">
        <f t="shared" ca="1" si="41"/>
        <v>Étab de la fiche</v>
      </c>
      <c r="K223" s="335" t="str">
        <f t="shared" ca="1" si="41"/>
        <v/>
      </c>
      <c r="L223">
        <f t="shared" ca="1" si="41"/>
        <v>0</v>
      </c>
      <c r="M223" t="b">
        <f t="shared" ref="M223:M255" si="42">IF(D223="autre_étab_1",TRUE,FALSE)</f>
        <v>1</v>
      </c>
      <c r="N223" t="b">
        <f ca="1">AND(IF(COUNTIF($K$191:K223,K223)&gt;1,FALSE,TRUE),K223&lt;&gt;0,NOT(M223))</f>
        <v>0</v>
      </c>
      <c r="O223" s="249">
        <f t="shared" ref="O223:O254" ca="1" si="43">O222+N223</f>
        <v>0</v>
      </c>
      <c r="P223" s="168" t="str">
        <f t="shared" ref="P223:P254" ca="1" si="44">IF(N223,O223,"x")</f>
        <v>x</v>
      </c>
      <c r="Q223" s="352">
        <f t="shared" ref="Q223:Q255" ca="1" si="45">IF(M223,L223,0)</f>
        <v>0</v>
      </c>
    </row>
    <row r="224" spans="1:17" ht="14.5" hidden="1" x14ac:dyDescent="0.35">
      <c r="A224" s="100">
        <v>42</v>
      </c>
      <c r="B224" s="540" t="str">
        <f t="shared" si="39"/>
        <v>Part5</v>
      </c>
      <c r="C224" s="540"/>
      <c r="D224" s="540" t="str">
        <f t="shared" si="40"/>
        <v>autre_étab_2</v>
      </c>
      <c r="E224" s="540"/>
      <c r="F224" s="540"/>
      <c r="G224" s="540"/>
      <c r="H224" s="540"/>
      <c r="I224">
        <f t="shared" ca="1" si="41"/>
        <v>0</v>
      </c>
      <c r="J224" t="str">
        <f t="shared" ca="1" si="41"/>
        <v>Étab AAA</v>
      </c>
      <c r="K224" s="335">
        <f t="shared" ca="1" si="41"/>
        <v>0</v>
      </c>
      <c r="L224">
        <f t="shared" ca="1" si="41"/>
        <v>0</v>
      </c>
      <c r="M224" t="b">
        <f t="shared" si="42"/>
        <v>0</v>
      </c>
      <c r="N224" t="b">
        <f ca="1">AND(IF(COUNTIF($K$191:K224,K224)&gt;1,FALSE,TRUE),K224&lt;&gt;0,NOT(M224))</f>
        <v>0</v>
      </c>
      <c r="O224" s="249">
        <f t="shared" ca="1" si="43"/>
        <v>0</v>
      </c>
      <c r="P224" s="168" t="str">
        <f t="shared" ca="1" si="44"/>
        <v>x</v>
      </c>
      <c r="Q224" s="352">
        <f t="shared" si="45"/>
        <v>0</v>
      </c>
    </row>
    <row r="225" spans="1:17" ht="14.5" hidden="1" x14ac:dyDescent="0.35">
      <c r="A225" s="100">
        <v>43</v>
      </c>
      <c r="B225" s="540" t="str">
        <f t="shared" si="39"/>
        <v>Part5</v>
      </c>
      <c r="C225" s="540"/>
      <c r="D225" s="540" t="str">
        <f t="shared" si="40"/>
        <v>autre_étab_3</v>
      </c>
      <c r="E225" s="540"/>
      <c r="F225" s="540"/>
      <c r="G225" s="540"/>
      <c r="H225" s="540"/>
      <c r="I225">
        <f t="shared" ca="1" si="41"/>
        <v>0</v>
      </c>
      <c r="J225" t="str">
        <f t="shared" ca="1" si="41"/>
        <v>Étab BBB</v>
      </c>
      <c r="K225" s="335">
        <f t="shared" ca="1" si="41"/>
        <v>0</v>
      </c>
      <c r="L225">
        <f t="shared" ca="1" si="41"/>
        <v>0</v>
      </c>
      <c r="M225" t="b">
        <f t="shared" si="42"/>
        <v>0</v>
      </c>
      <c r="N225" t="b">
        <f ca="1">AND(IF(COUNTIF($K$191:K225,K225)&gt;1,FALSE,TRUE),K225&lt;&gt;0,NOT(M225))</f>
        <v>0</v>
      </c>
      <c r="O225" s="249">
        <f t="shared" ca="1" si="43"/>
        <v>0</v>
      </c>
      <c r="P225" s="168" t="str">
        <f t="shared" ca="1" si="44"/>
        <v>x</v>
      </c>
      <c r="Q225" s="352">
        <f t="shared" si="45"/>
        <v>0</v>
      </c>
    </row>
    <row r="226" spans="1:17" ht="14.5" hidden="1" x14ac:dyDescent="0.35">
      <c r="A226" s="100">
        <v>44</v>
      </c>
      <c r="B226" s="540" t="str">
        <f t="shared" si="39"/>
        <v>Part5</v>
      </c>
      <c r="C226" s="540"/>
      <c r="D226" s="540" t="str">
        <f t="shared" si="40"/>
        <v>autre_étab_4</v>
      </c>
      <c r="E226" s="540"/>
      <c r="F226" s="540"/>
      <c r="G226" s="540"/>
      <c r="H226" s="540"/>
      <c r="I226">
        <f t="shared" ca="1" si="41"/>
        <v>0</v>
      </c>
      <c r="J226" t="str">
        <f t="shared" ca="1" si="41"/>
        <v>Étab CCC</v>
      </c>
      <c r="K226" s="335">
        <f t="shared" ca="1" si="41"/>
        <v>0</v>
      </c>
      <c r="L226">
        <f t="shared" ca="1" si="41"/>
        <v>0</v>
      </c>
      <c r="M226" t="b">
        <f t="shared" si="42"/>
        <v>0</v>
      </c>
      <c r="N226" t="b">
        <f ca="1">AND(IF(COUNTIF($K$191:K226,K226)&gt;1,FALSE,TRUE),K226&lt;&gt;0,NOT(M226))</f>
        <v>0</v>
      </c>
      <c r="O226" s="249">
        <f t="shared" ca="1" si="43"/>
        <v>0</v>
      </c>
      <c r="P226" s="168" t="str">
        <f t="shared" ca="1" si="44"/>
        <v>x</v>
      </c>
      <c r="Q226" s="352">
        <f t="shared" si="45"/>
        <v>0</v>
      </c>
    </row>
    <row r="227" spans="1:17" ht="14.5" hidden="1" x14ac:dyDescent="0.35">
      <c r="A227" s="100">
        <v>45</v>
      </c>
      <c r="B227" s="540" t="str">
        <f t="shared" si="39"/>
        <v>Part5</v>
      </c>
      <c r="C227" s="540"/>
      <c r="D227" s="540" t="str">
        <f t="shared" si="40"/>
        <v>autre_étab_5</v>
      </c>
      <c r="E227" s="540"/>
      <c r="F227" s="540"/>
      <c r="G227" s="540"/>
      <c r="H227" s="540"/>
      <c r="I227">
        <f t="shared" ca="1" si="41"/>
        <v>0</v>
      </c>
      <c r="J227" t="str">
        <f t="shared" ca="1" si="41"/>
        <v>Étab DDD</v>
      </c>
      <c r="K227" s="335">
        <f t="shared" ca="1" si="41"/>
        <v>0</v>
      </c>
      <c r="L227">
        <f t="shared" ca="1" si="41"/>
        <v>0</v>
      </c>
      <c r="M227" t="b">
        <f t="shared" si="42"/>
        <v>0</v>
      </c>
      <c r="N227" t="b">
        <f ca="1">AND(IF(COUNTIF($K$191:K227,K227)&gt;1,FALSE,TRUE),K227&lt;&gt;0,NOT(M227))</f>
        <v>0</v>
      </c>
      <c r="O227" s="249">
        <f t="shared" ca="1" si="43"/>
        <v>0</v>
      </c>
      <c r="P227" s="168" t="str">
        <f t="shared" ca="1" si="44"/>
        <v>x</v>
      </c>
      <c r="Q227" s="352">
        <f t="shared" si="45"/>
        <v>0</v>
      </c>
    </row>
    <row r="228" spans="1:17" ht="14.5" hidden="1" x14ac:dyDescent="0.35">
      <c r="A228" s="100">
        <v>46</v>
      </c>
      <c r="B228" s="540" t="str">
        <f t="shared" si="39"/>
        <v>Part5</v>
      </c>
      <c r="C228" s="540"/>
      <c r="D228" s="540" t="str">
        <f t="shared" si="40"/>
        <v>autre_étab_6</v>
      </c>
      <c r="E228" s="540"/>
      <c r="F228" s="540"/>
      <c r="G228" s="540"/>
      <c r="H228" s="540"/>
      <c r="I228">
        <f t="shared" ca="1" si="41"/>
        <v>0</v>
      </c>
      <c r="J228" t="str">
        <f t="shared" ca="1" si="41"/>
        <v>Étab EEE</v>
      </c>
      <c r="K228" s="335">
        <f t="shared" ca="1" si="41"/>
        <v>0</v>
      </c>
      <c r="L228">
        <f t="shared" ca="1" si="41"/>
        <v>0</v>
      </c>
      <c r="M228" t="b">
        <f t="shared" si="42"/>
        <v>0</v>
      </c>
      <c r="N228" t="b">
        <f ca="1">AND(IF(COUNTIF($K$191:K228,K228)&gt;1,FALSE,TRUE),K228&lt;&gt;0,NOT(M228))</f>
        <v>0</v>
      </c>
      <c r="O228" s="249">
        <f t="shared" ca="1" si="43"/>
        <v>0</v>
      </c>
      <c r="P228" s="168" t="str">
        <f t="shared" ca="1" si="44"/>
        <v>x</v>
      </c>
      <c r="Q228" s="352">
        <f t="shared" si="45"/>
        <v>0</v>
      </c>
    </row>
    <row r="229" spans="1:17" ht="14.5" hidden="1" x14ac:dyDescent="0.35">
      <c r="A229" s="100">
        <v>47</v>
      </c>
      <c r="B229" s="540" t="str">
        <f t="shared" si="39"/>
        <v>Part5</v>
      </c>
      <c r="C229" s="540"/>
      <c r="D229" s="540" t="str">
        <f t="shared" si="40"/>
        <v>autre_étab_7</v>
      </c>
      <c r="E229" s="540"/>
      <c r="F229" s="540"/>
      <c r="G229" s="540"/>
      <c r="H229" s="540"/>
      <c r="I229">
        <f t="shared" ca="1" si="41"/>
        <v>0</v>
      </c>
      <c r="J229" t="str">
        <f t="shared" ca="1" si="41"/>
        <v>Étab FFF</v>
      </c>
      <c r="K229" s="335">
        <f t="shared" ca="1" si="41"/>
        <v>0</v>
      </c>
      <c r="L229">
        <f t="shared" ca="1" si="41"/>
        <v>0</v>
      </c>
      <c r="M229" t="b">
        <f t="shared" si="42"/>
        <v>0</v>
      </c>
      <c r="N229" t="b">
        <f ca="1">AND(IF(COUNTIF($K$191:K229,K229)&gt;1,FALSE,TRUE),K229&lt;&gt;0,NOT(M229))</f>
        <v>0</v>
      </c>
      <c r="O229" s="249">
        <f t="shared" ca="1" si="43"/>
        <v>0</v>
      </c>
      <c r="P229" s="168" t="str">
        <f t="shared" ca="1" si="44"/>
        <v>x</v>
      </c>
      <c r="Q229" s="352">
        <f t="shared" si="45"/>
        <v>0</v>
      </c>
    </row>
    <row r="230" spans="1:17" ht="14.5" hidden="1" x14ac:dyDescent="0.35">
      <c r="A230" s="100">
        <v>48</v>
      </c>
      <c r="B230" s="540" t="str">
        <f t="shared" si="39"/>
        <v>Part5</v>
      </c>
      <c r="C230" s="540"/>
      <c r="D230" s="540" t="str">
        <f t="shared" si="40"/>
        <v>autre_étab_8</v>
      </c>
      <c r="E230" s="540"/>
      <c r="F230" s="540"/>
      <c r="G230" s="540"/>
      <c r="H230" s="540"/>
      <c r="I230">
        <f t="shared" ca="1" si="41"/>
        <v>0</v>
      </c>
      <c r="J230" t="str">
        <f t="shared" ca="1" si="41"/>
        <v>Étab GGG</v>
      </c>
      <c r="K230" s="335">
        <f t="shared" ca="1" si="41"/>
        <v>0</v>
      </c>
      <c r="L230">
        <f t="shared" ca="1" si="41"/>
        <v>0</v>
      </c>
      <c r="M230" t="b">
        <f t="shared" si="42"/>
        <v>0</v>
      </c>
      <c r="N230" t="b">
        <f ca="1">AND(IF(COUNTIF($K$191:K230,K230)&gt;1,FALSE,TRUE),K230&lt;&gt;0,NOT(M230))</f>
        <v>0</v>
      </c>
      <c r="O230" s="249">
        <f t="shared" ca="1" si="43"/>
        <v>0</v>
      </c>
      <c r="P230" s="168" t="str">
        <f t="shared" ca="1" si="44"/>
        <v>x</v>
      </c>
      <c r="Q230" s="352">
        <f t="shared" si="45"/>
        <v>0</v>
      </c>
    </row>
    <row r="231" spans="1:17" ht="14.5" hidden="1" x14ac:dyDescent="0.35">
      <c r="A231" s="100">
        <v>49</v>
      </c>
      <c r="B231" s="540" t="str">
        <f t="shared" ref="B231:B262" si="46">"Part"&amp;QUOTIENT(A231-1,8)</f>
        <v>Part6</v>
      </c>
      <c r="C231" s="540"/>
      <c r="D231" s="540" t="str">
        <f t="shared" ref="D231:D255" si="47">"autre_étab_"&amp;A231-8*QUOTIENT(A231-1,8)</f>
        <v>autre_étab_1</v>
      </c>
      <c r="E231" s="540"/>
      <c r="F231" s="540"/>
      <c r="G231" s="540"/>
      <c r="H231" s="540"/>
      <c r="I231" t="str">
        <f t="shared" ref="I231:L250" ca="1" si="48">INDIRECT("'"&amp;$B231&amp;"'!"&amp;I$189&amp;ROW(INDIRECT("'"&amp;$B231&amp;"'!"&amp;$D231)))</f>
        <v xml:space="preserve"> 
()</v>
      </c>
      <c r="J231" t="str">
        <f t="shared" ca="1" si="48"/>
        <v>Étab de la fiche</v>
      </c>
      <c r="K231" s="335" t="str">
        <f t="shared" ca="1" si="48"/>
        <v/>
      </c>
      <c r="L231">
        <f t="shared" ca="1" si="48"/>
        <v>0</v>
      </c>
      <c r="M231" t="b">
        <f t="shared" si="42"/>
        <v>1</v>
      </c>
      <c r="N231" t="b">
        <f ca="1">AND(IF(COUNTIF($K$191:K231,K231)&gt;1,FALSE,TRUE),K231&lt;&gt;0,NOT(M231))</f>
        <v>0</v>
      </c>
      <c r="O231" s="249">
        <f t="shared" ca="1" si="43"/>
        <v>0</v>
      </c>
      <c r="P231" s="168" t="str">
        <f t="shared" ca="1" si="44"/>
        <v>x</v>
      </c>
      <c r="Q231" s="352">
        <f t="shared" ca="1" si="45"/>
        <v>0</v>
      </c>
    </row>
    <row r="232" spans="1:17" ht="14.5" hidden="1" x14ac:dyDescent="0.35">
      <c r="A232" s="100">
        <v>50</v>
      </c>
      <c r="B232" s="540" t="str">
        <f t="shared" si="46"/>
        <v>Part6</v>
      </c>
      <c r="C232" s="540"/>
      <c r="D232" s="540" t="str">
        <f t="shared" si="47"/>
        <v>autre_étab_2</v>
      </c>
      <c r="E232" s="540"/>
      <c r="F232" s="540"/>
      <c r="G232" s="540"/>
      <c r="H232" s="540"/>
      <c r="I232">
        <f t="shared" ca="1" si="48"/>
        <v>0</v>
      </c>
      <c r="J232" t="str">
        <f t="shared" ca="1" si="48"/>
        <v>Étab AAA</v>
      </c>
      <c r="K232" s="335">
        <f t="shared" ca="1" si="48"/>
        <v>0</v>
      </c>
      <c r="L232">
        <f t="shared" ca="1" si="48"/>
        <v>0</v>
      </c>
      <c r="M232" t="b">
        <f t="shared" si="42"/>
        <v>0</v>
      </c>
      <c r="N232" t="b">
        <f ca="1">AND(IF(COUNTIF($K$191:K232,K232)&gt;1,FALSE,TRUE),K232&lt;&gt;0,NOT(M232))</f>
        <v>0</v>
      </c>
      <c r="O232" s="249">
        <f t="shared" ca="1" si="43"/>
        <v>0</v>
      </c>
      <c r="P232" s="168" t="str">
        <f t="shared" ca="1" si="44"/>
        <v>x</v>
      </c>
      <c r="Q232" s="352">
        <f t="shared" si="45"/>
        <v>0</v>
      </c>
    </row>
    <row r="233" spans="1:17" ht="14.5" hidden="1" x14ac:dyDescent="0.35">
      <c r="A233" s="100">
        <v>51</v>
      </c>
      <c r="B233" s="540" t="str">
        <f t="shared" si="46"/>
        <v>Part6</v>
      </c>
      <c r="C233" s="540"/>
      <c r="D233" s="540" t="str">
        <f t="shared" si="47"/>
        <v>autre_étab_3</v>
      </c>
      <c r="E233" s="540"/>
      <c r="F233" s="540"/>
      <c r="G233" s="540"/>
      <c r="H233" s="540"/>
      <c r="I233">
        <f t="shared" ca="1" si="48"/>
        <v>0</v>
      </c>
      <c r="J233" t="str">
        <f t="shared" ca="1" si="48"/>
        <v>Étab BBB</v>
      </c>
      <c r="K233" s="335">
        <f t="shared" ca="1" si="48"/>
        <v>0</v>
      </c>
      <c r="L233">
        <f t="shared" ca="1" si="48"/>
        <v>0</v>
      </c>
      <c r="M233" t="b">
        <f t="shared" si="42"/>
        <v>0</v>
      </c>
      <c r="N233" t="b">
        <f ca="1">AND(IF(COUNTIF($K$191:K233,K233)&gt;1,FALSE,TRUE),K233&lt;&gt;0,NOT(M233))</f>
        <v>0</v>
      </c>
      <c r="O233" s="249">
        <f t="shared" ca="1" si="43"/>
        <v>0</v>
      </c>
      <c r="P233" s="168" t="str">
        <f t="shared" ca="1" si="44"/>
        <v>x</v>
      </c>
      <c r="Q233" s="352">
        <f t="shared" si="45"/>
        <v>0</v>
      </c>
    </row>
    <row r="234" spans="1:17" ht="14.5" hidden="1" x14ac:dyDescent="0.35">
      <c r="A234" s="100">
        <v>52</v>
      </c>
      <c r="B234" s="540" t="str">
        <f t="shared" si="46"/>
        <v>Part6</v>
      </c>
      <c r="C234" s="540"/>
      <c r="D234" s="540" t="str">
        <f t="shared" si="47"/>
        <v>autre_étab_4</v>
      </c>
      <c r="E234" s="540"/>
      <c r="F234" s="540"/>
      <c r="G234" s="540"/>
      <c r="H234" s="540"/>
      <c r="I234">
        <f t="shared" ca="1" si="48"/>
        <v>0</v>
      </c>
      <c r="J234" t="str">
        <f t="shared" ca="1" si="48"/>
        <v>Étab CCC</v>
      </c>
      <c r="K234" s="335">
        <f t="shared" ca="1" si="48"/>
        <v>0</v>
      </c>
      <c r="L234">
        <f t="shared" ca="1" si="48"/>
        <v>0</v>
      </c>
      <c r="M234" t="b">
        <f t="shared" si="42"/>
        <v>0</v>
      </c>
      <c r="N234" t="b">
        <f ca="1">AND(IF(COUNTIF($K$191:K234,K234)&gt;1,FALSE,TRUE),K234&lt;&gt;0,NOT(M234))</f>
        <v>0</v>
      </c>
      <c r="O234" s="249">
        <f t="shared" ca="1" si="43"/>
        <v>0</v>
      </c>
      <c r="P234" s="168" t="str">
        <f t="shared" ca="1" si="44"/>
        <v>x</v>
      </c>
      <c r="Q234" s="352">
        <f t="shared" si="45"/>
        <v>0</v>
      </c>
    </row>
    <row r="235" spans="1:17" ht="14.5" hidden="1" x14ac:dyDescent="0.35">
      <c r="A235" s="100">
        <v>53</v>
      </c>
      <c r="B235" s="540" t="str">
        <f t="shared" si="46"/>
        <v>Part6</v>
      </c>
      <c r="C235" s="540"/>
      <c r="D235" s="540" t="str">
        <f t="shared" si="47"/>
        <v>autre_étab_5</v>
      </c>
      <c r="E235" s="540"/>
      <c r="F235" s="540"/>
      <c r="G235" s="540"/>
      <c r="H235" s="540"/>
      <c r="I235">
        <f t="shared" ca="1" si="48"/>
        <v>0</v>
      </c>
      <c r="J235" t="str">
        <f t="shared" ca="1" si="48"/>
        <v>Étab DDD</v>
      </c>
      <c r="K235" s="335">
        <f t="shared" ca="1" si="48"/>
        <v>0</v>
      </c>
      <c r="L235">
        <f t="shared" ca="1" si="48"/>
        <v>0</v>
      </c>
      <c r="M235" t="b">
        <f t="shared" si="42"/>
        <v>0</v>
      </c>
      <c r="N235" t="b">
        <f ca="1">AND(IF(COUNTIF($K$191:K235,K235)&gt;1,FALSE,TRUE),K235&lt;&gt;0,NOT(M235))</f>
        <v>0</v>
      </c>
      <c r="O235" s="249">
        <f t="shared" ca="1" si="43"/>
        <v>0</v>
      </c>
      <c r="P235" s="168" t="str">
        <f t="shared" ca="1" si="44"/>
        <v>x</v>
      </c>
      <c r="Q235" s="352">
        <f t="shared" si="45"/>
        <v>0</v>
      </c>
    </row>
    <row r="236" spans="1:17" ht="14.5" hidden="1" x14ac:dyDescent="0.35">
      <c r="A236" s="100">
        <v>54</v>
      </c>
      <c r="B236" s="540" t="str">
        <f t="shared" si="46"/>
        <v>Part6</v>
      </c>
      <c r="C236" s="540"/>
      <c r="D236" s="540" t="str">
        <f t="shared" si="47"/>
        <v>autre_étab_6</v>
      </c>
      <c r="E236" s="540"/>
      <c r="F236" s="540"/>
      <c r="G236" s="540"/>
      <c r="H236" s="540"/>
      <c r="I236">
        <f t="shared" ca="1" si="48"/>
        <v>0</v>
      </c>
      <c r="J236" t="str">
        <f t="shared" ca="1" si="48"/>
        <v>Étab EEE</v>
      </c>
      <c r="K236" s="335">
        <f t="shared" ca="1" si="48"/>
        <v>0</v>
      </c>
      <c r="L236">
        <f t="shared" ca="1" si="48"/>
        <v>0</v>
      </c>
      <c r="M236" t="b">
        <f t="shared" si="42"/>
        <v>0</v>
      </c>
      <c r="N236" t="b">
        <f ca="1">AND(IF(COUNTIF($K$191:K236,K236)&gt;1,FALSE,TRUE),K236&lt;&gt;0,NOT(M236))</f>
        <v>0</v>
      </c>
      <c r="O236" s="249">
        <f t="shared" ca="1" si="43"/>
        <v>0</v>
      </c>
      <c r="P236" s="168" t="str">
        <f t="shared" ca="1" si="44"/>
        <v>x</v>
      </c>
      <c r="Q236" s="352">
        <f t="shared" si="45"/>
        <v>0</v>
      </c>
    </row>
    <row r="237" spans="1:17" ht="14.5" hidden="1" x14ac:dyDescent="0.35">
      <c r="A237" s="100">
        <v>55</v>
      </c>
      <c r="B237" s="540" t="str">
        <f t="shared" si="46"/>
        <v>Part6</v>
      </c>
      <c r="C237" s="540"/>
      <c r="D237" s="540" t="str">
        <f t="shared" si="47"/>
        <v>autre_étab_7</v>
      </c>
      <c r="E237" s="540"/>
      <c r="F237" s="540"/>
      <c r="G237" s="540"/>
      <c r="H237" s="540"/>
      <c r="I237">
        <f t="shared" ca="1" si="48"/>
        <v>0</v>
      </c>
      <c r="J237" t="str">
        <f t="shared" ca="1" si="48"/>
        <v>Étab FFF</v>
      </c>
      <c r="K237" s="335">
        <f t="shared" ca="1" si="48"/>
        <v>0</v>
      </c>
      <c r="L237">
        <f t="shared" ca="1" si="48"/>
        <v>0</v>
      </c>
      <c r="M237" t="b">
        <f t="shared" si="42"/>
        <v>0</v>
      </c>
      <c r="N237" t="b">
        <f ca="1">AND(IF(COUNTIF($K$191:K237,K237)&gt;1,FALSE,TRUE),K237&lt;&gt;0,NOT(M237))</f>
        <v>0</v>
      </c>
      <c r="O237" s="249">
        <f t="shared" ca="1" si="43"/>
        <v>0</v>
      </c>
      <c r="P237" s="168" t="str">
        <f t="shared" ca="1" si="44"/>
        <v>x</v>
      </c>
      <c r="Q237" s="352">
        <f t="shared" si="45"/>
        <v>0</v>
      </c>
    </row>
    <row r="238" spans="1:17" ht="14.5" hidden="1" x14ac:dyDescent="0.35">
      <c r="A238" s="100">
        <v>56</v>
      </c>
      <c r="B238" s="540" t="str">
        <f t="shared" si="46"/>
        <v>Part6</v>
      </c>
      <c r="C238" s="540"/>
      <c r="D238" s="540" t="str">
        <f t="shared" si="47"/>
        <v>autre_étab_8</v>
      </c>
      <c r="E238" s="540"/>
      <c r="F238" s="540"/>
      <c r="G238" s="540"/>
      <c r="H238" s="540"/>
      <c r="I238">
        <f t="shared" ca="1" si="48"/>
        <v>0</v>
      </c>
      <c r="J238" t="str">
        <f t="shared" ca="1" si="48"/>
        <v>Étab GGG</v>
      </c>
      <c r="K238" s="335">
        <f t="shared" ca="1" si="48"/>
        <v>0</v>
      </c>
      <c r="L238">
        <f t="shared" ca="1" si="48"/>
        <v>0</v>
      </c>
      <c r="M238" t="b">
        <f t="shared" si="42"/>
        <v>0</v>
      </c>
      <c r="N238" t="b">
        <f ca="1">AND(IF(COUNTIF($K$191:K238,K238)&gt;1,FALSE,TRUE),K238&lt;&gt;0,NOT(M238))</f>
        <v>0</v>
      </c>
      <c r="O238" s="249">
        <f t="shared" ca="1" si="43"/>
        <v>0</v>
      </c>
      <c r="P238" s="168" t="str">
        <f t="shared" ca="1" si="44"/>
        <v>x</v>
      </c>
      <c r="Q238" s="352">
        <f t="shared" si="45"/>
        <v>0</v>
      </c>
    </row>
    <row r="239" spans="1:17" ht="14.5" hidden="1" x14ac:dyDescent="0.35">
      <c r="A239" s="100">
        <v>57</v>
      </c>
      <c r="B239" s="540" t="str">
        <f t="shared" si="46"/>
        <v>Part7</v>
      </c>
      <c r="C239" s="540"/>
      <c r="D239" s="540" t="str">
        <f t="shared" si="47"/>
        <v>autre_étab_1</v>
      </c>
      <c r="E239" s="540"/>
      <c r="F239" s="540"/>
      <c r="G239" s="540"/>
      <c r="H239" s="540"/>
      <c r="I239" t="str">
        <f t="shared" ca="1" si="48"/>
        <v xml:space="preserve"> 
()</v>
      </c>
      <c r="J239" t="str">
        <f t="shared" ca="1" si="48"/>
        <v>Étab de la fiche</v>
      </c>
      <c r="K239" s="335" t="str">
        <f t="shared" ca="1" si="48"/>
        <v/>
      </c>
      <c r="L239">
        <f t="shared" ca="1" si="48"/>
        <v>0</v>
      </c>
      <c r="M239" t="b">
        <f t="shared" si="42"/>
        <v>1</v>
      </c>
      <c r="N239" t="b">
        <f ca="1">AND(IF(COUNTIF($K$191:K239,K239)&gt;1,FALSE,TRUE),K239&lt;&gt;0,NOT(M239))</f>
        <v>0</v>
      </c>
      <c r="O239" s="249">
        <f t="shared" ca="1" si="43"/>
        <v>0</v>
      </c>
      <c r="P239" s="168" t="str">
        <f t="shared" ca="1" si="44"/>
        <v>x</v>
      </c>
      <c r="Q239" s="352">
        <f t="shared" ca="1" si="45"/>
        <v>0</v>
      </c>
    </row>
    <row r="240" spans="1:17" ht="14.5" hidden="1" x14ac:dyDescent="0.35">
      <c r="A240" s="100">
        <v>58</v>
      </c>
      <c r="B240" s="540" t="str">
        <f t="shared" si="46"/>
        <v>Part7</v>
      </c>
      <c r="C240" s="540"/>
      <c r="D240" s="540" t="str">
        <f t="shared" si="47"/>
        <v>autre_étab_2</v>
      </c>
      <c r="E240" s="540"/>
      <c r="F240" s="540"/>
      <c r="G240" s="540"/>
      <c r="H240" s="540"/>
      <c r="I240">
        <f t="shared" ca="1" si="48"/>
        <v>0</v>
      </c>
      <c r="J240" t="str">
        <f t="shared" ca="1" si="48"/>
        <v>Étab AAA</v>
      </c>
      <c r="K240" s="335">
        <f t="shared" ca="1" si="48"/>
        <v>0</v>
      </c>
      <c r="L240">
        <f t="shared" ca="1" si="48"/>
        <v>0</v>
      </c>
      <c r="M240" t="b">
        <f t="shared" si="42"/>
        <v>0</v>
      </c>
      <c r="N240" t="b">
        <f ca="1">AND(IF(COUNTIF($K$191:K240,K240)&gt;1,FALSE,TRUE),K240&lt;&gt;0,NOT(M240))</f>
        <v>0</v>
      </c>
      <c r="O240" s="249">
        <f t="shared" ca="1" si="43"/>
        <v>0</v>
      </c>
      <c r="P240" s="168" t="str">
        <f t="shared" ca="1" si="44"/>
        <v>x</v>
      </c>
      <c r="Q240" s="352">
        <f t="shared" si="45"/>
        <v>0</v>
      </c>
    </row>
    <row r="241" spans="1:17" ht="14.5" hidden="1" x14ac:dyDescent="0.35">
      <c r="A241" s="100">
        <v>59</v>
      </c>
      <c r="B241" s="540" t="str">
        <f t="shared" si="46"/>
        <v>Part7</v>
      </c>
      <c r="C241" s="540"/>
      <c r="D241" s="540" t="str">
        <f t="shared" si="47"/>
        <v>autre_étab_3</v>
      </c>
      <c r="E241" s="540"/>
      <c r="F241" s="540"/>
      <c r="G241" s="540"/>
      <c r="H241" s="540"/>
      <c r="I241">
        <f t="shared" ca="1" si="48"/>
        <v>0</v>
      </c>
      <c r="J241" t="str">
        <f t="shared" ca="1" si="48"/>
        <v>Étab BBB</v>
      </c>
      <c r="K241" s="335">
        <f t="shared" ca="1" si="48"/>
        <v>0</v>
      </c>
      <c r="L241">
        <f t="shared" ca="1" si="48"/>
        <v>0</v>
      </c>
      <c r="M241" t="b">
        <f t="shared" si="42"/>
        <v>0</v>
      </c>
      <c r="N241" t="b">
        <f ca="1">AND(IF(COUNTIF($K$191:K241,K241)&gt;1,FALSE,TRUE),K241&lt;&gt;0,NOT(M241))</f>
        <v>0</v>
      </c>
      <c r="O241" s="249">
        <f t="shared" ca="1" si="43"/>
        <v>0</v>
      </c>
      <c r="P241" s="168" t="str">
        <f t="shared" ca="1" si="44"/>
        <v>x</v>
      </c>
      <c r="Q241" s="352">
        <f t="shared" si="45"/>
        <v>0</v>
      </c>
    </row>
    <row r="242" spans="1:17" ht="14.5" hidden="1" x14ac:dyDescent="0.35">
      <c r="A242" s="100">
        <v>60</v>
      </c>
      <c r="B242" s="540" t="str">
        <f t="shared" si="46"/>
        <v>Part7</v>
      </c>
      <c r="C242" s="540"/>
      <c r="D242" s="540" t="str">
        <f t="shared" si="47"/>
        <v>autre_étab_4</v>
      </c>
      <c r="E242" s="540"/>
      <c r="F242" s="540"/>
      <c r="G242" s="540"/>
      <c r="H242" s="540"/>
      <c r="I242">
        <f t="shared" ca="1" si="48"/>
        <v>0</v>
      </c>
      <c r="J242" t="str">
        <f t="shared" ca="1" si="48"/>
        <v>Étab CCC</v>
      </c>
      <c r="K242" s="335">
        <f t="shared" ca="1" si="48"/>
        <v>0</v>
      </c>
      <c r="L242">
        <f t="shared" ca="1" si="48"/>
        <v>0</v>
      </c>
      <c r="M242" t="b">
        <f t="shared" si="42"/>
        <v>0</v>
      </c>
      <c r="N242" t="b">
        <f ca="1">AND(IF(COUNTIF($K$191:K242,K242)&gt;1,FALSE,TRUE),K242&lt;&gt;0,NOT(M242))</f>
        <v>0</v>
      </c>
      <c r="O242" s="249">
        <f t="shared" ca="1" si="43"/>
        <v>0</v>
      </c>
      <c r="P242" s="168" t="str">
        <f t="shared" ca="1" si="44"/>
        <v>x</v>
      </c>
      <c r="Q242" s="352">
        <f t="shared" si="45"/>
        <v>0</v>
      </c>
    </row>
    <row r="243" spans="1:17" ht="14.5" hidden="1" x14ac:dyDescent="0.35">
      <c r="A243" s="100">
        <v>61</v>
      </c>
      <c r="B243" s="540" t="str">
        <f t="shared" si="46"/>
        <v>Part7</v>
      </c>
      <c r="C243" s="540"/>
      <c r="D243" s="540" t="str">
        <f t="shared" si="47"/>
        <v>autre_étab_5</v>
      </c>
      <c r="E243" s="540"/>
      <c r="F243" s="540"/>
      <c r="G243" s="540"/>
      <c r="H243" s="540"/>
      <c r="I243">
        <f t="shared" ca="1" si="48"/>
        <v>0</v>
      </c>
      <c r="J243" t="str">
        <f t="shared" ca="1" si="48"/>
        <v>Étab DDD</v>
      </c>
      <c r="K243" s="335">
        <f t="shared" ca="1" si="48"/>
        <v>0</v>
      </c>
      <c r="L243">
        <f t="shared" ca="1" si="48"/>
        <v>0</v>
      </c>
      <c r="M243" t="b">
        <f t="shared" si="42"/>
        <v>0</v>
      </c>
      <c r="N243" t="b">
        <f ca="1">AND(IF(COUNTIF($K$191:K243,K243)&gt;1,FALSE,TRUE),K243&lt;&gt;0,NOT(M243))</f>
        <v>0</v>
      </c>
      <c r="O243" s="249">
        <f t="shared" ca="1" si="43"/>
        <v>0</v>
      </c>
      <c r="P243" s="168" t="str">
        <f t="shared" ca="1" si="44"/>
        <v>x</v>
      </c>
      <c r="Q243" s="352">
        <f t="shared" si="45"/>
        <v>0</v>
      </c>
    </row>
    <row r="244" spans="1:17" ht="14.5" hidden="1" x14ac:dyDescent="0.35">
      <c r="A244" s="100">
        <v>62</v>
      </c>
      <c r="B244" s="540" t="str">
        <f t="shared" si="46"/>
        <v>Part7</v>
      </c>
      <c r="C244" s="540"/>
      <c r="D244" s="540" t="str">
        <f t="shared" si="47"/>
        <v>autre_étab_6</v>
      </c>
      <c r="E244" s="540"/>
      <c r="F244" s="540"/>
      <c r="G244" s="540"/>
      <c r="H244" s="540"/>
      <c r="I244">
        <f t="shared" ca="1" si="48"/>
        <v>0</v>
      </c>
      <c r="J244" t="str">
        <f t="shared" ca="1" si="48"/>
        <v>Étab EEE</v>
      </c>
      <c r="K244" s="335">
        <f t="shared" ca="1" si="48"/>
        <v>0</v>
      </c>
      <c r="L244">
        <f t="shared" ca="1" si="48"/>
        <v>0</v>
      </c>
      <c r="M244" t="b">
        <f t="shared" si="42"/>
        <v>0</v>
      </c>
      <c r="N244" t="b">
        <f ca="1">AND(IF(COUNTIF($K$191:K244,K244)&gt;1,FALSE,TRUE),K244&lt;&gt;0,NOT(M244))</f>
        <v>0</v>
      </c>
      <c r="O244" s="249">
        <f t="shared" ca="1" si="43"/>
        <v>0</v>
      </c>
      <c r="P244" s="168" t="str">
        <f t="shared" ca="1" si="44"/>
        <v>x</v>
      </c>
      <c r="Q244" s="352">
        <f t="shared" si="45"/>
        <v>0</v>
      </c>
    </row>
    <row r="245" spans="1:17" ht="14.5" hidden="1" x14ac:dyDescent="0.35">
      <c r="A245" s="100">
        <v>63</v>
      </c>
      <c r="B245" s="540" t="str">
        <f t="shared" si="46"/>
        <v>Part7</v>
      </c>
      <c r="C245" s="540"/>
      <c r="D245" s="540" t="str">
        <f t="shared" si="47"/>
        <v>autre_étab_7</v>
      </c>
      <c r="E245" s="540"/>
      <c r="F245" s="540"/>
      <c r="G245" s="540"/>
      <c r="H245" s="540"/>
      <c r="I245">
        <f t="shared" ca="1" si="48"/>
        <v>0</v>
      </c>
      <c r="J245" t="str">
        <f t="shared" ca="1" si="48"/>
        <v>Étab FFF</v>
      </c>
      <c r="K245" s="335">
        <f t="shared" ca="1" si="48"/>
        <v>0</v>
      </c>
      <c r="L245">
        <f t="shared" ca="1" si="48"/>
        <v>0</v>
      </c>
      <c r="M245" t="b">
        <f t="shared" si="42"/>
        <v>0</v>
      </c>
      <c r="N245" t="b">
        <f ca="1">AND(IF(COUNTIF($K$191:K245,K245)&gt;1,FALSE,TRUE),K245&lt;&gt;0,NOT(M245))</f>
        <v>0</v>
      </c>
      <c r="O245" s="249">
        <f t="shared" ca="1" si="43"/>
        <v>0</v>
      </c>
      <c r="P245" s="168" t="str">
        <f t="shared" ca="1" si="44"/>
        <v>x</v>
      </c>
      <c r="Q245" s="352">
        <f t="shared" si="45"/>
        <v>0</v>
      </c>
    </row>
    <row r="246" spans="1:17" ht="14.5" hidden="1" x14ac:dyDescent="0.35">
      <c r="A246" s="100">
        <v>64</v>
      </c>
      <c r="B246" s="540" t="str">
        <f t="shared" si="46"/>
        <v>Part7</v>
      </c>
      <c r="C246" s="540"/>
      <c r="D246" s="540" t="str">
        <f t="shared" si="47"/>
        <v>autre_étab_8</v>
      </c>
      <c r="E246" s="540"/>
      <c r="F246" s="540"/>
      <c r="G246" s="540"/>
      <c r="H246" s="540"/>
      <c r="I246">
        <f t="shared" ca="1" si="48"/>
        <v>0</v>
      </c>
      <c r="J246" t="str">
        <f t="shared" ca="1" si="48"/>
        <v>Étab GGG</v>
      </c>
      <c r="K246" s="335">
        <f t="shared" ca="1" si="48"/>
        <v>0</v>
      </c>
      <c r="L246">
        <f t="shared" ca="1" si="48"/>
        <v>0</v>
      </c>
      <c r="M246" t="b">
        <f t="shared" si="42"/>
        <v>0</v>
      </c>
      <c r="N246" t="b">
        <f ca="1">AND(IF(COUNTIF($K$191:K246,K246)&gt;1,FALSE,TRUE),K246&lt;&gt;0,NOT(M246))</f>
        <v>0</v>
      </c>
      <c r="O246" s="249">
        <f t="shared" ca="1" si="43"/>
        <v>0</v>
      </c>
      <c r="P246" s="168" t="str">
        <f t="shared" ca="1" si="44"/>
        <v>x</v>
      </c>
      <c r="Q246" s="352">
        <f t="shared" si="45"/>
        <v>0</v>
      </c>
    </row>
    <row r="247" spans="1:17" ht="14.5" hidden="1" x14ac:dyDescent="0.35">
      <c r="A247" s="100">
        <v>65</v>
      </c>
      <c r="B247" s="540" t="str">
        <f t="shared" si="46"/>
        <v>Part8</v>
      </c>
      <c r="C247" s="540"/>
      <c r="D247" s="540" t="str">
        <f t="shared" si="47"/>
        <v>autre_étab_1</v>
      </c>
      <c r="E247" s="540"/>
      <c r="F247" s="540"/>
      <c r="G247" s="540"/>
      <c r="H247" s="540"/>
      <c r="I247" t="str">
        <f t="shared" ca="1" si="48"/>
        <v xml:space="preserve"> 
()</v>
      </c>
      <c r="J247" t="str">
        <f t="shared" ca="1" si="48"/>
        <v>Étab de la fiche</v>
      </c>
      <c r="K247" s="335" t="str">
        <f t="shared" ca="1" si="48"/>
        <v/>
      </c>
      <c r="L247">
        <f t="shared" ca="1" si="48"/>
        <v>0</v>
      </c>
      <c r="M247" t="b">
        <f t="shared" si="42"/>
        <v>1</v>
      </c>
      <c r="N247" t="b">
        <f ca="1">AND(IF(COUNTIF($K$191:K247,K247)&gt;1,FALSE,TRUE),K247&lt;&gt;0,NOT(M247))</f>
        <v>0</v>
      </c>
      <c r="O247" s="249">
        <f t="shared" ca="1" si="43"/>
        <v>0</v>
      </c>
      <c r="P247" s="168" t="str">
        <f t="shared" ca="1" si="44"/>
        <v>x</v>
      </c>
      <c r="Q247" s="352">
        <f t="shared" ca="1" si="45"/>
        <v>0</v>
      </c>
    </row>
    <row r="248" spans="1:17" ht="14.5" hidden="1" x14ac:dyDescent="0.35">
      <c r="A248" s="100">
        <v>66</v>
      </c>
      <c r="B248" s="540" t="str">
        <f t="shared" si="46"/>
        <v>Part8</v>
      </c>
      <c r="C248" s="540"/>
      <c r="D248" s="540" t="str">
        <f t="shared" si="47"/>
        <v>autre_étab_2</v>
      </c>
      <c r="E248" s="540"/>
      <c r="F248" s="540"/>
      <c r="G248" s="540"/>
      <c r="H248" s="540"/>
      <c r="I248">
        <f t="shared" ca="1" si="48"/>
        <v>0</v>
      </c>
      <c r="J248" t="str">
        <f t="shared" ca="1" si="48"/>
        <v>Étab AAA</v>
      </c>
      <c r="K248" s="335">
        <f t="shared" ca="1" si="48"/>
        <v>0</v>
      </c>
      <c r="L248">
        <f t="shared" ca="1" si="48"/>
        <v>0</v>
      </c>
      <c r="M248" t="b">
        <f t="shared" si="42"/>
        <v>0</v>
      </c>
      <c r="N248" t="b">
        <f ca="1">AND(IF(COUNTIF($K$191:K248,K248)&gt;1,FALSE,TRUE),K248&lt;&gt;0,NOT(M248))</f>
        <v>0</v>
      </c>
      <c r="O248" s="249">
        <f t="shared" ca="1" si="43"/>
        <v>0</v>
      </c>
      <c r="P248" s="168" t="str">
        <f t="shared" ca="1" si="44"/>
        <v>x</v>
      </c>
      <c r="Q248" s="352">
        <f t="shared" si="45"/>
        <v>0</v>
      </c>
    </row>
    <row r="249" spans="1:17" ht="14.5" hidden="1" x14ac:dyDescent="0.35">
      <c r="A249" s="100">
        <v>67</v>
      </c>
      <c r="B249" s="540" t="str">
        <f t="shared" si="46"/>
        <v>Part8</v>
      </c>
      <c r="C249" s="540"/>
      <c r="D249" s="540" t="str">
        <f t="shared" si="47"/>
        <v>autre_étab_3</v>
      </c>
      <c r="E249" s="540"/>
      <c r="F249" s="540"/>
      <c r="G249" s="540"/>
      <c r="H249" s="540"/>
      <c r="I249">
        <f t="shared" ca="1" si="48"/>
        <v>0</v>
      </c>
      <c r="J249" t="str">
        <f t="shared" ca="1" si="48"/>
        <v>Étab BBB</v>
      </c>
      <c r="K249" s="335">
        <f t="shared" ca="1" si="48"/>
        <v>0</v>
      </c>
      <c r="L249">
        <f t="shared" ca="1" si="48"/>
        <v>0</v>
      </c>
      <c r="M249" t="b">
        <f t="shared" si="42"/>
        <v>0</v>
      </c>
      <c r="N249" t="b">
        <f ca="1">AND(IF(COUNTIF($K$191:K249,K249)&gt;1,FALSE,TRUE),K249&lt;&gt;0,NOT(M249))</f>
        <v>0</v>
      </c>
      <c r="O249" s="249">
        <f t="shared" ca="1" si="43"/>
        <v>0</v>
      </c>
      <c r="P249" s="168" t="str">
        <f t="shared" ca="1" si="44"/>
        <v>x</v>
      </c>
      <c r="Q249" s="352">
        <f t="shared" si="45"/>
        <v>0</v>
      </c>
    </row>
    <row r="250" spans="1:17" ht="14.5" hidden="1" x14ac:dyDescent="0.35">
      <c r="A250" s="100">
        <v>68</v>
      </c>
      <c r="B250" s="540" t="str">
        <f t="shared" si="46"/>
        <v>Part8</v>
      </c>
      <c r="C250" s="540"/>
      <c r="D250" s="540" t="str">
        <f t="shared" si="47"/>
        <v>autre_étab_4</v>
      </c>
      <c r="E250" s="540"/>
      <c r="F250" s="540"/>
      <c r="G250" s="540"/>
      <c r="H250" s="540"/>
      <c r="I250">
        <f t="shared" ca="1" si="48"/>
        <v>0</v>
      </c>
      <c r="J250" t="str">
        <f t="shared" ca="1" si="48"/>
        <v>Étab CCC</v>
      </c>
      <c r="K250" s="335">
        <f t="shared" ca="1" si="48"/>
        <v>0</v>
      </c>
      <c r="L250">
        <f t="shared" ca="1" si="48"/>
        <v>0</v>
      </c>
      <c r="M250" t="b">
        <f t="shared" si="42"/>
        <v>0</v>
      </c>
      <c r="N250" t="b">
        <f ca="1">AND(IF(COUNTIF($K$191:K250,K250)&gt;1,FALSE,TRUE),K250&lt;&gt;0,NOT(M250))</f>
        <v>0</v>
      </c>
      <c r="O250" s="249">
        <f t="shared" ca="1" si="43"/>
        <v>0</v>
      </c>
      <c r="P250" s="168" t="str">
        <f t="shared" ca="1" si="44"/>
        <v>x</v>
      </c>
      <c r="Q250" s="352">
        <f t="shared" si="45"/>
        <v>0</v>
      </c>
    </row>
    <row r="251" spans="1:17" ht="14.5" hidden="1" x14ac:dyDescent="0.35">
      <c r="A251" s="100">
        <v>69</v>
      </c>
      <c r="B251" s="540" t="str">
        <f t="shared" si="46"/>
        <v>Part8</v>
      </c>
      <c r="C251" s="540"/>
      <c r="D251" s="540" t="str">
        <f t="shared" si="47"/>
        <v>autre_étab_5</v>
      </c>
      <c r="E251" s="540"/>
      <c r="F251" s="540"/>
      <c r="G251" s="540"/>
      <c r="H251" s="540"/>
      <c r="I251">
        <f t="shared" ref="I251:L270" ca="1" si="49">INDIRECT("'"&amp;$B251&amp;"'!"&amp;I$189&amp;ROW(INDIRECT("'"&amp;$B251&amp;"'!"&amp;$D251)))</f>
        <v>0</v>
      </c>
      <c r="J251" t="str">
        <f t="shared" ca="1" si="49"/>
        <v>Étab DDD</v>
      </c>
      <c r="K251" s="335">
        <f t="shared" ca="1" si="49"/>
        <v>0</v>
      </c>
      <c r="L251">
        <f t="shared" ca="1" si="49"/>
        <v>0</v>
      </c>
      <c r="M251" t="b">
        <f t="shared" si="42"/>
        <v>0</v>
      </c>
      <c r="N251" t="b">
        <f ca="1">AND(IF(COUNTIF($K$191:K251,K251)&gt;1,FALSE,TRUE),K251&lt;&gt;0,NOT(M251))</f>
        <v>0</v>
      </c>
      <c r="O251" s="249">
        <f t="shared" ca="1" si="43"/>
        <v>0</v>
      </c>
      <c r="P251" s="168" t="str">
        <f t="shared" ca="1" si="44"/>
        <v>x</v>
      </c>
      <c r="Q251" s="352">
        <f t="shared" si="45"/>
        <v>0</v>
      </c>
    </row>
    <row r="252" spans="1:17" ht="14.5" hidden="1" x14ac:dyDescent="0.35">
      <c r="A252" s="100">
        <v>70</v>
      </c>
      <c r="B252" s="540" t="str">
        <f t="shared" si="46"/>
        <v>Part8</v>
      </c>
      <c r="C252" s="540"/>
      <c r="D252" s="540" t="str">
        <f t="shared" si="47"/>
        <v>autre_étab_6</v>
      </c>
      <c r="E252" s="540"/>
      <c r="F252" s="540"/>
      <c r="G252" s="540"/>
      <c r="H252" s="540"/>
      <c r="I252">
        <f t="shared" ca="1" si="49"/>
        <v>0</v>
      </c>
      <c r="J252" t="str">
        <f t="shared" ca="1" si="49"/>
        <v>Étab EEE</v>
      </c>
      <c r="K252" s="335">
        <f t="shared" ca="1" si="49"/>
        <v>0</v>
      </c>
      <c r="L252">
        <f t="shared" ca="1" si="49"/>
        <v>0</v>
      </c>
      <c r="M252" t="b">
        <f t="shared" si="42"/>
        <v>0</v>
      </c>
      <c r="N252" t="b">
        <f ca="1">AND(IF(COUNTIF($K$191:K252,K252)&gt;1,FALSE,TRUE),K252&lt;&gt;0,NOT(M252))</f>
        <v>0</v>
      </c>
      <c r="O252" s="249">
        <f t="shared" ca="1" si="43"/>
        <v>0</v>
      </c>
      <c r="P252" s="168" t="str">
        <f t="shared" ca="1" si="44"/>
        <v>x</v>
      </c>
      <c r="Q252" s="352">
        <f t="shared" si="45"/>
        <v>0</v>
      </c>
    </row>
    <row r="253" spans="1:17" ht="14.5" hidden="1" x14ac:dyDescent="0.35">
      <c r="A253" s="100">
        <v>71</v>
      </c>
      <c r="B253" s="540" t="str">
        <f t="shared" si="46"/>
        <v>Part8</v>
      </c>
      <c r="C253" s="540"/>
      <c r="D253" s="540" t="str">
        <f t="shared" si="47"/>
        <v>autre_étab_7</v>
      </c>
      <c r="E253" s="540"/>
      <c r="F253" s="540"/>
      <c r="G253" s="540"/>
      <c r="H253" s="540"/>
      <c r="I253">
        <f t="shared" ca="1" si="49"/>
        <v>0</v>
      </c>
      <c r="J253" t="str">
        <f t="shared" ca="1" si="49"/>
        <v>Étab FFF</v>
      </c>
      <c r="K253" s="335">
        <f t="shared" ca="1" si="49"/>
        <v>0</v>
      </c>
      <c r="L253">
        <f t="shared" ca="1" si="49"/>
        <v>0</v>
      </c>
      <c r="M253" t="b">
        <f t="shared" si="42"/>
        <v>0</v>
      </c>
      <c r="N253" t="b">
        <f ca="1">AND(IF(COUNTIF($K$191:K253,K253)&gt;1,FALSE,TRUE),K253&lt;&gt;0,NOT(M253))</f>
        <v>0</v>
      </c>
      <c r="O253" s="249">
        <f t="shared" ca="1" si="43"/>
        <v>0</v>
      </c>
      <c r="P253" s="168" t="str">
        <f t="shared" ca="1" si="44"/>
        <v>x</v>
      </c>
      <c r="Q253" s="352">
        <f t="shared" si="45"/>
        <v>0</v>
      </c>
    </row>
    <row r="254" spans="1:17" ht="14.5" hidden="1" x14ac:dyDescent="0.35">
      <c r="A254" s="100">
        <v>72</v>
      </c>
      <c r="B254" s="540" t="str">
        <f t="shared" si="46"/>
        <v>Part8</v>
      </c>
      <c r="C254" s="540"/>
      <c r="D254" s="540" t="str">
        <f t="shared" si="47"/>
        <v>autre_étab_8</v>
      </c>
      <c r="E254" s="540"/>
      <c r="F254" s="540"/>
      <c r="G254" s="540"/>
      <c r="H254" s="540"/>
      <c r="I254">
        <f t="shared" ca="1" si="49"/>
        <v>0</v>
      </c>
      <c r="J254" t="str">
        <f t="shared" ca="1" si="49"/>
        <v>Étab GGG</v>
      </c>
      <c r="K254" s="335">
        <f t="shared" ca="1" si="49"/>
        <v>0</v>
      </c>
      <c r="L254">
        <f t="shared" ca="1" si="49"/>
        <v>0</v>
      </c>
      <c r="M254" t="b">
        <f t="shared" si="42"/>
        <v>0</v>
      </c>
      <c r="N254" t="b">
        <f ca="1">AND(IF(COUNTIF($K$191:K254,K254)&gt;1,FALSE,TRUE),K254&lt;&gt;0,NOT(M254))</f>
        <v>0</v>
      </c>
      <c r="O254" s="249">
        <f t="shared" ca="1" si="43"/>
        <v>0</v>
      </c>
      <c r="P254" s="168" t="str">
        <f t="shared" ca="1" si="44"/>
        <v>x</v>
      </c>
      <c r="Q254" s="352">
        <f t="shared" si="45"/>
        <v>0</v>
      </c>
    </row>
    <row r="255" spans="1:17" ht="14.5" hidden="1" x14ac:dyDescent="0.35">
      <c r="A255" s="100">
        <v>73</v>
      </c>
      <c r="B255" s="540" t="str">
        <f t="shared" si="46"/>
        <v>Part9</v>
      </c>
      <c r="C255" s="540"/>
      <c r="D255" s="540" t="str">
        <f t="shared" si="47"/>
        <v>autre_étab_1</v>
      </c>
      <c r="E255" s="540"/>
      <c r="F255" s="540"/>
      <c r="G255" s="540"/>
      <c r="H255" s="540"/>
      <c r="I255" t="str">
        <f t="shared" ca="1" si="49"/>
        <v xml:space="preserve"> 
()</v>
      </c>
      <c r="J255" t="str">
        <f t="shared" ca="1" si="49"/>
        <v>Étab de la fiche</v>
      </c>
      <c r="K255" s="335" t="str">
        <f t="shared" ca="1" si="49"/>
        <v/>
      </c>
      <c r="L255">
        <f t="shared" ca="1" si="49"/>
        <v>0</v>
      </c>
      <c r="M255" t="b">
        <f t="shared" si="42"/>
        <v>1</v>
      </c>
      <c r="N255" t="b">
        <f ca="1">AND(IF(COUNTIF($K$191:K255,K255)&gt;1,FALSE,TRUE),K255&lt;&gt;0,NOT(M255))</f>
        <v>0</v>
      </c>
      <c r="O255" s="249">
        <f t="shared" ref="O255" ca="1" si="50">O254+N255</f>
        <v>0</v>
      </c>
      <c r="P255" s="168" t="str">
        <f t="shared" ref="P255" ca="1" si="51">IF(N255,O255,"x")</f>
        <v>x</v>
      </c>
      <c r="Q255" s="352">
        <f t="shared" ca="1" si="45"/>
        <v>0</v>
      </c>
    </row>
    <row r="256" spans="1:17" ht="14.5" hidden="1" x14ac:dyDescent="0.35">
      <c r="A256" s="100">
        <v>74</v>
      </c>
      <c r="B256" s="540" t="str">
        <f t="shared" si="46"/>
        <v>Part9</v>
      </c>
      <c r="C256" s="540"/>
      <c r="D256" s="540" t="str">
        <f t="shared" ref="D256:D319" si="52">"autre_étab_"&amp;A256-8*QUOTIENT(A256-1,8)</f>
        <v>autre_étab_2</v>
      </c>
      <c r="E256" s="540"/>
      <c r="F256" s="540"/>
      <c r="G256" s="540"/>
      <c r="H256" s="540"/>
      <c r="I256">
        <f t="shared" ca="1" si="49"/>
        <v>0</v>
      </c>
      <c r="J256" t="str">
        <f t="shared" ca="1" si="49"/>
        <v>Étab AAA</v>
      </c>
      <c r="K256" s="335">
        <f t="shared" ca="1" si="49"/>
        <v>0</v>
      </c>
      <c r="L256">
        <f t="shared" ca="1" si="49"/>
        <v>0</v>
      </c>
      <c r="M256" t="b">
        <f t="shared" ref="M256:M319" si="53">IF(D256="autre_étab_1",TRUE,FALSE)</f>
        <v>0</v>
      </c>
      <c r="N256" t="b">
        <f ca="1">AND(IF(COUNTIF($K$191:K256,K256)&gt;1,FALSE,TRUE),K256&lt;&gt;0,NOT(M256))</f>
        <v>0</v>
      </c>
      <c r="O256" s="249">
        <f t="shared" ref="O256:O319" ca="1" si="54">O255+N256</f>
        <v>0</v>
      </c>
      <c r="P256" s="168" t="str">
        <f t="shared" ref="P256:P319" ca="1" si="55">IF(N256,O256,"x")</f>
        <v>x</v>
      </c>
      <c r="Q256" s="352">
        <f t="shared" ref="Q256:Q319" si="56">IF(M256,L256,0)</f>
        <v>0</v>
      </c>
    </row>
    <row r="257" spans="1:17" ht="14.5" hidden="1" x14ac:dyDescent="0.35">
      <c r="A257" s="100">
        <v>75</v>
      </c>
      <c r="B257" s="540" t="str">
        <f t="shared" si="46"/>
        <v>Part9</v>
      </c>
      <c r="C257" s="540"/>
      <c r="D257" s="540" t="str">
        <f t="shared" si="52"/>
        <v>autre_étab_3</v>
      </c>
      <c r="E257" s="540"/>
      <c r="F257" s="540"/>
      <c r="G257" s="540"/>
      <c r="H257" s="540"/>
      <c r="I257">
        <f t="shared" ca="1" si="49"/>
        <v>0</v>
      </c>
      <c r="J257" t="str">
        <f t="shared" ca="1" si="49"/>
        <v>Étab BBB</v>
      </c>
      <c r="K257" s="335">
        <f t="shared" ca="1" si="49"/>
        <v>0</v>
      </c>
      <c r="L257">
        <f t="shared" ca="1" si="49"/>
        <v>0</v>
      </c>
      <c r="M257" t="b">
        <f t="shared" si="53"/>
        <v>0</v>
      </c>
      <c r="N257" t="b">
        <f ca="1">AND(IF(COUNTIF($K$191:K257,K257)&gt;1,FALSE,TRUE),K257&lt;&gt;0,NOT(M257))</f>
        <v>0</v>
      </c>
      <c r="O257" s="249">
        <f t="shared" ca="1" si="54"/>
        <v>0</v>
      </c>
      <c r="P257" s="168" t="str">
        <f t="shared" ca="1" si="55"/>
        <v>x</v>
      </c>
      <c r="Q257" s="352">
        <f t="shared" si="56"/>
        <v>0</v>
      </c>
    </row>
    <row r="258" spans="1:17" ht="14.5" hidden="1" x14ac:dyDescent="0.35">
      <c r="A258" s="100">
        <v>76</v>
      </c>
      <c r="B258" s="540" t="str">
        <f t="shared" si="46"/>
        <v>Part9</v>
      </c>
      <c r="C258" s="540"/>
      <c r="D258" s="540" t="str">
        <f t="shared" si="52"/>
        <v>autre_étab_4</v>
      </c>
      <c r="E258" s="540"/>
      <c r="F258" s="540"/>
      <c r="G258" s="540"/>
      <c r="H258" s="540"/>
      <c r="I258">
        <f t="shared" ca="1" si="49"/>
        <v>0</v>
      </c>
      <c r="J258" t="str">
        <f t="shared" ca="1" si="49"/>
        <v>Étab CCC</v>
      </c>
      <c r="K258" s="335">
        <f t="shared" ca="1" si="49"/>
        <v>0</v>
      </c>
      <c r="L258">
        <f t="shared" ca="1" si="49"/>
        <v>0</v>
      </c>
      <c r="M258" t="b">
        <f t="shared" si="53"/>
        <v>0</v>
      </c>
      <c r="N258" t="b">
        <f ca="1">AND(IF(COUNTIF($K$191:K258,K258)&gt;1,FALSE,TRUE),K258&lt;&gt;0,NOT(M258))</f>
        <v>0</v>
      </c>
      <c r="O258" s="249">
        <f t="shared" ca="1" si="54"/>
        <v>0</v>
      </c>
      <c r="P258" s="168" t="str">
        <f t="shared" ca="1" si="55"/>
        <v>x</v>
      </c>
      <c r="Q258" s="352">
        <f t="shared" si="56"/>
        <v>0</v>
      </c>
    </row>
    <row r="259" spans="1:17" ht="14.5" hidden="1" x14ac:dyDescent="0.35">
      <c r="A259" s="100">
        <v>77</v>
      </c>
      <c r="B259" s="540" t="str">
        <f t="shared" si="46"/>
        <v>Part9</v>
      </c>
      <c r="C259" s="540"/>
      <c r="D259" s="540" t="str">
        <f t="shared" si="52"/>
        <v>autre_étab_5</v>
      </c>
      <c r="E259" s="540"/>
      <c r="F259" s="540"/>
      <c r="G259" s="540"/>
      <c r="H259" s="540"/>
      <c r="I259">
        <f t="shared" ca="1" si="49"/>
        <v>0</v>
      </c>
      <c r="J259" t="str">
        <f t="shared" ca="1" si="49"/>
        <v>Étab DDD</v>
      </c>
      <c r="K259" s="335">
        <f t="shared" ca="1" si="49"/>
        <v>0</v>
      </c>
      <c r="L259">
        <f t="shared" ca="1" si="49"/>
        <v>0</v>
      </c>
      <c r="M259" t="b">
        <f t="shared" si="53"/>
        <v>0</v>
      </c>
      <c r="N259" t="b">
        <f ca="1">AND(IF(COUNTIF($K$191:K259,K259)&gt;1,FALSE,TRUE),K259&lt;&gt;0,NOT(M259))</f>
        <v>0</v>
      </c>
      <c r="O259" s="249">
        <f t="shared" ca="1" si="54"/>
        <v>0</v>
      </c>
      <c r="P259" s="168" t="str">
        <f t="shared" ca="1" si="55"/>
        <v>x</v>
      </c>
      <c r="Q259" s="352">
        <f t="shared" si="56"/>
        <v>0</v>
      </c>
    </row>
    <row r="260" spans="1:17" ht="14.5" hidden="1" x14ac:dyDescent="0.35">
      <c r="A260" s="100">
        <v>78</v>
      </c>
      <c r="B260" s="540" t="str">
        <f t="shared" si="46"/>
        <v>Part9</v>
      </c>
      <c r="C260" s="540"/>
      <c r="D260" s="540" t="str">
        <f t="shared" si="52"/>
        <v>autre_étab_6</v>
      </c>
      <c r="E260" s="540"/>
      <c r="F260" s="540"/>
      <c r="G260" s="540"/>
      <c r="H260" s="540"/>
      <c r="I260">
        <f t="shared" ca="1" si="49"/>
        <v>0</v>
      </c>
      <c r="J260" t="str">
        <f t="shared" ca="1" si="49"/>
        <v>Étab EEE</v>
      </c>
      <c r="K260" s="335">
        <f t="shared" ca="1" si="49"/>
        <v>0</v>
      </c>
      <c r="L260">
        <f t="shared" ca="1" si="49"/>
        <v>0</v>
      </c>
      <c r="M260" t="b">
        <f t="shared" si="53"/>
        <v>0</v>
      </c>
      <c r="N260" t="b">
        <f ca="1">AND(IF(COUNTIF($K$191:K260,K260)&gt;1,FALSE,TRUE),K260&lt;&gt;0,NOT(M260))</f>
        <v>0</v>
      </c>
      <c r="O260" s="249">
        <f t="shared" ca="1" si="54"/>
        <v>0</v>
      </c>
      <c r="P260" s="168" t="str">
        <f t="shared" ca="1" si="55"/>
        <v>x</v>
      </c>
      <c r="Q260" s="352">
        <f t="shared" si="56"/>
        <v>0</v>
      </c>
    </row>
    <row r="261" spans="1:17" ht="14.5" hidden="1" x14ac:dyDescent="0.35">
      <c r="A261" s="100">
        <v>79</v>
      </c>
      <c r="B261" s="540" t="str">
        <f t="shared" si="46"/>
        <v>Part9</v>
      </c>
      <c r="C261" s="540"/>
      <c r="D261" s="540" t="str">
        <f t="shared" si="52"/>
        <v>autre_étab_7</v>
      </c>
      <c r="E261" s="540"/>
      <c r="F261" s="540"/>
      <c r="G261" s="540"/>
      <c r="H261" s="540"/>
      <c r="I261">
        <f t="shared" ca="1" si="49"/>
        <v>0</v>
      </c>
      <c r="J261" t="str">
        <f t="shared" ca="1" si="49"/>
        <v>Étab FFF</v>
      </c>
      <c r="K261" s="335">
        <f t="shared" ca="1" si="49"/>
        <v>0</v>
      </c>
      <c r="L261">
        <f t="shared" ca="1" si="49"/>
        <v>0</v>
      </c>
      <c r="M261" t="b">
        <f t="shared" si="53"/>
        <v>0</v>
      </c>
      <c r="N261" t="b">
        <f ca="1">AND(IF(COUNTIF($K$191:K261,K261)&gt;1,FALSE,TRUE),K261&lt;&gt;0,NOT(M261))</f>
        <v>0</v>
      </c>
      <c r="O261" s="249">
        <f t="shared" ca="1" si="54"/>
        <v>0</v>
      </c>
      <c r="P261" s="168" t="str">
        <f t="shared" ca="1" si="55"/>
        <v>x</v>
      </c>
      <c r="Q261" s="352">
        <f t="shared" si="56"/>
        <v>0</v>
      </c>
    </row>
    <row r="262" spans="1:17" ht="14.5" hidden="1" x14ac:dyDescent="0.35">
      <c r="A262" s="100">
        <v>80</v>
      </c>
      <c r="B262" s="540" t="str">
        <f t="shared" si="46"/>
        <v>Part9</v>
      </c>
      <c r="C262" s="540"/>
      <c r="D262" s="540" t="str">
        <f t="shared" si="52"/>
        <v>autre_étab_8</v>
      </c>
      <c r="E262" s="540"/>
      <c r="F262" s="540"/>
      <c r="G262" s="540"/>
      <c r="H262" s="540"/>
      <c r="I262">
        <f t="shared" ca="1" si="49"/>
        <v>0</v>
      </c>
      <c r="J262" t="str">
        <f t="shared" ca="1" si="49"/>
        <v>Étab GGG</v>
      </c>
      <c r="K262" s="335">
        <f t="shared" ca="1" si="49"/>
        <v>0</v>
      </c>
      <c r="L262">
        <f t="shared" ca="1" si="49"/>
        <v>0</v>
      </c>
      <c r="M262" t="b">
        <f t="shared" si="53"/>
        <v>0</v>
      </c>
      <c r="N262" t="b">
        <f ca="1">AND(IF(COUNTIF($K$191:K262,K262)&gt;1,FALSE,TRUE),K262&lt;&gt;0,NOT(M262))</f>
        <v>0</v>
      </c>
      <c r="O262" s="249">
        <f t="shared" ca="1" si="54"/>
        <v>0</v>
      </c>
      <c r="P262" s="168" t="str">
        <f t="shared" ca="1" si="55"/>
        <v>x</v>
      </c>
      <c r="Q262" s="352">
        <f t="shared" si="56"/>
        <v>0</v>
      </c>
    </row>
    <row r="263" spans="1:17" ht="14.5" hidden="1" x14ac:dyDescent="0.35">
      <c r="A263" s="100">
        <v>81</v>
      </c>
      <c r="B263" s="540" t="str">
        <f t="shared" ref="B263" si="57">"Part"&amp;QUOTIENT(A263-1,8)</f>
        <v>Part10</v>
      </c>
      <c r="C263" s="540"/>
      <c r="D263" s="540" t="str">
        <f t="shared" si="52"/>
        <v>autre_étab_1</v>
      </c>
      <c r="E263" s="540"/>
      <c r="F263" s="540"/>
      <c r="G263" s="540"/>
      <c r="H263" s="540"/>
      <c r="I263" t="str">
        <f t="shared" ca="1" si="49"/>
        <v xml:space="preserve"> 
()</v>
      </c>
      <c r="J263" t="str">
        <f t="shared" ca="1" si="49"/>
        <v>Étab de la fiche</v>
      </c>
      <c r="K263" s="335" t="str">
        <f t="shared" ca="1" si="49"/>
        <v/>
      </c>
      <c r="L263">
        <f t="shared" ca="1" si="49"/>
        <v>0</v>
      </c>
      <c r="M263" t="b">
        <f t="shared" si="53"/>
        <v>1</v>
      </c>
      <c r="N263" t="b">
        <f ca="1">AND(IF(COUNTIF($K$191:K263,K263)&gt;1,FALSE,TRUE),K263&lt;&gt;0,NOT(M263))</f>
        <v>0</v>
      </c>
      <c r="O263" s="249">
        <f t="shared" ca="1" si="54"/>
        <v>0</v>
      </c>
      <c r="P263" s="168" t="str">
        <f t="shared" ca="1" si="55"/>
        <v>x</v>
      </c>
      <c r="Q263" s="352">
        <f t="shared" ca="1" si="56"/>
        <v>0</v>
      </c>
    </row>
    <row r="264" spans="1:17" ht="14.5" hidden="1" x14ac:dyDescent="0.35">
      <c r="A264" s="100">
        <v>82</v>
      </c>
      <c r="B264" s="540" t="str">
        <f t="shared" ref="B264:B327" si="58">"Part"&amp;QUOTIENT(A264-1,8)</f>
        <v>Part10</v>
      </c>
      <c r="C264" s="540"/>
      <c r="D264" s="540" t="str">
        <f t="shared" si="52"/>
        <v>autre_étab_2</v>
      </c>
      <c r="E264" s="540"/>
      <c r="F264" s="540"/>
      <c r="G264" s="540"/>
      <c r="H264" s="540"/>
      <c r="I264">
        <f t="shared" ca="1" si="49"/>
        <v>0</v>
      </c>
      <c r="J264" t="str">
        <f t="shared" ca="1" si="49"/>
        <v>Étab AAA</v>
      </c>
      <c r="K264" s="335">
        <f t="shared" ca="1" si="49"/>
        <v>0</v>
      </c>
      <c r="L264">
        <f t="shared" ca="1" si="49"/>
        <v>0</v>
      </c>
      <c r="M264" t="b">
        <f t="shared" si="53"/>
        <v>0</v>
      </c>
      <c r="N264" t="b">
        <f ca="1">AND(IF(COUNTIF($K$191:K264,K264)&gt;1,FALSE,TRUE),K264&lt;&gt;0,NOT(M264))</f>
        <v>0</v>
      </c>
      <c r="O264" s="249">
        <f t="shared" ca="1" si="54"/>
        <v>0</v>
      </c>
      <c r="P264" s="168" t="str">
        <f t="shared" ca="1" si="55"/>
        <v>x</v>
      </c>
      <c r="Q264" s="352">
        <f t="shared" si="56"/>
        <v>0</v>
      </c>
    </row>
    <row r="265" spans="1:17" ht="14.5" hidden="1" x14ac:dyDescent="0.35">
      <c r="A265" s="100">
        <v>83</v>
      </c>
      <c r="B265" s="540" t="str">
        <f t="shared" si="58"/>
        <v>Part10</v>
      </c>
      <c r="C265" s="540"/>
      <c r="D265" s="540" t="str">
        <f t="shared" si="52"/>
        <v>autre_étab_3</v>
      </c>
      <c r="E265" s="540"/>
      <c r="F265" s="540"/>
      <c r="G265" s="540"/>
      <c r="H265" s="540"/>
      <c r="I265">
        <f t="shared" ca="1" si="49"/>
        <v>0</v>
      </c>
      <c r="J265" t="str">
        <f t="shared" ca="1" si="49"/>
        <v>Étab BBB</v>
      </c>
      <c r="K265" s="335">
        <f t="shared" ca="1" si="49"/>
        <v>0</v>
      </c>
      <c r="L265">
        <f t="shared" ca="1" si="49"/>
        <v>0</v>
      </c>
      <c r="M265" t="b">
        <f t="shared" si="53"/>
        <v>0</v>
      </c>
      <c r="N265" t="b">
        <f ca="1">AND(IF(COUNTIF($K$191:K265,K265)&gt;1,FALSE,TRUE),K265&lt;&gt;0,NOT(M265))</f>
        <v>0</v>
      </c>
      <c r="O265" s="249">
        <f t="shared" ca="1" si="54"/>
        <v>0</v>
      </c>
      <c r="P265" s="168" t="str">
        <f t="shared" ca="1" si="55"/>
        <v>x</v>
      </c>
      <c r="Q265" s="352">
        <f t="shared" si="56"/>
        <v>0</v>
      </c>
    </row>
    <row r="266" spans="1:17" ht="14.5" hidden="1" x14ac:dyDescent="0.35">
      <c r="A266" s="100">
        <v>84</v>
      </c>
      <c r="B266" s="540" t="str">
        <f t="shared" si="58"/>
        <v>Part10</v>
      </c>
      <c r="C266" s="540"/>
      <c r="D266" s="540" t="str">
        <f t="shared" si="52"/>
        <v>autre_étab_4</v>
      </c>
      <c r="E266" s="540"/>
      <c r="F266" s="540"/>
      <c r="G266" s="540"/>
      <c r="H266" s="540"/>
      <c r="I266">
        <f t="shared" ca="1" si="49"/>
        <v>0</v>
      </c>
      <c r="J266" t="str">
        <f t="shared" ca="1" si="49"/>
        <v>Étab CCC</v>
      </c>
      <c r="K266" s="335">
        <f t="shared" ca="1" si="49"/>
        <v>0</v>
      </c>
      <c r="L266">
        <f t="shared" ca="1" si="49"/>
        <v>0</v>
      </c>
      <c r="M266" t="b">
        <f t="shared" si="53"/>
        <v>0</v>
      </c>
      <c r="N266" t="b">
        <f ca="1">AND(IF(COUNTIF($K$191:K266,K266)&gt;1,FALSE,TRUE),K266&lt;&gt;0,NOT(M266))</f>
        <v>0</v>
      </c>
      <c r="O266" s="249">
        <f t="shared" ca="1" si="54"/>
        <v>0</v>
      </c>
      <c r="P266" s="168" t="str">
        <f t="shared" ca="1" si="55"/>
        <v>x</v>
      </c>
      <c r="Q266" s="352">
        <f t="shared" si="56"/>
        <v>0</v>
      </c>
    </row>
    <row r="267" spans="1:17" ht="14.5" hidden="1" x14ac:dyDescent="0.35">
      <c r="A267" s="100">
        <v>85</v>
      </c>
      <c r="B267" s="540" t="str">
        <f t="shared" si="58"/>
        <v>Part10</v>
      </c>
      <c r="C267" s="540"/>
      <c r="D267" s="540" t="str">
        <f t="shared" si="52"/>
        <v>autre_étab_5</v>
      </c>
      <c r="E267" s="540"/>
      <c r="F267" s="540"/>
      <c r="G267" s="540"/>
      <c r="H267" s="540"/>
      <c r="I267">
        <f t="shared" ca="1" si="49"/>
        <v>0</v>
      </c>
      <c r="J267" t="str">
        <f t="shared" ca="1" si="49"/>
        <v>Étab DDD</v>
      </c>
      <c r="K267" s="335">
        <f t="shared" ca="1" si="49"/>
        <v>0</v>
      </c>
      <c r="L267">
        <f t="shared" ca="1" si="49"/>
        <v>0</v>
      </c>
      <c r="M267" t="b">
        <f t="shared" si="53"/>
        <v>0</v>
      </c>
      <c r="N267" t="b">
        <f ca="1">AND(IF(COUNTIF($K$191:K267,K267)&gt;1,FALSE,TRUE),K267&lt;&gt;0,NOT(M267))</f>
        <v>0</v>
      </c>
      <c r="O267" s="249">
        <f t="shared" ca="1" si="54"/>
        <v>0</v>
      </c>
      <c r="P267" s="168" t="str">
        <f t="shared" ca="1" si="55"/>
        <v>x</v>
      </c>
      <c r="Q267" s="352">
        <f t="shared" si="56"/>
        <v>0</v>
      </c>
    </row>
    <row r="268" spans="1:17" ht="14.5" hidden="1" x14ac:dyDescent="0.35">
      <c r="A268" s="100">
        <v>86</v>
      </c>
      <c r="B268" s="540" t="str">
        <f t="shared" si="58"/>
        <v>Part10</v>
      </c>
      <c r="C268" s="540"/>
      <c r="D268" s="540" t="str">
        <f t="shared" si="52"/>
        <v>autre_étab_6</v>
      </c>
      <c r="E268" s="540"/>
      <c r="F268" s="540"/>
      <c r="G268" s="540"/>
      <c r="H268" s="540"/>
      <c r="I268">
        <f t="shared" ca="1" si="49"/>
        <v>0</v>
      </c>
      <c r="J268" t="str">
        <f t="shared" ca="1" si="49"/>
        <v>Étab EEE</v>
      </c>
      <c r="K268" s="335">
        <f t="shared" ca="1" si="49"/>
        <v>0</v>
      </c>
      <c r="L268">
        <f t="shared" ca="1" si="49"/>
        <v>0</v>
      </c>
      <c r="M268" t="b">
        <f t="shared" si="53"/>
        <v>0</v>
      </c>
      <c r="N268" t="b">
        <f ca="1">AND(IF(COUNTIF($K$191:K268,K268)&gt;1,FALSE,TRUE),K268&lt;&gt;0,NOT(M268))</f>
        <v>0</v>
      </c>
      <c r="O268" s="249">
        <f t="shared" ca="1" si="54"/>
        <v>0</v>
      </c>
      <c r="P268" s="168" t="str">
        <f t="shared" ca="1" si="55"/>
        <v>x</v>
      </c>
      <c r="Q268" s="352">
        <f t="shared" si="56"/>
        <v>0</v>
      </c>
    </row>
    <row r="269" spans="1:17" ht="14.5" hidden="1" x14ac:dyDescent="0.35">
      <c r="A269" s="100">
        <v>87</v>
      </c>
      <c r="B269" s="540" t="str">
        <f t="shared" si="58"/>
        <v>Part10</v>
      </c>
      <c r="C269" s="540"/>
      <c r="D269" s="540" t="str">
        <f t="shared" si="52"/>
        <v>autre_étab_7</v>
      </c>
      <c r="E269" s="540"/>
      <c r="F269" s="540"/>
      <c r="G269" s="540"/>
      <c r="H269" s="540"/>
      <c r="I269">
        <f t="shared" ca="1" si="49"/>
        <v>0</v>
      </c>
      <c r="J269" t="str">
        <f t="shared" ca="1" si="49"/>
        <v>Étab FFF</v>
      </c>
      <c r="K269" s="335">
        <f t="shared" ca="1" si="49"/>
        <v>0</v>
      </c>
      <c r="L269">
        <f t="shared" ca="1" si="49"/>
        <v>0</v>
      </c>
      <c r="M269" t="b">
        <f t="shared" si="53"/>
        <v>0</v>
      </c>
      <c r="N269" t="b">
        <f ca="1">AND(IF(COUNTIF($K$191:K269,K269)&gt;1,FALSE,TRUE),K269&lt;&gt;0,NOT(M269))</f>
        <v>0</v>
      </c>
      <c r="O269" s="249">
        <f t="shared" ca="1" si="54"/>
        <v>0</v>
      </c>
      <c r="P269" s="168" t="str">
        <f t="shared" ca="1" si="55"/>
        <v>x</v>
      </c>
      <c r="Q269" s="352">
        <f t="shared" si="56"/>
        <v>0</v>
      </c>
    </row>
    <row r="270" spans="1:17" ht="14.5" hidden="1" x14ac:dyDescent="0.35">
      <c r="A270" s="100">
        <v>88</v>
      </c>
      <c r="B270" s="540" t="str">
        <f t="shared" si="58"/>
        <v>Part10</v>
      </c>
      <c r="C270" s="540"/>
      <c r="D270" s="540" t="str">
        <f t="shared" si="52"/>
        <v>autre_étab_8</v>
      </c>
      <c r="E270" s="540"/>
      <c r="F270" s="540"/>
      <c r="G270" s="540"/>
      <c r="H270" s="540"/>
      <c r="I270">
        <f t="shared" ca="1" si="49"/>
        <v>0</v>
      </c>
      <c r="J270" t="str">
        <f t="shared" ca="1" si="49"/>
        <v>Étab GGG</v>
      </c>
      <c r="K270" s="335">
        <f t="shared" ca="1" si="49"/>
        <v>0</v>
      </c>
      <c r="L270">
        <f t="shared" ca="1" si="49"/>
        <v>0</v>
      </c>
      <c r="M270" t="b">
        <f t="shared" si="53"/>
        <v>0</v>
      </c>
      <c r="N270" t="b">
        <f ca="1">AND(IF(COUNTIF($K$191:K270,K270)&gt;1,FALSE,TRUE),K270&lt;&gt;0,NOT(M270))</f>
        <v>0</v>
      </c>
      <c r="O270" s="249">
        <f t="shared" ca="1" si="54"/>
        <v>0</v>
      </c>
      <c r="P270" s="168" t="str">
        <f t="shared" ca="1" si="55"/>
        <v>x</v>
      </c>
      <c r="Q270" s="352">
        <f t="shared" si="56"/>
        <v>0</v>
      </c>
    </row>
    <row r="271" spans="1:17" ht="14.5" hidden="1" x14ac:dyDescent="0.35">
      <c r="A271" s="100">
        <v>89</v>
      </c>
      <c r="B271" s="540" t="str">
        <f t="shared" si="58"/>
        <v>Part11</v>
      </c>
      <c r="C271" s="540"/>
      <c r="D271" s="540" t="str">
        <f t="shared" si="52"/>
        <v>autre_étab_1</v>
      </c>
      <c r="E271" s="540"/>
      <c r="F271" s="540"/>
      <c r="G271" s="540"/>
      <c r="H271" s="540"/>
      <c r="I271" t="str">
        <f t="shared" ref="I271:L290" ca="1" si="59">INDIRECT("'"&amp;$B271&amp;"'!"&amp;I$189&amp;ROW(INDIRECT("'"&amp;$B271&amp;"'!"&amp;$D271)))</f>
        <v xml:space="preserve"> 
()</v>
      </c>
      <c r="J271" t="str">
        <f t="shared" ca="1" si="59"/>
        <v>Étab de la fiche</v>
      </c>
      <c r="K271" s="335" t="str">
        <f t="shared" ca="1" si="59"/>
        <v/>
      </c>
      <c r="L271">
        <f t="shared" ca="1" si="59"/>
        <v>0</v>
      </c>
      <c r="M271" t="b">
        <f t="shared" si="53"/>
        <v>1</v>
      </c>
      <c r="N271" t="b">
        <f ca="1">AND(IF(COUNTIF($K$191:K271,K271)&gt;1,FALSE,TRUE),K271&lt;&gt;0,NOT(M271))</f>
        <v>0</v>
      </c>
      <c r="O271" s="249">
        <f t="shared" ca="1" si="54"/>
        <v>0</v>
      </c>
      <c r="P271" s="168" t="str">
        <f t="shared" ca="1" si="55"/>
        <v>x</v>
      </c>
      <c r="Q271" s="352">
        <f t="shared" ca="1" si="56"/>
        <v>0</v>
      </c>
    </row>
    <row r="272" spans="1:17" ht="14.5" hidden="1" x14ac:dyDescent="0.35">
      <c r="A272" s="100">
        <v>90</v>
      </c>
      <c r="B272" s="540" t="str">
        <f t="shared" si="58"/>
        <v>Part11</v>
      </c>
      <c r="C272" s="540"/>
      <c r="D272" s="540" t="str">
        <f t="shared" si="52"/>
        <v>autre_étab_2</v>
      </c>
      <c r="E272" s="540"/>
      <c r="F272" s="540"/>
      <c r="G272" s="540"/>
      <c r="H272" s="540"/>
      <c r="I272">
        <f t="shared" ca="1" si="59"/>
        <v>0</v>
      </c>
      <c r="J272" t="str">
        <f t="shared" ca="1" si="59"/>
        <v>Étab AAA</v>
      </c>
      <c r="K272" s="335">
        <f t="shared" ca="1" si="59"/>
        <v>0</v>
      </c>
      <c r="L272">
        <f t="shared" ca="1" si="59"/>
        <v>0</v>
      </c>
      <c r="M272" t="b">
        <f t="shared" si="53"/>
        <v>0</v>
      </c>
      <c r="N272" t="b">
        <f ca="1">AND(IF(COUNTIF($K$191:K272,K272)&gt;1,FALSE,TRUE),K272&lt;&gt;0,NOT(M272))</f>
        <v>0</v>
      </c>
      <c r="O272" s="249">
        <f t="shared" ca="1" si="54"/>
        <v>0</v>
      </c>
      <c r="P272" s="168" t="str">
        <f t="shared" ca="1" si="55"/>
        <v>x</v>
      </c>
      <c r="Q272" s="352">
        <f t="shared" si="56"/>
        <v>0</v>
      </c>
    </row>
    <row r="273" spans="1:17" ht="14.5" hidden="1" x14ac:dyDescent="0.35">
      <c r="A273" s="100">
        <v>91</v>
      </c>
      <c r="B273" s="540" t="str">
        <f t="shared" si="58"/>
        <v>Part11</v>
      </c>
      <c r="C273" s="540"/>
      <c r="D273" s="540" t="str">
        <f t="shared" si="52"/>
        <v>autre_étab_3</v>
      </c>
      <c r="E273" s="540"/>
      <c r="F273" s="540"/>
      <c r="G273" s="540"/>
      <c r="H273" s="540"/>
      <c r="I273">
        <f t="shared" ca="1" si="59"/>
        <v>0</v>
      </c>
      <c r="J273" t="str">
        <f t="shared" ca="1" si="59"/>
        <v>Étab BBB</v>
      </c>
      <c r="K273" s="335">
        <f t="shared" ca="1" si="59"/>
        <v>0</v>
      </c>
      <c r="L273">
        <f t="shared" ca="1" si="59"/>
        <v>0</v>
      </c>
      <c r="M273" t="b">
        <f t="shared" si="53"/>
        <v>0</v>
      </c>
      <c r="N273" t="b">
        <f ca="1">AND(IF(COUNTIF($K$191:K273,K273)&gt;1,FALSE,TRUE),K273&lt;&gt;0,NOT(M273))</f>
        <v>0</v>
      </c>
      <c r="O273" s="249">
        <f t="shared" ca="1" si="54"/>
        <v>0</v>
      </c>
      <c r="P273" s="168" t="str">
        <f t="shared" ca="1" si="55"/>
        <v>x</v>
      </c>
      <c r="Q273" s="352">
        <f t="shared" si="56"/>
        <v>0</v>
      </c>
    </row>
    <row r="274" spans="1:17" ht="14.5" hidden="1" x14ac:dyDescent="0.35">
      <c r="A274" s="100">
        <v>92</v>
      </c>
      <c r="B274" s="540" t="str">
        <f t="shared" si="58"/>
        <v>Part11</v>
      </c>
      <c r="C274" s="540"/>
      <c r="D274" s="540" t="str">
        <f t="shared" si="52"/>
        <v>autre_étab_4</v>
      </c>
      <c r="E274" s="540"/>
      <c r="F274" s="540"/>
      <c r="G274" s="540"/>
      <c r="H274" s="540"/>
      <c r="I274">
        <f t="shared" ca="1" si="59"/>
        <v>0</v>
      </c>
      <c r="J274" t="str">
        <f t="shared" ca="1" si="59"/>
        <v>Étab CCC</v>
      </c>
      <c r="K274" s="335">
        <f t="shared" ca="1" si="59"/>
        <v>0</v>
      </c>
      <c r="L274">
        <f t="shared" ca="1" si="59"/>
        <v>0</v>
      </c>
      <c r="M274" t="b">
        <f t="shared" si="53"/>
        <v>0</v>
      </c>
      <c r="N274" t="b">
        <f ca="1">AND(IF(COUNTIF($K$191:K274,K274)&gt;1,FALSE,TRUE),K274&lt;&gt;0,NOT(M274))</f>
        <v>0</v>
      </c>
      <c r="O274" s="249">
        <f t="shared" ca="1" si="54"/>
        <v>0</v>
      </c>
      <c r="P274" s="168" t="str">
        <f t="shared" ca="1" si="55"/>
        <v>x</v>
      </c>
      <c r="Q274" s="352">
        <f t="shared" si="56"/>
        <v>0</v>
      </c>
    </row>
    <row r="275" spans="1:17" ht="14.5" hidden="1" x14ac:dyDescent="0.35">
      <c r="A275" s="100">
        <v>93</v>
      </c>
      <c r="B275" s="540" t="str">
        <f t="shared" si="58"/>
        <v>Part11</v>
      </c>
      <c r="C275" s="540"/>
      <c r="D275" s="540" t="str">
        <f t="shared" si="52"/>
        <v>autre_étab_5</v>
      </c>
      <c r="E275" s="540"/>
      <c r="F275" s="540"/>
      <c r="G275" s="540"/>
      <c r="H275" s="540"/>
      <c r="I275">
        <f t="shared" ca="1" si="59"/>
        <v>0</v>
      </c>
      <c r="J275" t="str">
        <f t="shared" ca="1" si="59"/>
        <v>Étab DDD</v>
      </c>
      <c r="K275" s="335">
        <f t="shared" ca="1" si="59"/>
        <v>0</v>
      </c>
      <c r="L275">
        <f t="shared" ca="1" si="59"/>
        <v>0</v>
      </c>
      <c r="M275" t="b">
        <f t="shared" si="53"/>
        <v>0</v>
      </c>
      <c r="N275" t="b">
        <f ca="1">AND(IF(COUNTIF($K$191:K275,K275)&gt;1,FALSE,TRUE),K275&lt;&gt;0,NOT(M275))</f>
        <v>0</v>
      </c>
      <c r="O275" s="249">
        <f t="shared" ca="1" si="54"/>
        <v>0</v>
      </c>
      <c r="P275" s="168" t="str">
        <f t="shared" ca="1" si="55"/>
        <v>x</v>
      </c>
      <c r="Q275" s="352">
        <f t="shared" si="56"/>
        <v>0</v>
      </c>
    </row>
    <row r="276" spans="1:17" ht="14.5" hidden="1" x14ac:dyDescent="0.35">
      <c r="A276" s="100">
        <v>94</v>
      </c>
      <c r="B276" s="540" t="str">
        <f t="shared" si="58"/>
        <v>Part11</v>
      </c>
      <c r="C276" s="540"/>
      <c r="D276" s="540" t="str">
        <f t="shared" si="52"/>
        <v>autre_étab_6</v>
      </c>
      <c r="E276" s="540"/>
      <c r="F276" s="540"/>
      <c r="G276" s="540"/>
      <c r="H276" s="540"/>
      <c r="I276">
        <f t="shared" ca="1" si="59"/>
        <v>0</v>
      </c>
      <c r="J276" t="str">
        <f t="shared" ca="1" si="59"/>
        <v>Étab EEE</v>
      </c>
      <c r="K276" s="335">
        <f t="shared" ca="1" si="59"/>
        <v>0</v>
      </c>
      <c r="L276">
        <f t="shared" ca="1" si="59"/>
        <v>0</v>
      </c>
      <c r="M276" t="b">
        <f t="shared" si="53"/>
        <v>0</v>
      </c>
      <c r="N276" t="b">
        <f ca="1">AND(IF(COUNTIF($K$191:K276,K276)&gt;1,FALSE,TRUE),K276&lt;&gt;0,NOT(M276))</f>
        <v>0</v>
      </c>
      <c r="O276" s="249">
        <f t="shared" ca="1" si="54"/>
        <v>0</v>
      </c>
      <c r="P276" s="168" t="str">
        <f t="shared" ca="1" si="55"/>
        <v>x</v>
      </c>
      <c r="Q276" s="352">
        <f t="shared" si="56"/>
        <v>0</v>
      </c>
    </row>
    <row r="277" spans="1:17" ht="14.5" hidden="1" x14ac:dyDescent="0.35">
      <c r="A277" s="100">
        <v>95</v>
      </c>
      <c r="B277" s="540" t="str">
        <f t="shared" si="58"/>
        <v>Part11</v>
      </c>
      <c r="C277" s="540"/>
      <c r="D277" s="540" t="str">
        <f t="shared" si="52"/>
        <v>autre_étab_7</v>
      </c>
      <c r="E277" s="540"/>
      <c r="F277" s="540"/>
      <c r="G277" s="540"/>
      <c r="H277" s="540"/>
      <c r="I277">
        <f t="shared" ca="1" si="59"/>
        <v>0</v>
      </c>
      <c r="J277" t="str">
        <f t="shared" ca="1" si="59"/>
        <v>Étab FFF</v>
      </c>
      <c r="K277" s="335">
        <f t="shared" ca="1" si="59"/>
        <v>0</v>
      </c>
      <c r="L277">
        <f t="shared" ca="1" si="59"/>
        <v>0</v>
      </c>
      <c r="M277" t="b">
        <f t="shared" si="53"/>
        <v>0</v>
      </c>
      <c r="N277" t="b">
        <f ca="1">AND(IF(COUNTIF($K$191:K277,K277)&gt;1,FALSE,TRUE),K277&lt;&gt;0,NOT(M277))</f>
        <v>0</v>
      </c>
      <c r="O277" s="249">
        <f t="shared" ca="1" si="54"/>
        <v>0</v>
      </c>
      <c r="P277" s="168" t="str">
        <f t="shared" ca="1" si="55"/>
        <v>x</v>
      </c>
      <c r="Q277" s="352">
        <f t="shared" si="56"/>
        <v>0</v>
      </c>
    </row>
    <row r="278" spans="1:17" ht="14.5" hidden="1" x14ac:dyDescent="0.35">
      <c r="A278" s="100">
        <v>96</v>
      </c>
      <c r="B278" s="540" t="str">
        <f t="shared" si="58"/>
        <v>Part11</v>
      </c>
      <c r="C278" s="540"/>
      <c r="D278" s="540" t="str">
        <f t="shared" si="52"/>
        <v>autre_étab_8</v>
      </c>
      <c r="E278" s="540"/>
      <c r="F278" s="540"/>
      <c r="G278" s="540"/>
      <c r="H278" s="540"/>
      <c r="I278">
        <f t="shared" ca="1" si="59"/>
        <v>0</v>
      </c>
      <c r="J278" t="str">
        <f t="shared" ca="1" si="59"/>
        <v>Étab GGG</v>
      </c>
      <c r="K278" s="335">
        <f t="shared" ca="1" si="59"/>
        <v>0</v>
      </c>
      <c r="L278">
        <f t="shared" ca="1" si="59"/>
        <v>0</v>
      </c>
      <c r="M278" t="b">
        <f t="shared" si="53"/>
        <v>0</v>
      </c>
      <c r="N278" t="b">
        <f ca="1">AND(IF(COUNTIF($K$191:K278,K278)&gt;1,FALSE,TRUE),K278&lt;&gt;0,NOT(M278))</f>
        <v>0</v>
      </c>
      <c r="O278" s="249">
        <f t="shared" ca="1" si="54"/>
        <v>0</v>
      </c>
      <c r="P278" s="168" t="str">
        <f t="shared" ca="1" si="55"/>
        <v>x</v>
      </c>
      <c r="Q278" s="352">
        <f t="shared" si="56"/>
        <v>0</v>
      </c>
    </row>
    <row r="279" spans="1:17" ht="14.5" hidden="1" x14ac:dyDescent="0.35">
      <c r="A279" s="100">
        <v>97</v>
      </c>
      <c r="B279" s="540" t="str">
        <f t="shared" si="58"/>
        <v>Part12</v>
      </c>
      <c r="C279" s="540"/>
      <c r="D279" s="540" t="str">
        <f t="shared" si="52"/>
        <v>autre_étab_1</v>
      </c>
      <c r="E279" s="540"/>
      <c r="F279" s="540"/>
      <c r="G279" s="540"/>
      <c r="H279" s="540"/>
      <c r="I279" t="str">
        <f t="shared" ca="1" si="59"/>
        <v xml:space="preserve"> 
()</v>
      </c>
      <c r="J279" t="str">
        <f t="shared" ca="1" si="59"/>
        <v>Étab de la fiche</v>
      </c>
      <c r="K279" s="335" t="str">
        <f t="shared" ca="1" si="59"/>
        <v/>
      </c>
      <c r="L279">
        <f t="shared" ca="1" si="59"/>
        <v>0</v>
      </c>
      <c r="M279" t="b">
        <f t="shared" si="53"/>
        <v>1</v>
      </c>
      <c r="N279" t="b">
        <f ca="1">AND(IF(COUNTIF($K$191:K279,K279)&gt;1,FALSE,TRUE),K279&lt;&gt;0,NOT(M279))</f>
        <v>0</v>
      </c>
      <c r="O279" s="249">
        <f t="shared" ca="1" si="54"/>
        <v>0</v>
      </c>
      <c r="P279" s="168" t="str">
        <f t="shared" ca="1" si="55"/>
        <v>x</v>
      </c>
      <c r="Q279" s="352">
        <f t="shared" ca="1" si="56"/>
        <v>0</v>
      </c>
    </row>
    <row r="280" spans="1:17" ht="14.5" hidden="1" x14ac:dyDescent="0.35">
      <c r="A280" s="100">
        <v>98</v>
      </c>
      <c r="B280" s="540" t="str">
        <f t="shared" si="58"/>
        <v>Part12</v>
      </c>
      <c r="C280" s="540"/>
      <c r="D280" s="540" t="str">
        <f t="shared" si="52"/>
        <v>autre_étab_2</v>
      </c>
      <c r="E280" s="540"/>
      <c r="F280" s="540"/>
      <c r="G280" s="540"/>
      <c r="H280" s="540"/>
      <c r="I280">
        <f t="shared" ca="1" si="59"/>
        <v>0</v>
      </c>
      <c r="J280" t="str">
        <f t="shared" ca="1" si="59"/>
        <v>Étab AAA</v>
      </c>
      <c r="K280" s="335">
        <f t="shared" ca="1" si="59"/>
        <v>0</v>
      </c>
      <c r="L280">
        <f t="shared" ca="1" si="59"/>
        <v>0</v>
      </c>
      <c r="M280" t="b">
        <f t="shared" si="53"/>
        <v>0</v>
      </c>
      <c r="N280" t="b">
        <f ca="1">AND(IF(COUNTIF($K$191:K280,K280)&gt;1,FALSE,TRUE),K280&lt;&gt;0,NOT(M280))</f>
        <v>0</v>
      </c>
      <c r="O280" s="249">
        <f t="shared" ca="1" si="54"/>
        <v>0</v>
      </c>
      <c r="P280" s="168" t="str">
        <f t="shared" ca="1" si="55"/>
        <v>x</v>
      </c>
      <c r="Q280" s="352">
        <f t="shared" si="56"/>
        <v>0</v>
      </c>
    </row>
    <row r="281" spans="1:17" ht="14.5" hidden="1" x14ac:dyDescent="0.35">
      <c r="A281" s="100">
        <v>99</v>
      </c>
      <c r="B281" s="540" t="str">
        <f t="shared" si="58"/>
        <v>Part12</v>
      </c>
      <c r="C281" s="540"/>
      <c r="D281" s="540" t="str">
        <f t="shared" si="52"/>
        <v>autre_étab_3</v>
      </c>
      <c r="E281" s="540"/>
      <c r="F281" s="540"/>
      <c r="G281" s="540"/>
      <c r="H281" s="540"/>
      <c r="I281">
        <f t="shared" ca="1" si="59"/>
        <v>0</v>
      </c>
      <c r="J281" t="str">
        <f t="shared" ca="1" si="59"/>
        <v>Étab BBB</v>
      </c>
      <c r="K281" s="335">
        <f t="shared" ca="1" si="59"/>
        <v>0</v>
      </c>
      <c r="L281">
        <f t="shared" ca="1" si="59"/>
        <v>0</v>
      </c>
      <c r="M281" t="b">
        <f t="shared" si="53"/>
        <v>0</v>
      </c>
      <c r="N281" t="b">
        <f ca="1">AND(IF(COUNTIF($K$191:K281,K281)&gt;1,FALSE,TRUE),K281&lt;&gt;0,NOT(M281))</f>
        <v>0</v>
      </c>
      <c r="O281" s="249">
        <f t="shared" ca="1" si="54"/>
        <v>0</v>
      </c>
      <c r="P281" s="168" t="str">
        <f t="shared" ca="1" si="55"/>
        <v>x</v>
      </c>
      <c r="Q281" s="352">
        <f t="shared" si="56"/>
        <v>0</v>
      </c>
    </row>
    <row r="282" spans="1:17" ht="14.5" hidden="1" x14ac:dyDescent="0.35">
      <c r="A282" s="100">
        <v>100</v>
      </c>
      <c r="B282" s="540" t="str">
        <f t="shared" si="58"/>
        <v>Part12</v>
      </c>
      <c r="C282" s="540"/>
      <c r="D282" s="540" t="str">
        <f t="shared" si="52"/>
        <v>autre_étab_4</v>
      </c>
      <c r="E282" s="540"/>
      <c r="F282" s="540"/>
      <c r="G282" s="540"/>
      <c r="H282" s="540"/>
      <c r="I282">
        <f t="shared" ca="1" si="59"/>
        <v>0</v>
      </c>
      <c r="J282" t="str">
        <f t="shared" ca="1" si="59"/>
        <v>Étab CCC</v>
      </c>
      <c r="K282" s="335">
        <f t="shared" ca="1" si="59"/>
        <v>0</v>
      </c>
      <c r="L282">
        <f t="shared" ca="1" si="59"/>
        <v>0</v>
      </c>
      <c r="M282" t="b">
        <f t="shared" si="53"/>
        <v>0</v>
      </c>
      <c r="N282" t="b">
        <f ca="1">AND(IF(COUNTIF($K$191:K282,K282)&gt;1,FALSE,TRUE),K282&lt;&gt;0,NOT(M282))</f>
        <v>0</v>
      </c>
      <c r="O282" s="249">
        <f t="shared" ca="1" si="54"/>
        <v>0</v>
      </c>
      <c r="P282" s="168" t="str">
        <f t="shared" ca="1" si="55"/>
        <v>x</v>
      </c>
      <c r="Q282" s="352">
        <f t="shared" si="56"/>
        <v>0</v>
      </c>
    </row>
    <row r="283" spans="1:17" ht="14.5" hidden="1" x14ac:dyDescent="0.35">
      <c r="A283" s="100">
        <v>101</v>
      </c>
      <c r="B283" s="540" t="str">
        <f t="shared" si="58"/>
        <v>Part12</v>
      </c>
      <c r="C283" s="540"/>
      <c r="D283" s="540" t="str">
        <f t="shared" si="52"/>
        <v>autre_étab_5</v>
      </c>
      <c r="E283" s="540"/>
      <c r="F283" s="540"/>
      <c r="G283" s="540"/>
      <c r="H283" s="540"/>
      <c r="I283">
        <f t="shared" ca="1" si="59"/>
        <v>0</v>
      </c>
      <c r="J283" t="str">
        <f t="shared" ca="1" si="59"/>
        <v>Étab DDD</v>
      </c>
      <c r="K283" s="335">
        <f t="shared" ca="1" si="59"/>
        <v>0</v>
      </c>
      <c r="L283">
        <f t="shared" ca="1" si="59"/>
        <v>0</v>
      </c>
      <c r="M283" t="b">
        <f t="shared" si="53"/>
        <v>0</v>
      </c>
      <c r="N283" t="b">
        <f ca="1">AND(IF(COUNTIF($K$191:K283,K283)&gt;1,FALSE,TRUE),K283&lt;&gt;0,NOT(M283))</f>
        <v>0</v>
      </c>
      <c r="O283" s="249">
        <f t="shared" ca="1" si="54"/>
        <v>0</v>
      </c>
      <c r="P283" s="168" t="str">
        <f t="shared" ca="1" si="55"/>
        <v>x</v>
      </c>
      <c r="Q283" s="352">
        <f t="shared" si="56"/>
        <v>0</v>
      </c>
    </row>
    <row r="284" spans="1:17" ht="14.5" hidden="1" x14ac:dyDescent="0.35">
      <c r="A284" s="100">
        <v>102</v>
      </c>
      <c r="B284" s="540" t="str">
        <f t="shared" si="58"/>
        <v>Part12</v>
      </c>
      <c r="C284" s="540"/>
      <c r="D284" s="540" t="str">
        <f t="shared" si="52"/>
        <v>autre_étab_6</v>
      </c>
      <c r="E284" s="540"/>
      <c r="F284" s="540"/>
      <c r="G284" s="540"/>
      <c r="H284" s="540"/>
      <c r="I284">
        <f t="shared" ca="1" si="59"/>
        <v>0</v>
      </c>
      <c r="J284" t="str">
        <f t="shared" ca="1" si="59"/>
        <v>Étab EEE</v>
      </c>
      <c r="K284" s="335">
        <f t="shared" ca="1" si="59"/>
        <v>0</v>
      </c>
      <c r="L284">
        <f t="shared" ca="1" si="59"/>
        <v>0</v>
      </c>
      <c r="M284" t="b">
        <f t="shared" si="53"/>
        <v>0</v>
      </c>
      <c r="N284" t="b">
        <f ca="1">AND(IF(COUNTIF($K$191:K284,K284)&gt;1,FALSE,TRUE),K284&lt;&gt;0,NOT(M284))</f>
        <v>0</v>
      </c>
      <c r="O284" s="249">
        <f t="shared" ca="1" si="54"/>
        <v>0</v>
      </c>
      <c r="P284" s="168" t="str">
        <f t="shared" ca="1" si="55"/>
        <v>x</v>
      </c>
      <c r="Q284" s="352">
        <f t="shared" si="56"/>
        <v>0</v>
      </c>
    </row>
    <row r="285" spans="1:17" ht="14.5" hidden="1" x14ac:dyDescent="0.35">
      <c r="A285" s="100">
        <v>103</v>
      </c>
      <c r="B285" s="540" t="str">
        <f t="shared" si="58"/>
        <v>Part12</v>
      </c>
      <c r="C285" s="540"/>
      <c r="D285" s="540" t="str">
        <f t="shared" si="52"/>
        <v>autre_étab_7</v>
      </c>
      <c r="E285" s="540"/>
      <c r="F285" s="540"/>
      <c r="G285" s="540"/>
      <c r="H285" s="540"/>
      <c r="I285">
        <f t="shared" ca="1" si="59"/>
        <v>0</v>
      </c>
      <c r="J285" t="str">
        <f t="shared" ca="1" si="59"/>
        <v>Étab FFF</v>
      </c>
      <c r="K285" s="335">
        <f t="shared" ca="1" si="59"/>
        <v>0</v>
      </c>
      <c r="L285">
        <f t="shared" ca="1" si="59"/>
        <v>0</v>
      </c>
      <c r="M285" t="b">
        <f t="shared" si="53"/>
        <v>0</v>
      </c>
      <c r="N285" t="b">
        <f ca="1">AND(IF(COUNTIF($K$191:K285,K285)&gt;1,FALSE,TRUE),K285&lt;&gt;0,NOT(M285))</f>
        <v>0</v>
      </c>
      <c r="O285" s="249">
        <f t="shared" ca="1" si="54"/>
        <v>0</v>
      </c>
      <c r="P285" s="168" t="str">
        <f t="shared" ca="1" si="55"/>
        <v>x</v>
      </c>
      <c r="Q285" s="352">
        <f t="shared" si="56"/>
        <v>0</v>
      </c>
    </row>
    <row r="286" spans="1:17" ht="14.5" hidden="1" x14ac:dyDescent="0.35">
      <c r="A286" s="100">
        <v>104</v>
      </c>
      <c r="B286" s="540" t="str">
        <f t="shared" si="58"/>
        <v>Part12</v>
      </c>
      <c r="C286" s="540"/>
      <c r="D286" s="540" t="str">
        <f t="shared" si="52"/>
        <v>autre_étab_8</v>
      </c>
      <c r="E286" s="540"/>
      <c r="F286" s="540"/>
      <c r="G286" s="540"/>
      <c r="H286" s="540"/>
      <c r="I286">
        <f t="shared" ca="1" si="59"/>
        <v>0</v>
      </c>
      <c r="J286" t="str">
        <f t="shared" ca="1" si="59"/>
        <v>Étab GGG</v>
      </c>
      <c r="K286" s="335">
        <f t="shared" ca="1" si="59"/>
        <v>0</v>
      </c>
      <c r="L286">
        <f t="shared" ca="1" si="59"/>
        <v>0</v>
      </c>
      <c r="M286" t="b">
        <f t="shared" si="53"/>
        <v>0</v>
      </c>
      <c r="N286" t="b">
        <f ca="1">AND(IF(COUNTIF($K$191:K286,K286)&gt;1,FALSE,TRUE),K286&lt;&gt;0,NOT(M286))</f>
        <v>0</v>
      </c>
      <c r="O286" s="249">
        <f t="shared" ca="1" si="54"/>
        <v>0</v>
      </c>
      <c r="P286" s="168" t="str">
        <f t="shared" ca="1" si="55"/>
        <v>x</v>
      </c>
      <c r="Q286" s="352">
        <f t="shared" si="56"/>
        <v>0</v>
      </c>
    </row>
    <row r="287" spans="1:17" ht="14.5" hidden="1" x14ac:dyDescent="0.35">
      <c r="A287" s="100">
        <v>105</v>
      </c>
      <c r="B287" s="540" t="str">
        <f t="shared" si="58"/>
        <v>Part13</v>
      </c>
      <c r="C287" s="540"/>
      <c r="D287" s="540" t="str">
        <f t="shared" si="52"/>
        <v>autre_étab_1</v>
      </c>
      <c r="E287" s="540"/>
      <c r="F287" s="540"/>
      <c r="G287" s="540"/>
      <c r="H287" s="540"/>
      <c r="I287" t="str">
        <f t="shared" ca="1" si="59"/>
        <v xml:space="preserve"> 
()</v>
      </c>
      <c r="J287" t="str">
        <f t="shared" ca="1" si="59"/>
        <v>Étab de la fiche</v>
      </c>
      <c r="K287" s="335" t="str">
        <f t="shared" ca="1" si="59"/>
        <v/>
      </c>
      <c r="L287">
        <f t="shared" ca="1" si="59"/>
        <v>0</v>
      </c>
      <c r="M287" t="b">
        <f t="shared" si="53"/>
        <v>1</v>
      </c>
      <c r="N287" t="b">
        <f ca="1">AND(IF(COUNTIF($K$191:K287,K287)&gt;1,FALSE,TRUE),K287&lt;&gt;0,NOT(M287))</f>
        <v>0</v>
      </c>
      <c r="O287" s="249">
        <f t="shared" ca="1" si="54"/>
        <v>0</v>
      </c>
      <c r="P287" s="168" t="str">
        <f t="shared" ca="1" si="55"/>
        <v>x</v>
      </c>
      <c r="Q287" s="352">
        <f t="shared" ca="1" si="56"/>
        <v>0</v>
      </c>
    </row>
    <row r="288" spans="1:17" ht="14.5" hidden="1" x14ac:dyDescent="0.35">
      <c r="A288" s="100">
        <v>106</v>
      </c>
      <c r="B288" s="540" t="str">
        <f t="shared" si="58"/>
        <v>Part13</v>
      </c>
      <c r="C288" s="540"/>
      <c r="D288" s="540" t="str">
        <f t="shared" si="52"/>
        <v>autre_étab_2</v>
      </c>
      <c r="E288" s="540"/>
      <c r="F288" s="540"/>
      <c r="G288" s="540"/>
      <c r="H288" s="540"/>
      <c r="I288">
        <f t="shared" ca="1" si="59"/>
        <v>0</v>
      </c>
      <c r="J288" t="str">
        <f t="shared" ca="1" si="59"/>
        <v>Étab AAA</v>
      </c>
      <c r="K288" s="335">
        <f t="shared" ca="1" si="59"/>
        <v>0</v>
      </c>
      <c r="L288">
        <f t="shared" ca="1" si="59"/>
        <v>0</v>
      </c>
      <c r="M288" t="b">
        <f t="shared" si="53"/>
        <v>0</v>
      </c>
      <c r="N288" t="b">
        <f ca="1">AND(IF(COUNTIF($K$191:K288,K288)&gt;1,FALSE,TRUE),K288&lt;&gt;0,NOT(M288))</f>
        <v>0</v>
      </c>
      <c r="O288" s="249">
        <f t="shared" ca="1" si="54"/>
        <v>0</v>
      </c>
      <c r="P288" s="168" t="str">
        <f t="shared" ca="1" si="55"/>
        <v>x</v>
      </c>
      <c r="Q288" s="352">
        <f t="shared" si="56"/>
        <v>0</v>
      </c>
    </row>
    <row r="289" spans="1:17" ht="14.5" hidden="1" x14ac:dyDescent="0.35">
      <c r="A289" s="100">
        <v>107</v>
      </c>
      <c r="B289" s="540" t="str">
        <f t="shared" si="58"/>
        <v>Part13</v>
      </c>
      <c r="C289" s="540"/>
      <c r="D289" s="540" t="str">
        <f t="shared" si="52"/>
        <v>autre_étab_3</v>
      </c>
      <c r="E289" s="540"/>
      <c r="F289" s="540"/>
      <c r="G289" s="540"/>
      <c r="H289" s="540"/>
      <c r="I289">
        <f t="shared" ca="1" si="59"/>
        <v>0</v>
      </c>
      <c r="J289" t="str">
        <f t="shared" ca="1" si="59"/>
        <v>Étab BBB</v>
      </c>
      <c r="K289" s="335">
        <f t="shared" ca="1" si="59"/>
        <v>0</v>
      </c>
      <c r="L289">
        <f t="shared" ca="1" si="59"/>
        <v>0</v>
      </c>
      <c r="M289" t="b">
        <f t="shared" si="53"/>
        <v>0</v>
      </c>
      <c r="N289" t="b">
        <f ca="1">AND(IF(COUNTIF($K$191:K289,K289)&gt;1,FALSE,TRUE),K289&lt;&gt;0,NOT(M289))</f>
        <v>0</v>
      </c>
      <c r="O289" s="249">
        <f t="shared" ca="1" si="54"/>
        <v>0</v>
      </c>
      <c r="P289" s="168" t="str">
        <f t="shared" ca="1" si="55"/>
        <v>x</v>
      </c>
      <c r="Q289" s="352">
        <f t="shared" si="56"/>
        <v>0</v>
      </c>
    </row>
    <row r="290" spans="1:17" ht="14.5" hidden="1" x14ac:dyDescent="0.35">
      <c r="A290" s="100">
        <v>108</v>
      </c>
      <c r="B290" s="540" t="str">
        <f t="shared" si="58"/>
        <v>Part13</v>
      </c>
      <c r="C290" s="540"/>
      <c r="D290" s="540" t="str">
        <f t="shared" si="52"/>
        <v>autre_étab_4</v>
      </c>
      <c r="E290" s="540"/>
      <c r="F290" s="540"/>
      <c r="G290" s="540"/>
      <c r="H290" s="540"/>
      <c r="I290">
        <f t="shared" ca="1" si="59"/>
        <v>0</v>
      </c>
      <c r="J290" t="str">
        <f t="shared" ca="1" si="59"/>
        <v>Étab CCC</v>
      </c>
      <c r="K290" s="335">
        <f t="shared" ca="1" si="59"/>
        <v>0</v>
      </c>
      <c r="L290">
        <f t="shared" ca="1" si="59"/>
        <v>0</v>
      </c>
      <c r="M290" t="b">
        <f t="shared" si="53"/>
        <v>0</v>
      </c>
      <c r="N290" t="b">
        <f ca="1">AND(IF(COUNTIF($K$191:K290,K290)&gt;1,FALSE,TRUE),K290&lt;&gt;0,NOT(M290))</f>
        <v>0</v>
      </c>
      <c r="O290" s="249">
        <f t="shared" ca="1" si="54"/>
        <v>0</v>
      </c>
      <c r="P290" s="168" t="str">
        <f t="shared" ca="1" si="55"/>
        <v>x</v>
      </c>
      <c r="Q290" s="352">
        <f t="shared" si="56"/>
        <v>0</v>
      </c>
    </row>
    <row r="291" spans="1:17" ht="14.5" hidden="1" x14ac:dyDescent="0.35">
      <c r="A291" s="100">
        <v>109</v>
      </c>
      <c r="B291" s="540" t="str">
        <f t="shared" si="58"/>
        <v>Part13</v>
      </c>
      <c r="C291" s="540"/>
      <c r="D291" s="540" t="str">
        <f t="shared" si="52"/>
        <v>autre_étab_5</v>
      </c>
      <c r="E291" s="540"/>
      <c r="F291" s="540"/>
      <c r="G291" s="540"/>
      <c r="H291" s="540"/>
      <c r="I291">
        <f t="shared" ref="I291:L310" ca="1" si="60">INDIRECT("'"&amp;$B291&amp;"'!"&amp;I$189&amp;ROW(INDIRECT("'"&amp;$B291&amp;"'!"&amp;$D291)))</f>
        <v>0</v>
      </c>
      <c r="J291" t="str">
        <f t="shared" ca="1" si="60"/>
        <v>Étab DDD</v>
      </c>
      <c r="K291" s="335">
        <f t="shared" ca="1" si="60"/>
        <v>0</v>
      </c>
      <c r="L291">
        <f t="shared" ca="1" si="60"/>
        <v>0</v>
      </c>
      <c r="M291" t="b">
        <f t="shared" si="53"/>
        <v>0</v>
      </c>
      <c r="N291" t="b">
        <f ca="1">AND(IF(COUNTIF($K$191:K291,K291)&gt;1,FALSE,TRUE),K291&lt;&gt;0,NOT(M291))</f>
        <v>0</v>
      </c>
      <c r="O291" s="249">
        <f t="shared" ca="1" si="54"/>
        <v>0</v>
      </c>
      <c r="P291" s="168" t="str">
        <f t="shared" ca="1" si="55"/>
        <v>x</v>
      </c>
      <c r="Q291" s="352">
        <f t="shared" si="56"/>
        <v>0</v>
      </c>
    </row>
    <row r="292" spans="1:17" ht="14.5" hidden="1" x14ac:dyDescent="0.35">
      <c r="A292" s="100">
        <v>110</v>
      </c>
      <c r="B292" s="540" t="str">
        <f t="shared" si="58"/>
        <v>Part13</v>
      </c>
      <c r="C292" s="540"/>
      <c r="D292" s="540" t="str">
        <f t="shared" si="52"/>
        <v>autre_étab_6</v>
      </c>
      <c r="E292" s="540"/>
      <c r="F292" s="540"/>
      <c r="G292" s="540"/>
      <c r="H292" s="540"/>
      <c r="I292">
        <f t="shared" ca="1" si="60"/>
        <v>0</v>
      </c>
      <c r="J292" t="str">
        <f t="shared" ca="1" si="60"/>
        <v>Étab EEE</v>
      </c>
      <c r="K292" s="335">
        <f t="shared" ca="1" si="60"/>
        <v>0</v>
      </c>
      <c r="L292">
        <f t="shared" ca="1" si="60"/>
        <v>0</v>
      </c>
      <c r="M292" t="b">
        <f t="shared" si="53"/>
        <v>0</v>
      </c>
      <c r="N292" t="b">
        <f ca="1">AND(IF(COUNTIF($K$191:K292,K292)&gt;1,FALSE,TRUE),K292&lt;&gt;0,NOT(M292))</f>
        <v>0</v>
      </c>
      <c r="O292" s="249">
        <f t="shared" ca="1" si="54"/>
        <v>0</v>
      </c>
      <c r="P292" s="168" t="str">
        <f t="shared" ca="1" si="55"/>
        <v>x</v>
      </c>
      <c r="Q292" s="352">
        <f t="shared" si="56"/>
        <v>0</v>
      </c>
    </row>
    <row r="293" spans="1:17" ht="14.5" hidden="1" x14ac:dyDescent="0.35">
      <c r="A293" s="100">
        <v>111</v>
      </c>
      <c r="B293" s="540" t="str">
        <f t="shared" si="58"/>
        <v>Part13</v>
      </c>
      <c r="C293" s="540"/>
      <c r="D293" s="540" t="str">
        <f t="shared" si="52"/>
        <v>autre_étab_7</v>
      </c>
      <c r="E293" s="540"/>
      <c r="F293" s="540"/>
      <c r="G293" s="540"/>
      <c r="H293" s="540"/>
      <c r="I293">
        <f t="shared" ca="1" si="60"/>
        <v>0</v>
      </c>
      <c r="J293" t="str">
        <f t="shared" ca="1" si="60"/>
        <v>Étab FFF</v>
      </c>
      <c r="K293" s="335">
        <f t="shared" ca="1" si="60"/>
        <v>0</v>
      </c>
      <c r="L293">
        <f t="shared" ca="1" si="60"/>
        <v>0</v>
      </c>
      <c r="M293" t="b">
        <f t="shared" si="53"/>
        <v>0</v>
      </c>
      <c r="N293" t="b">
        <f ca="1">AND(IF(COUNTIF($K$191:K293,K293)&gt;1,FALSE,TRUE),K293&lt;&gt;0,NOT(M293))</f>
        <v>0</v>
      </c>
      <c r="O293" s="249">
        <f t="shared" ca="1" si="54"/>
        <v>0</v>
      </c>
      <c r="P293" s="168" t="str">
        <f t="shared" ca="1" si="55"/>
        <v>x</v>
      </c>
      <c r="Q293" s="352">
        <f t="shared" si="56"/>
        <v>0</v>
      </c>
    </row>
    <row r="294" spans="1:17" ht="14.5" hidden="1" x14ac:dyDescent="0.35">
      <c r="A294" s="100">
        <v>112</v>
      </c>
      <c r="B294" s="540" t="str">
        <f t="shared" si="58"/>
        <v>Part13</v>
      </c>
      <c r="C294" s="540"/>
      <c r="D294" s="540" t="str">
        <f t="shared" si="52"/>
        <v>autre_étab_8</v>
      </c>
      <c r="E294" s="540"/>
      <c r="F294" s="540"/>
      <c r="G294" s="540"/>
      <c r="H294" s="540"/>
      <c r="I294">
        <f t="shared" ca="1" si="60"/>
        <v>0</v>
      </c>
      <c r="J294" t="str">
        <f t="shared" ca="1" si="60"/>
        <v>Étab GGG</v>
      </c>
      <c r="K294" s="335">
        <f t="shared" ca="1" si="60"/>
        <v>0</v>
      </c>
      <c r="L294">
        <f t="shared" ca="1" si="60"/>
        <v>0</v>
      </c>
      <c r="M294" t="b">
        <f t="shared" si="53"/>
        <v>0</v>
      </c>
      <c r="N294" t="b">
        <f ca="1">AND(IF(COUNTIF($K$191:K294,K294)&gt;1,FALSE,TRUE),K294&lt;&gt;0,NOT(M294))</f>
        <v>0</v>
      </c>
      <c r="O294" s="249">
        <f t="shared" ca="1" si="54"/>
        <v>0</v>
      </c>
      <c r="P294" s="168" t="str">
        <f t="shared" ca="1" si="55"/>
        <v>x</v>
      </c>
      <c r="Q294" s="352">
        <f t="shared" si="56"/>
        <v>0</v>
      </c>
    </row>
    <row r="295" spans="1:17" ht="14.5" hidden="1" x14ac:dyDescent="0.35">
      <c r="A295" s="100">
        <v>113</v>
      </c>
      <c r="B295" s="540" t="str">
        <f t="shared" si="58"/>
        <v>Part14</v>
      </c>
      <c r="C295" s="540"/>
      <c r="D295" s="540" t="str">
        <f t="shared" si="52"/>
        <v>autre_étab_1</v>
      </c>
      <c r="E295" s="540"/>
      <c r="F295" s="540"/>
      <c r="G295" s="540"/>
      <c r="H295" s="540"/>
      <c r="I295" t="str">
        <f t="shared" ca="1" si="60"/>
        <v xml:space="preserve"> 
()</v>
      </c>
      <c r="J295" t="str">
        <f t="shared" ca="1" si="60"/>
        <v>Étab de la fiche</v>
      </c>
      <c r="K295" s="335" t="str">
        <f t="shared" ca="1" si="60"/>
        <v/>
      </c>
      <c r="L295">
        <f t="shared" ca="1" si="60"/>
        <v>0</v>
      </c>
      <c r="M295" t="b">
        <f t="shared" si="53"/>
        <v>1</v>
      </c>
      <c r="N295" t="b">
        <f ca="1">AND(IF(COUNTIF($K$191:K295,K295)&gt;1,FALSE,TRUE),K295&lt;&gt;0,NOT(M295))</f>
        <v>0</v>
      </c>
      <c r="O295" s="249">
        <f t="shared" ca="1" si="54"/>
        <v>0</v>
      </c>
      <c r="P295" s="168" t="str">
        <f t="shared" ca="1" si="55"/>
        <v>x</v>
      </c>
      <c r="Q295" s="352">
        <f t="shared" ca="1" si="56"/>
        <v>0</v>
      </c>
    </row>
    <row r="296" spans="1:17" ht="14.5" hidden="1" x14ac:dyDescent="0.35">
      <c r="A296" s="100">
        <v>114</v>
      </c>
      <c r="B296" s="540" t="str">
        <f t="shared" si="58"/>
        <v>Part14</v>
      </c>
      <c r="C296" s="540"/>
      <c r="D296" s="540" t="str">
        <f t="shared" si="52"/>
        <v>autre_étab_2</v>
      </c>
      <c r="E296" s="540"/>
      <c r="F296" s="540"/>
      <c r="G296" s="540"/>
      <c r="H296" s="540"/>
      <c r="I296">
        <f t="shared" ca="1" si="60"/>
        <v>0</v>
      </c>
      <c r="J296" t="str">
        <f t="shared" ca="1" si="60"/>
        <v>Étab AAA</v>
      </c>
      <c r="K296" s="335">
        <f t="shared" ca="1" si="60"/>
        <v>0</v>
      </c>
      <c r="L296">
        <f t="shared" ca="1" si="60"/>
        <v>0</v>
      </c>
      <c r="M296" t="b">
        <f t="shared" si="53"/>
        <v>0</v>
      </c>
      <c r="N296" t="b">
        <f ca="1">AND(IF(COUNTIF($K$191:K296,K296)&gt;1,FALSE,TRUE),K296&lt;&gt;0,NOT(M296))</f>
        <v>0</v>
      </c>
      <c r="O296" s="249">
        <f t="shared" ca="1" si="54"/>
        <v>0</v>
      </c>
      <c r="P296" s="168" t="str">
        <f t="shared" ca="1" si="55"/>
        <v>x</v>
      </c>
      <c r="Q296" s="352">
        <f t="shared" si="56"/>
        <v>0</v>
      </c>
    </row>
    <row r="297" spans="1:17" ht="14.5" hidden="1" x14ac:dyDescent="0.35">
      <c r="A297" s="100">
        <v>115</v>
      </c>
      <c r="B297" s="540" t="str">
        <f t="shared" si="58"/>
        <v>Part14</v>
      </c>
      <c r="C297" s="540"/>
      <c r="D297" s="540" t="str">
        <f t="shared" si="52"/>
        <v>autre_étab_3</v>
      </c>
      <c r="E297" s="540"/>
      <c r="F297" s="540"/>
      <c r="G297" s="540"/>
      <c r="H297" s="540"/>
      <c r="I297">
        <f t="shared" ca="1" si="60"/>
        <v>0</v>
      </c>
      <c r="J297" t="str">
        <f t="shared" ca="1" si="60"/>
        <v>Étab BBB</v>
      </c>
      <c r="K297" s="335">
        <f t="shared" ca="1" si="60"/>
        <v>0</v>
      </c>
      <c r="L297">
        <f t="shared" ca="1" si="60"/>
        <v>0</v>
      </c>
      <c r="M297" t="b">
        <f t="shared" si="53"/>
        <v>0</v>
      </c>
      <c r="N297" t="b">
        <f ca="1">AND(IF(COUNTIF($K$191:K297,K297)&gt;1,FALSE,TRUE),K297&lt;&gt;0,NOT(M297))</f>
        <v>0</v>
      </c>
      <c r="O297" s="249">
        <f t="shared" ca="1" si="54"/>
        <v>0</v>
      </c>
      <c r="P297" s="168" t="str">
        <f t="shared" ca="1" si="55"/>
        <v>x</v>
      </c>
      <c r="Q297" s="352">
        <f t="shared" si="56"/>
        <v>0</v>
      </c>
    </row>
    <row r="298" spans="1:17" ht="14.5" hidden="1" x14ac:dyDescent="0.35">
      <c r="A298" s="100">
        <v>116</v>
      </c>
      <c r="B298" s="540" t="str">
        <f t="shared" si="58"/>
        <v>Part14</v>
      </c>
      <c r="C298" s="540"/>
      <c r="D298" s="540" t="str">
        <f t="shared" si="52"/>
        <v>autre_étab_4</v>
      </c>
      <c r="E298" s="540"/>
      <c r="F298" s="540"/>
      <c r="G298" s="540"/>
      <c r="H298" s="540"/>
      <c r="I298">
        <f t="shared" ca="1" si="60"/>
        <v>0</v>
      </c>
      <c r="J298" t="str">
        <f t="shared" ca="1" si="60"/>
        <v>Étab CCC</v>
      </c>
      <c r="K298" s="335">
        <f t="shared" ca="1" si="60"/>
        <v>0</v>
      </c>
      <c r="L298">
        <f t="shared" ca="1" si="60"/>
        <v>0</v>
      </c>
      <c r="M298" t="b">
        <f t="shared" si="53"/>
        <v>0</v>
      </c>
      <c r="N298" t="b">
        <f ca="1">AND(IF(COUNTIF($K$191:K298,K298)&gt;1,FALSE,TRUE),K298&lt;&gt;0,NOT(M298))</f>
        <v>0</v>
      </c>
      <c r="O298" s="249">
        <f t="shared" ca="1" si="54"/>
        <v>0</v>
      </c>
      <c r="P298" s="168" t="str">
        <f t="shared" ca="1" si="55"/>
        <v>x</v>
      </c>
      <c r="Q298" s="352">
        <f t="shared" si="56"/>
        <v>0</v>
      </c>
    </row>
    <row r="299" spans="1:17" ht="14.5" hidden="1" x14ac:dyDescent="0.35">
      <c r="A299" s="100">
        <v>117</v>
      </c>
      <c r="B299" s="540" t="str">
        <f t="shared" si="58"/>
        <v>Part14</v>
      </c>
      <c r="C299" s="540"/>
      <c r="D299" s="540" t="str">
        <f t="shared" si="52"/>
        <v>autre_étab_5</v>
      </c>
      <c r="E299" s="540"/>
      <c r="F299" s="540"/>
      <c r="G299" s="540"/>
      <c r="H299" s="540"/>
      <c r="I299">
        <f t="shared" ca="1" si="60"/>
        <v>0</v>
      </c>
      <c r="J299" t="str">
        <f t="shared" ca="1" si="60"/>
        <v>Étab DDD</v>
      </c>
      <c r="K299" s="335">
        <f t="shared" ca="1" si="60"/>
        <v>0</v>
      </c>
      <c r="L299">
        <f t="shared" ca="1" si="60"/>
        <v>0</v>
      </c>
      <c r="M299" t="b">
        <f t="shared" si="53"/>
        <v>0</v>
      </c>
      <c r="N299" t="b">
        <f ca="1">AND(IF(COUNTIF($K$191:K299,K299)&gt;1,FALSE,TRUE),K299&lt;&gt;0,NOT(M299))</f>
        <v>0</v>
      </c>
      <c r="O299" s="249">
        <f t="shared" ca="1" si="54"/>
        <v>0</v>
      </c>
      <c r="P299" s="168" t="str">
        <f t="shared" ca="1" si="55"/>
        <v>x</v>
      </c>
      <c r="Q299" s="352">
        <f t="shared" si="56"/>
        <v>0</v>
      </c>
    </row>
    <row r="300" spans="1:17" ht="14.5" hidden="1" x14ac:dyDescent="0.35">
      <c r="A300" s="100">
        <v>118</v>
      </c>
      <c r="B300" s="540" t="str">
        <f t="shared" si="58"/>
        <v>Part14</v>
      </c>
      <c r="C300" s="540"/>
      <c r="D300" s="540" t="str">
        <f t="shared" si="52"/>
        <v>autre_étab_6</v>
      </c>
      <c r="E300" s="540"/>
      <c r="F300" s="540"/>
      <c r="G300" s="540"/>
      <c r="H300" s="540"/>
      <c r="I300">
        <f t="shared" ca="1" si="60"/>
        <v>0</v>
      </c>
      <c r="J300" t="str">
        <f t="shared" ca="1" si="60"/>
        <v>Étab EEE</v>
      </c>
      <c r="K300" s="335">
        <f t="shared" ca="1" si="60"/>
        <v>0</v>
      </c>
      <c r="L300">
        <f t="shared" ca="1" si="60"/>
        <v>0</v>
      </c>
      <c r="M300" t="b">
        <f t="shared" si="53"/>
        <v>0</v>
      </c>
      <c r="N300" t="b">
        <f ca="1">AND(IF(COUNTIF($K$191:K300,K300)&gt;1,FALSE,TRUE),K300&lt;&gt;0,NOT(M300))</f>
        <v>0</v>
      </c>
      <c r="O300" s="249">
        <f t="shared" ca="1" si="54"/>
        <v>0</v>
      </c>
      <c r="P300" s="168" t="str">
        <f t="shared" ca="1" si="55"/>
        <v>x</v>
      </c>
      <c r="Q300" s="352">
        <f t="shared" si="56"/>
        <v>0</v>
      </c>
    </row>
    <row r="301" spans="1:17" ht="14.5" hidden="1" x14ac:dyDescent="0.35">
      <c r="A301" s="100">
        <v>119</v>
      </c>
      <c r="B301" s="540" t="str">
        <f t="shared" si="58"/>
        <v>Part14</v>
      </c>
      <c r="C301" s="540"/>
      <c r="D301" s="540" t="str">
        <f t="shared" si="52"/>
        <v>autre_étab_7</v>
      </c>
      <c r="E301" s="540"/>
      <c r="F301" s="540"/>
      <c r="G301" s="540"/>
      <c r="H301" s="540"/>
      <c r="I301">
        <f t="shared" ca="1" si="60"/>
        <v>0</v>
      </c>
      <c r="J301" t="str">
        <f t="shared" ca="1" si="60"/>
        <v>Étab FFF</v>
      </c>
      <c r="K301" s="335">
        <f t="shared" ca="1" si="60"/>
        <v>0</v>
      </c>
      <c r="L301">
        <f t="shared" ca="1" si="60"/>
        <v>0</v>
      </c>
      <c r="M301" t="b">
        <f t="shared" si="53"/>
        <v>0</v>
      </c>
      <c r="N301" t="b">
        <f ca="1">AND(IF(COUNTIF($K$191:K301,K301)&gt;1,FALSE,TRUE),K301&lt;&gt;0,NOT(M301))</f>
        <v>0</v>
      </c>
      <c r="O301" s="249">
        <f t="shared" ca="1" si="54"/>
        <v>0</v>
      </c>
      <c r="P301" s="168" t="str">
        <f t="shared" ca="1" si="55"/>
        <v>x</v>
      </c>
      <c r="Q301" s="352">
        <f t="shared" si="56"/>
        <v>0</v>
      </c>
    </row>
    <row r="302" spans="1:17" ht="14.5" hidden="1" x14ac:dyDescent="0.35">
      <c r="A302" s="100">
        <v>120</v>
      </c>
      <c r="B302" s="540" t="str">
        <f t="shared" si="58"/>
        <v>Part14</v>
      </c>
      <c r="C302" s="540"/>
      <c r="D302" s="540" t="str">
        <f t="shared" si="52"/>
        <v>autre_étab_8</v>
      </c>
      <c r="E302" s="540"/>
      <c r="F302" s="540"/>
      <c r="G302" s="540"/>
      <c r="H302" s="540"/>
      <c r="I302">
        <f t="shared" ca="1" si="60"/>
        <v>0</v>
      </c>
      <c r="J302" t="str">
        <f t="shared" ca="1" si="60"/>
        <v>Étab GGG</v>
      </c>
      <c r="K302" s="335">
        <f t="shared" ca="1" si="60"/>
        <v>0</v>
      </c>
      <c r="L302">
        <f t="shared" ca="1" si="60"/>
        <v>0</v>
      </c>
      <c r="M302" t="b">
        <f t="shared" si="53"/>
        <v>0</v>
      </c>
      <c r="N302" t="b">
        <f ca="1">AND(IF(COUNTIF($K$191:K302,K302)&gt;1,FALSE,TRUE),K302&lt;&gt;0,NOT(M302))</f>
        <v>0</v>
      </c>
      <c r="O302" s="249">
        <f t="shared" ca="1" si="54"/>
        <v>0</v>
      </c>
      <c r="P302" s="168" t="str">
        <f t="shared" ca="1" si="55"/>
        <v>x</v>
      </c>
      <c r="Q302" s="352">
        <f t="shared" si="56"/>
        <v>0</v>
      </c>
    </row>
    <row r="303" spans="1:17" ht="14.5" hidden="1" x14ac:dyDescent="0.35">
      <c r="A303" s="100">
        <v>121</v>
      </c>
      <c r="B303" s="540" t="str">
        <f t="shared" si="58"/>
        <v>Part15</v>
      </c>
      <c r="C303" s="540"/>
      <c r="D303" s="540" t="str">
        <f t="shared" si="52"/>
        <v>autre_étab_1</v>
      </c>
      <c r="E303" s="540"/>
      <c r="F303" s="540"/>
      <c r="G303" s="540"/>
      <c r="H303" s="540"/>
      <c r="I303" t="str">
        <f t="shared" ca="1" si="60"/>
        <v xml:space="preserve"> 
()</v>
      </c>
      <c r="J303" t="str">
        <f t="shared" ca="1" si="60"/>
        <v>Étab de la fiche</v>
      </c>
      <c r="K303" s="335" t="str">
        <f t="shared" ca="1" si="60"/>
        <v/>
      </c>
      <c r="L303">
        <f t="shared" ca="1" si="60"/>
        <v>0</v>
      </c>
      <c r="M303" t="b">
        <f t="shared" si="53"/>
        <v>1</v>
      </c>
      <c r="N303" t="b">
        <f ca="1">AND(IF(COUNTIF($K$191:K303,K303)&gt;1,FALSE,TRUE),K303&lt;&gt;0,NOT(M303))</f>
        <v>0</v>
      </c>
      <c r="O303" s="249">
        <f t="shared" ca="1" si="54"/>
        <v>0</v>
      </c>
      <c r="P303" s="168" t="str">
        <f t="shared" ca="1" si="55"/>
        <v>x</v>
      </c>
      <c r="Q303" s="352">
        <f t="shared" ca="1" si="56"/>
        <v>0</v>
      </c>
    </row>
    <row r="304" spans="1:17" ht="14.5" hidden="1" x14ac:dyDescent="0.35">
      <c r="A304" s="100">
        <v>122</v>
      </c>
      <c r="B304" s="540" t="str">
        <f t="shared" si="58"/>
        <v>Part15</v>
      </c>
      <c r="C304" s="540"/>
      <c r="D304" s="540" t="str">
        <f t="shared" si="52"/>
        <v>autre_étab_2</v>
      </c>
      <c r="E304" s="540"/>
      <c r="F304" s="540"/>
      <c r="G304" s="540"/>
      <c r="H304" s="540"/>
      <c r="I304">
        <f t="shared" ca="1" si="60"/>
        <v>0</v>
      </c>
      <c r="J304" t="str">
        <f t="shared" ca="1" si="60"/>
        <v>Étab AAA</v>
      </c>
      <c r="K304" s="335">
        <f t="shared" ca="1" si="60"/>
        <v>0</v>
      </c>
      <c r="L304">
        <f t="shared" ca="1" si="60"/>
        <v>0</v>
      </c>
      <c r="M304" t="b">
        <f t="shared" si="53"/>
        <v>0</v>
      </c>
      <c r="N304" t="b">
        <f ca="1">AND(IF(COUNTIF($K$191:K304,K304)&gt;1,FALSE,TRUE),K304&lt;&gt;0,NOT(M304))</f>
        <v>0</v>
      </c>
      <c r="O304" s="249">
        <f t="shared" ca="1" si="54"/>
        <v>0</v>
      </c>
      <c r="P304" s="168" t="str">
        <f t="shared" ca="1" si="55"/>
        <v>x</v>
      </c>
      <c r="Q304" s="352">
        <f t="shared" si="56"/>
        <v>0</v>
      </c>
    </row>
    <row r="305" spans="1:17" ht="14.5" hidden="1" x14ac:dyDescent="0.35">
      <c r="A305" s="100">
        <v>123</v>
      </c>
      <c r="B305" s="540" t="str">
        <f t="shared" si="58"/>
        <v>Part15</v>
      </c>
      <c r="C305" s="540"/>
      <c r="D305" s="540" t="str">
        <f t="shared" si="52"/>
        <v>autre_étab_3</v>
      </c>
      <c r="E305" s="540"/>
      <c r="F305" s="540"/>
      <c r="G305" s="540"/>
      <c r="H305" s="540"/>
      <c r="I305">
        <f t="shared" ca="1" si="60"/>
        <v>0</v>
      </c>
      <c r="J305" t="str">
        <f t="shared" ca="1" si="60"/>
        <v>Étab BBB</v>
      </c>
      <c r="K305" s="335">
        <f t="shared" ca="1" si="60"/>
        <v>0</v>
      </c>
      <c r="L305">
        <f t="shared" ca="1" si="60"/>
        <v>0</v>
      </c>
      <c r="M305" t="b">
        <f t="shared" si="53"/>
        <v>0</v>
      </c>
      <c r="N305" t="b">
        <f ca="1">AND(IF(COUNTIF($K$191:K305,K305)&gt;1,FALSE,TRUE),K305&lt;&gt;0,NOT(M305))</f>
        <v>0</v>
      </c>
      <c r="O305" s="249">
        <f t="shared" ca="1" si="54"/>
        <v>0</v>
      </c>
      <c r="P305" s="168" t="str">
        <f t="shared" ca="1" si="55"/>
        <v>x</v>
      </c>
      <c r="Q305" s="352">
        <f t="shared" si="56"/>
        <v>0</v>
      </c>
    </row>
    <row r="306" spans="1:17" ht="14.5" hidden="1" x14ac:dyDescent="0.35">
      <c r="A306" s="100">
        <v>124</v>
      </c>
      <c r="B306" s="540" t="str">
        <f t="shared" si="58"/>
        <v>Part15</v>
      </c>
      <c r="C306" s="540"/>
      <c r="D306" s="540" t="str">
        <f t="shared" si="52"/>
        <v>autre_étab_4</v>
      </c>
      <c r="E306" s="540"/>
      <c r="F306" s="540"/>
      <c r="G306" s="540"/>
      <c r="H306" s="540"/>
      <c r="I306">
        <f t="shared" ca="1" si="60"/>
        <v>0</v>
      </c>
      <c r="J306" t="str">
        <f t="shared" ca="1" si="60"/>
        <v>Étab CCC</v>
      </c>
      <c r="K306" s="335">
        <f t="shared" ca="1" si="60"/>
        <v>0</v>
      </c>
      <c r="L306">
        <f t="shared" ca="1" si="60"/>
        <v>0</v>
      </c>
      <c r="M306" t="b">
        <f t="shared" si="53"/>
        <v>0</v>
      </c>
      <c r="N306" t="b">
        <f ca="1">AND(IF(COUNTIF($K$191:K306,K306)&gt;1,FALSE,TRUE),K306&lt;&gt;0,NOT(M306))</f>
        <v>0</v>
      </c>
      <c r="O306" s="249">
        <f t="shared" ca="1" si="54"/>
        <v>0</v>
      </c>
      <c r="P306" s="168" t="str">
        <f t="shared" ca="1" si="55"/>
        <v>x</v>
      </c>
      <c r="Q306" s="352">
        <f t="shared" si="56"/>
        <v>0</v>
      </c>
    </row>
    <row r="307" spans="1:17" ht="14.5" hidden="1" x14ac:dyDescent="0.35">
      <c r="A307" s="100">
        <v>125</v>
      </c>
      <c r="B307" s="540" t="str">
        <f t="shared" si="58"/>
        <v>Part15</v>
      </c>
      <c r="C307" s="540"/>
      <c r="D307" s="540" t="str">
        <f t="shared" si="52"/>
        <v>autre_étab_5</v>
      </c>
      <c r="E307" s="540"/>
      <c r="F307" s="540"/>
      <c r="G307" s="540"/>
      <c r="H307" s="540"/>
      <c r="I307">
        <f t="shared" ca="1" si="60"/>
        <v>0</v>
      </c>
      <c r="J307" t="str">
        <f t="shared" ca="1" si="60"/>
        <v>Étab DDD</v>
      </c>
      <c r="K307" s="335">
        <f t="shared" ca="1" si="60"/>
        <v>0</v>
      </c>
      <c r="L307">
        <f t="shared" ca="1" si="60"/>
        <v>0</v>
      </c>
      <c r="M307" t="b">
        <f t="shared" si="53"/>
        <v>0</v>
      </c>
      <c r="N307" t="b">
        <f ca="1">AND(IF(COUNTIF($K$191:K307,K307)&gt;1,FALSE,TRUE),K307&lt;&gt;0,NOT(M307))</f>
        <v>0</v>
      </c>
      <c r="O307" s="249">
        <f t="shared" ca="1" si="54"/>
        <v>0</v>
      </c>
      <c r="P307" s="168" t="str">
        <f t="shared" ca="1" si="55"/>
        <v>x</v>
      </c>
      <c r="Q307" s="352">
        <f t="shared" si="56"/>
        <v>0</v>
      </c>
    </row>
    <row r="308" spans="1:17" ht="14.5" hidden="1" x14ac:dyDescent="0.35">
      <c r="A308" s="100">
        <v>126</v>
      </c>
      <c r="B308" s="540" t="str">
        <f t="shared" si="58"/>
        <v>Part15</v>
      </c>
      <c r="C308" s="540"/>
      <c r="D308" s="540" t="str">
        <f t="shared" si="52"/>
        <v>autre_étab_6</v>
      </c>
      <c r="E308" s="540"/>
      <c r="F308" s="540"/>
      <c r="G308" s="540"/>
      <c r="H308" s="540"/>
      <c r="I308">
        <f t="shared" ca="1" si="60"/>
        <v>0</v>
      </c>
      <c r="J308" t="str">
        <f t="shared" ca="1" si="60"/>
        <v>Étab EEE</v>
      </c>
      <c r="K308" s="335">
        <f t="shared" ca="1" si="60"/>
        <v>0</v>
      </c>
      <c r="L308">
        <f t="shared" ca="1" si="60"/>
        <v>0</v>
      </c>
      <c r="M308" t="b">
        <f t="shared" si="53"/>
        <v>0</v>
      </c>
      <c r="N308" t="b">
        <f ca="1">AND(IF(COUNTIF($K$191:K308,K308)&gt;1,FALSE,TRUE),K308&lt;&gt;0,NOT(M308))</f>
        <v>0</v>
      </c>
      <c r="O308" s="249">
        <f t="shared" ca="1" si="54"/>
        <v>0</v>
      </c>
      <c r="P308" s="168" t="str">
        <f t="shared" ca="1" si="55"/>
        <v>x</v>
      </c>
      <c r="Q308" s="352">
        <f t="shared" si="56"/>
        <v>0</v>
      </c>
    </row>
    <row r="309" spans="1:17" ht="14.5" hidden="1" x14ac:dyDescent="0.35">
      <c r="A309" s="100">
        <v>127</v>
      </c>
      <c r="B309" s="540" t="str">
        <f t="shared" si="58"/>
        <v>Part15</v>
      </c>
      <c r="C309" s="540"/>
      <c r="D309" s="540" t="str">
        <f t="shared" si="52"/>
        <v>autre_étab_7</v>
      </c>
      <c r="E309" s="540"/>
      <c r="F309" s="540"/>
      <c r="G309" s="540"/>
      <c r="H309" s="540"/>
      <c r="I309">
        <f t="shared" ca="1" si="60"/>
        <v>0</v>
      </c>
      <c r="J309" t="str">
        <f t="shared" ca="1" si="60"/>
        <v>Étab FFF</v>
      </c>
      <c r="K309" s="335">
        <f t="shared" ca="1" si="60"/>
        <v>0</v>
      </c>
      <c r="L309">
        <f t="shared" ca="1" si="60"/>
        <v>0</v>
      </c>
      <c r="M309" t="b">
        <f t="shared" si="53"/>
        <v>0</v>
      </c>
      <c r="N309" t="b">
        <f ca="1">AND(IF(COUNTIF($K$191:K309,K309)&gt;1,FALSE,TRUE),K309&lt;&gt;0,NOT(M309))</f>
        <v>0</v>
      </c>
      <c r="O309" s="249">
        <f t="shared" ca="1" si="54"/>
        <v>0</v>
      </c>
      <c r="P309" s="168" t="str">
        <f t="shared" ca="1" si="55"/>
        <v>x</v>
      </c>
      <c r="Q309" s="352">
        <f t="shared" si="56"/>
        <v>0</v>
      </c>
    </row>
    <row r="310" spans="1:17" ht="14.5" hidden="1" x14ac:dyDescent="0.35">
      <c r="A310" s="100">
        <v>128</v>
      </c>
      <c r="B310" s="540" t="str">
        <f t="shared" si="58"/>
        <v>Part15</v>
      </c>
      <c r="C310" s="540"/>
      <c r="D310" s="540" t="str">
        <f t="shared" si="52"/>
        <v>autre_étab_8</v>
      </c>
      <c r="E310" s="540"/>
      <c r="F310" s="540"/>
      <c r="G310" s="540"/>
      <c r="H310" s="540"/>
      <c r="I310">
        <f t="shared" ca="1" si="60"/>
        <v>0</v>
      </c>
      <c r="J310" t="str">
        <f t="shared" ca="1" si="60"/>
        <v>Étab GGG</v>
      </c>
      <c r="K310" s="335">
        <f t="shared" ca="1" si="60"/>
        <v>0</v>
      </c>
      <c r="L310">
        <f t="shared" ca="1" si="60"/>
        <v>0</v>
      </c>
      <c r="M310" t="b">
        <f t="shared" si="53"/>
        <v>0</v>
      </c>
      <c r="N310" t="b">
        <f ca="1">AND(IF(COUNTIF($K$191:K310,K310)&gt;1,FALSE,TRUE),K310&lt;&gt;0,NOT(M310))</f>
        <v>0</v>
      </c>
      <c r="O310" s="249">
        <f t="shared" ca="1" si="54"/>
        <v>0</v>
      </c>
      <c r="P310" s="168" t="str">
        <f t="shared" ca="1" si="55"/>
        <v>x</v>
      </c>
      <c r="Q310" s="352">
        <f t="shared" si="56"/>
        <v>0</v>
      </c>
    </row>
    <row r="311" spans="1:17" ht="14.5" hidden="1" x14ac:dyDescent="0.35">
      <c r="A311" s="100">
        <v>129</v>
      </c>
      <c r="B311" s="540" t="str">
        <f t="shared" si="58"/>
        <v>Part16</v>
      </c>
      <c r="C311" s="540"/>
      <c r="D311" s="540" t="str">
        <f t="shared" si="52"/>
        <v>autre_étab_1</v>
      </c>
      <c r="E311" s="540"/>
      <c r="F311" s="540"/>
      <c r="G311" s="540"/>
      <c r="H311" s="540"/>
      <c r="I311" t="str">
        <f t="shared" ref="I311:L330" ca="1" si="61">INDIRECT("'"&amp;$B311&amp;"'!"&amp;I$189&amp;ROW(INDIRECT("'"&amp;$B311&amp;"'!"&amp;$D311)))</f>
        <v xml:space="preserve"> 
()</v>
      </c>
      <c r="J311" t="str">
        <f t="shared" ca="1" si="61"/>
        <v>Étab de la fiche</v>
      </c>
      <c r="K311" s="335" t="str">
        <f t="shared" ca="1" si="61"/>
        <v/>
      </c>
      <c r="L311">
        <f t="shared" ca="1" si="61"/>
        <v>0</v>
      </c>
      <c r="M311" t="b">
        <f t="shared" si="53"/>
        <v>1</v>
      </c>
      <c r="N311" t="b">
        <f ca="1">AND(IF(COUNTIF($K$191:K311,K311)&gt;1,FALSE,TRUE),K311&lt;&gt;0,NOT(M311))</f>
        <v>0</v>
      </c>
      <c r="O311" s="249">
        <f t="shared" ca="1" si="54"/>
        <v>0</v>
      </c>
      <c r="P311" s="168" t="str">
        <f t="shared" ca="1" si="55"/>
        <v>x</v>
      </c>
      <c r="Q311" s="352">
        <f t="shared" ca="1" si="56"/>
        <v>0</v>
      </c>
    </row>
    <row r="312" spans="1:17" ht="14.5" hidden="1" x14ac:dyDescent="0.35">
      <c r="A312" s="100">
        <v>130</v>
      </c>
      <c r="B312" s="540" t="str">
        <f t="shared" si="58"/>
        <v>Part16</v>
      </c>
      <c r="C312" s="540"/>
      <c r="D312" s="540" t="str">
        <f t="shared" si="52"/>
        <v>autre_étab_2</v>
      </c>
      <c r="E312" s="540"/>
      <c r="F312" s="540"/>
      <c r="G312" s="540"/>
      <c r="H312" s="540"/>
      <c r="I312">
        <f t="shared" ca="1" si="61"/>
        <v>0</v>
      </c>
      <c r="J312" t="str">
        <f t="shared" ca="1" si="61"/>
        <v>Étab AAA</v>
      </c>
      <c r="K312" s="335">
        <f t="shared" ca="1" si="61"/>
        <v>0</v>
      </c>
      <c r="L312">
        <f t="shared" ca="1" si="61"/>
        <v>0</v>
      </c>
      <c r="M312" t="b">
        <f t="shared" si="53"/>
        <v>0</v>
      </c>
      <c r="N312" t="b">
        <f ca="1">AND(IF(COUNTIF($K$191:K312,K312)&gt;1,FALSE,TRUE),K312&lt;&gt;0,NOT(M312))</f>
        <v>0</v>
      </c>
      <c r="O312" s="249">
        <f t="shared" ca="1" si="54"/>
        <v>0</v>
      </c>
      <c r="P312" s="168" t="str">
        <f t="shared" ca="1" si="55"/>
        <v>x</v>
      </c>
      <c r="Q312" s="352">
        <f t="shared" si="56"/>
        <v>0</v>
      </c>
    </row>
    <row r="313" spans="1:17" ht="14.5" hidden="1" x14ac:dyDescent="0.35">
      <c r="A313" s="100">
        <v>131</v>
      </c>
      <c r="B313" s="540" t="str">
        <f t="shared" si="58"/>
        <v>Part16</v>
      </c>
      <c r="C313" s="540"/>
      <c r="D313" s="540" t="str">
        <f t="shared" si="52"/>
        <v>autre_étab_3</v>
      </c>
      <c r="E313" s="540"/>
      <c r="F313" s="540"/>
      <c r="G313" s="540"/>
      <c r="H313" s="540"/>
      <c r="I313">
        <f t="shared" ca="1" si="61"/>
        <v>0</v>
      </c>
      <c r="J313" t="str">
        <f t="shared" ca="1" si="61"/>
        <v>Étab BBB</v>
      </c>
      <c r="K313" s="335">
        <f t="shared" ca="1" si="61"/>
        <v>0</v>
      </c>
      <c r="L313">
        <f t="shared" ca="1" si="61"/>
        <v>0</v>
      </c>
      <c r="M313" t="b">
        <f t="shared" si="53"/>
        <v>0</v>
      </c>
      <c r="N313" t="b">
        <f ca="1">AND(IF(COUNTIF($K$191:K313,K313)&gt;1,FALSE,TRUE),K313&lt;&gt;0,NOT(M313))</f>
        <v>0</v>
      </c>
      <c r="O313" s="249">
        <f t="shared" ca="1" si="54"/>
        <v>0</v>
      </c>
      <c r="P313" s="168" t="str">
        <f t="shared" ca="1" si="55"/>
        <v>x</v>
      </c>
      <c r="Q313" s="352">
        <f t="shared" si="56"/>
        <v>0</v>
      </c>
    </row>
    <row r="314" spans="1:17" ht="14.5" hidden="1" x14ac:dyDescent="0.35">
      <c r="A314" s="100">
        <v>132</v>
      </c>
      <c r="B314" s="540" t="str">
        <f t="shared" si="58"/>
        <v>Part16</v>
      </c>
      <c r="C314" s="540"/>
      <c r="D314" s="540" t="str">
        <f t="shared" si="52"/>
        <v>autre_étab_4</v>
      </c>
      <c r="E314" s="540"/>
      <c r="F314" s="540"/>
      <c r="G314" s="540"/>
      <c r="H314" s="540"/>
      <c r="I314">
        <f t="shared" ca="1" si="61"/>
        <v>0</v>
      </c>
      <c r="J314" t="str">
        <f t="shared" ca="1" si="61"/>
        <v>Étab CCC</v>
      </c>
      <c r="K314" s="335">
        <f t="shared" ca="1" si="61"/>
        <v>0</v>
      </c>
      <c r="L314">
        <f t="shared" ca="1" si="61"/>
        <v>0</v>
      </c>
      <c r="M314" t="b">
        <f t="shared" si="53"/>
        <v>0</v>
      </c>
      <c r="N314" t="b">
        <f ca="1">AND(IF(COUNTIF($K$191:K314,K314)&gt;1,FALSE,TRUE),K314&lt;&gt;0,NOT(M314))</f>
        <v>0</v>
      </c>
      <c r="O314" s="249">
        <f t="shared" ca="1" si="54"/>
        <v>0</v>
      </c>
      <c r="P314" s="168" t="str">
        <f t="shared" ca="1" si="55"/>
        <v>x</v>
      </c>
      <c r="Q314" s="352">
        <f t="shared" si="56"/>
        <v>0</v>
      </c>
    </row>
    <row r="315" spans="1:17" ht="14.5" hidden="1" x14ac:dyDescent="0.35">
      <c r="A315" s="100">
        <v>133</v>
      </c>
      <c r="B315" s="540" t="str">
        <f t="shared" si="58"/>
        <v>Part16</v>
      </c>
      <c r="C315" s="540"/>
      <c r="D315" s="540" t="str">
        <f t="shared" si="52"/>
        <v>autre_étab_5</v>
      </c>
      <c r="E315" s="540"/>
      <c r="F315" s="540"/>
      <c r="G315" s="540"/>
      <c r="H315" s="540"/>
      <c r="I315">
        <f t="shared" ca="1" si="61"/>
        <v>0</v>
      </c>
      <c r="J315" t="str">
        <f t="shared" ca="1" si="61"/>
        <v>Étab DDD</v>
      </c>
      <c r="K315" s="335">
        <f t="shared" ca="1" si="61"/>
        <v>0</v>
      </c>
      <c r="L315">
        <f t="shared" ca="1" si="61"/>
        <v>0</v>
      </c>
      <c r="M315" t="b">
        <f t="shared" si="53"/>
        <v>0</v>
      </c>
      <c r="N315" t="b">
        <f ca="1">AND(IF(COUNTIF($K$191:K315,K315)&gt;1,FALSE,TRUE),K315&lt;&gt;0,NOT(M315))</f>
        <v>0</v>
      </c>
      <c r="O315" s="249">
        <f t="shared" ca="1" si="54"/>
        <v>0</v>
      </c>
      <c r="P315" s="168" t="str">
        <f t="shared" ca="1" si="55"/>
        <v>x</v>
      </c>
      <c r="Q315" s="352">
        <f t="shared" si="56"/>
        <v>0</v>
      </c>
    </row>
    <row r="316" spans="1:17" ht="14.5" hidden="1" x14ac:dyDescent="0.35">
      <c r="A316" s="100">
        <v>134</v>
      </c>
      <c r="B316" s="540" t="str">
        <f t="shared" si="58"/>
        <v>Part16</v>
      </c>
      <c r="C316" s="540"/>
      <c r="D316" s="540" t="str">
        <f t="shared" si="52"/>
        <v>autre_étab_6</v>
      </c>
      <c r="E316" s="540"/>
      <c r="F316" s="540"/>
      <c r="G316" s="540"/>
      <c r="H316" s="540"/>
      <c r="I316">
        <f t="shared" ca="1" si="61"/>
        <v>0</v>
      </c>
      <c r="J316" t="str">
        <f t="shared" ca="1" si="61"/>
        <v>Étab EEE</v>
      </c>
      <c r="K316" s="335">
        <f t="shared" ca="1" si="61"/>
        <v>0</v>
      </c>
      <c r="L316">
        <f t="shared" ca="1" si="61"/>
        <v>0</v>
      </c>
      <c r="M316" t="b">
        <f t="shared" si="53"/>
        <v>0</v>
      </c>
      <c r="N316" t="b">
        <f ca="1">AND(IF(COUNTIF($K$191:K316,K316)&gt;1,FALSE,TRUE),K316&lt;&gt;0,NOT(M316))</f>
        <v>0</v>
      </c>
      <c r="O316" s="249">
        <f t="shared" ca="1" si="54"/>
        <v>0</v>
      </c>
      <c r="P316" s="168" t="str">
        <f t="shared" ca="1" si="55"/>
        <v>x</v>
      </c>
      <c r="Q316" s="352">
        <f t="shared" si="56"/>
        <v>0</v>
      </c>
    </row>
    <row r="317" spans="1:17" ht="14.5" hidden="1" x14ac:dyDescent="0.35">
      <c r="A317" s="100">
        <v>135</v>
      </c>
      <c r="B317" s="540" t="str">
        <f t="shared" si="58"/>
        <v>Part16</v>
      </c>
      <c r="C317" s="540"/>
      <c r="D317" s="540" t="str">
        <f t="shared" si="52"/>
        <v>autre_étab_7</v>
      </c>
      <c r="E317" s="540"/>
      <c r="F317" s="540"/>
      <c r="G317" s="540"/>
      <c r="H317" s="540"/>
      <c r="I317">
        <f t="shared" ca="1" si="61"/>
        <v>0</v>
      </c>
      <c r="J317" t="str">
        <f t="shared" ca="1" si="61"/>
        <v>Étab FFF</v>
      </c>
      <c r="K317" s="335">
        <f t="shared" ca="1" si="61"/>
        <v>0</v>
      </c>
      <c r="L317">
        <f t="shared" ca="1" si="61"/>
        <v>0</v>
      </c>
      <c r="M317" t="b">
        <f t="shared" si="53"/>
        <v>0</v>
      </c>
      <c r="N317" t="b">
        <f ca="1">AND(IF(COUNTIF($K$191:K317,K317)&gt;1,FALSE,TRUE),K317&lt;&gt;0,NOT(M317))</f>
        <v>0</v>
      </c>
      <c r="O317" s="249">
        <f t="shared" ca="1" si="54"/>
        <v>0</v>
      </c>
      <c r="P317" s="168" t="str">
        <f t="shared" ca="1" si="55"/>
        <v>x</v>
      </c>
      <c r="Q317" s="352">
        <f t="shared" si="56"/>
        <v>0</v>
      </c>
    </row>
    <row r="318" spans="1:17" ht="14.5" hidden="1" x14ac:dyDescent="0.35">
      <c r="A318" s="100">
        <v>136</v>
      </c>
      <c r="B318" s="540" t="str">
        <f t="shared" si="58"/>
        <v>Part16</v>
      </c>
      <c r="C318" s="540"/>
      <c r="D318" s="540" t="str">
        <f t="shared" si="52"/>
        <v>autre_étab_8</v>
      </c>
      <c r="E318" s="540"/>
      <c r="F318" s="540"/>
      <c r="G318" s="540"/>
      <c r="H318" s="540"/>
      <c r="I318">
        <f t="shared" ca="1" si="61"/>
        <v>0</v>
      </c>
      <c r="J318" t="str">
        <f t="shared" ca="1" si="61"/>
        <v>Étab GGG</v>
      </c>
      <c r="K318" s="335">
        <f t="shared" ca="1" si="61"/>
        <v>0</v>
      </c>
      <c r="L318">
        <f t="shared" ca="1" si="61"/>
        <v>0</v>
      </c>
      <c r="M318" t="b">
        <f t="shared" si="53"/>
        <v>0</v>
      </c>
      <c r="N318" t="b">
        <f ca="1">AND(IF(COUNTIF($K$191:K318,K318)&gt;1,FALSE,TRUE),K318&lt;&gt;0,NOT(M318))</f>
        <v>0</v>
      </c>
      <c r="O318" s="249">
        <f t="shared" ca="1" si="54"/>
        <v>0</v>
      </c>
      <c r="P318" s="168" t="str">
        <f t="shared" ca="1" si="55"/>
        <v>x</v>
      </c>
      <c r="Q318" s="352">
        <f t="shared" si="56"/>
        <v>0</v>
      </c>
    </row>
    <row r="319" spans="1:17" ht="14.5" hidden="1" x14ac:dyDescent="0.35">
      <c r="A319" s="100">
        <v>137</v>
      </c>
      <c r="B319" s="540" t="str">
        <f t="shared" si="58"/>
        <v>Part17</v>
      </c>
      <c r="C319" s="540"/>
      <c r="D319" s="540" t="str">
        <f t="shared" si="52"/>
        <v>autre_étab_1</v>
      </c>
      <c r="E319" s="540"/>
      <c r="F319" s="540"/>
      <c r="G319" s="540"/>
      <c r="H319" s="540"/>
      <c r="I319" t="str">
        <f t="shared" ca="1" si="61"/>
        <v xml:space="preserve"> 
()</v>
      </c>
      <c r="J319" t="str">
        <f t="shared" ca="1" si="61"/>
        <v>Étab de la fiche</v>
      </c>
      <c r="K319" s="335" t="str">
        <f t="shared" ca="1" si="61"/>
        <v/>
      </c>
      <c r="L319">
        <f t="shared" ca="1" si="61"/>
        <v>0</v>
      </c>
      <c r="M319" t="b">
        <f t="shared" si="53"/>
        <v>1</v>
      </c>
      <c r="N319" t="b">
        <f ca="1">AND(IF(COUNTIF($K$191:K319,K319)&gt;1,FALSE,TRUE),K319&lt;&gt;0,NOT(M319))</f>
        <v>0</v>
      </c>
      <c r="O319" s="249">
        <f t="shared" ca="1" si="54"/>
        <v>0</v>
      </c>
      <c r="P319" s="168" t="str">
        <f t="shared" ca="1" si="55"/>
        <v>x</v>
      </c>
      <c r="Q319" s="352">
        <f t="shared" ca="1" si="56"/>
        <v>0</v>
      </c>
    </row>
    <row r="320" spans="1:17" ht="14.5" hidden="1" x14ac:dyDescent="0.35">
      <c r="A320" s="100">
        <v>138</v>
      </c>
      <c r="B320" s="540" t="str">
        <f t="shared" si="58"/>
        <v>Part17</v>
      </c>
      <c r="C320" s="540"/>
      <c r="D320" s="540" t="str">
        <f t="shared" ref="D320:D350" si="62">"autre_étab_"&amp;A320-8*QUOTIENT(A320-1,8)</f>
        <v>autre_étab_2</v>
      </c>
      <c r="E320" s="540"/>
      <c r="F320" s="540"/>
      <c r="G320" s="540"/>
      <c r="H320" s="540"/>
      <c r="I320">
        <f t="shared" ca="1" si="61"/>
        <v>0</v>
      </c>
      <c r="J320" t="str">
        <f t="shared" ca="1" si="61"/>
        <v>Étab AAA</v>
      </c>
      <c r="K320" s="335">
        <f t="shared" ca="1" si="61"/>
        <v>0</v>
      </c>
      <c r="L320">
        <f t="shared" ca="1" si="61"/>
        <v>0</v>
      </c>
      <c r="M320" t="b">
        <f t="shared" ref="M320:M350" si="63">IF(D320="autre_étab_1",TRUE,FALSE)</f>
        <v>0</v>
      </c>
      <c r="N320" t="b">
        <f ca="1">AND(IF(COUNTIF($K$191:K320,K320)&gt;1,FALSE,TRUE),K320&lt;&gt;0,NOT(M320))</f>
        <v>0</v>
      </c>
      <c r="O320" s="249">
        <f t="shared" ref="O320:O350" ca="1" si="64">O319+N320</f>
        <v>0</v>
      </c>
      <c r="P320" s="168" t="str">
        <f t="shared" ref="P320:P350" ca="1" si="65">IF(N320,O320,"x")</f>
        <v>x</v>
      </c>
      <c r="Q320" s="352">
        <f t="shared" ref="Q320:Q350" si="66">IF(M320,L320,0)</f>
        <v>0</v>
      </c>
    </row>
    <row r="321" spans="1:17" ht="14.5" hidden="1" x14ac:dyDescent="0.35">
      <c r="A321" s="100">
        <v>139</v>
      </c>
      <c r="B321" s="540" t="str">
        <f t="shared" si="58"/>
        <v>Part17</v>
      </c>
      <c r="C321" s="540"/>
      <c r="D321" s="540" t="str">
        <f t="shared" si="62"/>
        <v>autre_étab_3</v>
      </c>
      <c r="E321" s="540"/>
      <c r="F321" s="540"/>
      <c r="G321" s="540"/>
      <c r="H321" s="540"/>
      <c r="I321">
        <f t="shared" ca="1" si="61"/>
        <v>0</v>
      </c>
      <c r="J321" t="str">
        <f t="shared" ca="1" si="61"/>
        <v>Étab BBB</v>
      </c>
      <c r="K321" s="335">
        <f t="shared" ca="1" si="61"/>
        <v>0</v>
      </c>
      <c r="L321">
        <f t="shared" ca="1" si="61"/>
        <v>0</v>
      </c>
      <c r="M321" t="b">
        <f t="shared" si="63"/>
        <v>0</v>
      </c>
      <c r="N321" t="b">
        <f ca="1">AND(IF(COUNTIF($K$191:K321,K321)&gt;1,FALSE,TRUE),K321&lt;&gt;0,NOT(M321))</f>
        <v>0</v>
      </c>
      <c r="O321" s="249">
        <f t="shared" ca="1" si="64"/>
        <v>0</v>
      </c>
      <c r="P321" s="168" t="str">
        <f t="shared" ca="1" si="65"/>
        <v>x</v>
      </c>
      <c r="Q321" s="352">
        <f t="shared" si="66"/>
        <v>0</v>
      </c>
    </row>
    <row r="322" spans="1:17" ht="14.5" hidden="1" x14ac:dyDescent="0.35">
      <c r="A322" s="100">
        <v>140</v>
      </c>
      <c r="B322" s="540" t="str">
        <f t="shared" si="58"/>
        <v>Part17</v>
      </c>
      <c r="C322" s="540"/>
      <c r="D322" s="540" t="str">
        <f t="shared" si="62"/>
        <v>autre_étab_4</v>
      </c>
      <c r="E322" s="540"/>
      <c r="F322" s="540"/>
      <c r="G322" s="540"/>
      <c r="H322" s="540"/>
      <c r="I322">
        <f t="shared" ca="1" si="61"/>
        <v>0</v>
      </c>
      <c r="J322" t="str">
        <f t="shared" ca="1" si="61"/>
        <v>Étab CCC</v>
      </c>
      <c r="K322" s="335">
        <f t="shared" ca="1" si="61"/>
        <v>0</v>
      </c>
      <c r="L322">
        <f t="shared" ca="1" si="61"/>
        <v>0</v>
      </c>
      <c r="M322" t="b">
        <f t="shared" si="63"/>
        <v>0</v>
      </c>
      <c r="N322" t="b">
        <f ca="1">AND(IF(COUNTIF($K$191:K322,K322)&gt;1,FALSE,TRUE),K322&lt;&gt;0,NOT(M322))</f>
        <v>0</v>
      </c>
      <c r="O322" s="249">
        <f t="shared" ca="1" si="64"/>
        <v>0</v>
      </c>
      <c r="P322" s="168" t="str">
        <f t="shared" ca="1" si="65"/>
        <v>x</v>
      </c>
      <c r="Q322" s="352">
        <f t="shared" si="66"/>
        <v>0</v>
      </c>
    </row>
    <row r="323" spans="1:17" ht="14.5" hidden="1" x14ac:dyDescent="0.35">
      <c r="A323" s="100">
        <v>141</v>
      </c>
      <c r="B323" s="540" t="str">
        <f t="shared" si="58"/>
        <v>Part17</v>
      </c>
      <c r="C323" s="540"/>
      <c r="D323" s="540" t="str">
        <f t="shared" si="62"/>
        <v>autre_étab_5</v>
      </c>
      <c r="E323" s="540"/>
      <c r="F323" s="540"/>
      <c r="G323" s="540"/>
      <c r="H323" s="540"/>
      <c r="I323">
        <f t="shared" ca="1" si="61"/>
        <v>0</v>
      </c>
      <c r="J323" t="str">
        <f t="shared" ca="1" si="61"/>
        <v>Étab DDD</v>
      </c>
      <c r="K323" s="335">
        <f t="shared" ca="1" si="61"/>
        <v>0</v>
      </c>
      <c r="L323">
        <f t="shared" ca="1" si="61"/>
        <v>0</v>
      </c>
      <c r="M323" t="b">
        <f t="shared" si="63"/>
        <v>0</v>
      </c>
      <c r="N323" t="b">
        <f ca="1">AND(IF(COUNTIF($K$191:K323,K323)&gt;1,FALSE,TRUE),K323&lt;&gt;0,NOT(M323))</f>
        <v>0</v>
      </c>
      <c r="O323" s="249">
        <f t="shared" ca="1" si="64"/>
        <v>0</v>
      </c>
      <c r="P323" s="168" t="str">
        <f t="shared" ca="1" si="65"/>
        <v>x</v>
      </c>
      <c r="Q323" s="352">
        <f t="shared" si="66"/>
        <v>0</v>
      </c>
    </row>
    <row r="324" spans="1:17" ht="14.5" hidden="1" x14ac:dyDescent="0.35">
      <c r="A324" s="100">
        <v>142</v>
      </c>
      <c r="B324" s="540" t="str">
        <f t="shared" si="58"/>
        <v>Part17</v>
      </c>
      <c r="C324" s="540"/>
      <c r="D324" s="540" t="str">
        <f t="shared" si="62"/>
        <v>autre_étab_6</v>
      </c>
      <c r="E324" s="540"/>
      <c r="F324" s="540"/>
      <c r="G324" s="540"/>
      <c r="H324" s="540"/>
      <c r="I324">
        <f t="shared" ca="1" si="61"/>
        <v>0</v>
      </c>
      <c r="J324" t="str">
        <f t="shared" ca="1" si="61"/>
        <v>Étab EEE</v>
      </c>
      <c r="K324" s="335">
        <f t="shared" ca="1" si="61"/>
        <v>0</v>
      </c>
      <c r="L324">
        <f t="shared" ca="1" si="61"/>
        <v>0</v>
      </c>
      <c r="M324" t="b">
        <f t="shared" si="63"/>
        <v>0</v>
      </c>
      <c r="N324" t="b">
        <f ca="1">AND(IF(COUNTIF($K$191:K324,K324)&gt;1,FALSE,TRUE),K324&lt;&gt;0,NOT(M324))</f>
        <v>0</v>
      </c>
      <c r="O324" s="249">
        <f t="shared" ca="1" si="64"/>
        <v>0</v>
      </c>
      <c r="P324" s="168" t="str">
        <f t="shared" ca="1" si="65"/>
        <v>x</v>
      </c>
      <c r="Q324" s="352">
        <f t="shared" si="66"/>
        <v>0</v>
      </c>
    </row>
    <row r="325" spans="1:17" ht="14.5" hidden="1" x14ac:dyDescent="0.35">
      <c r="A325" s="100">
        <v>143</v>
      </c>
      <c r="B325" s="540" t="str">
        <f t="shared" si="58"/>
        <v>Part17</v>
      </c>
      <c r="C325" s="540"/>
      <c r="D325" s="540" t="str">
        <f t="shared" si="62"/>
        <v>autre_étab_7</v>
      </c>
      <c r="E325" s="540"/>
      <c r="F325" s="540"/>
      <c r="G325" s="540"/>
      <c r="H325" s="540"/>
      <c r="I325">
        <f t="shared" ca="1" si="61"/>
        <v>0</v>
      </c>
      <c r="J325" t="str">
        <f t="shared" ca="1" si="61"/>
        <v>Étab FFF</v>
      </c>
      <c r="K325" s="335">
        <f t="shared" ca="1" si="61"/>
        <v>0</v>
      </c>
      <c r="L325">
        <f t="shared" ca="1" si="61"/>
        <v>0</v>
      </c>
      <c r="M325" t="b">
        <f t="shared" si="63"/>
        <v>0</v>
      </c>
      <c r="N325" t="b">
        <f ca="1">AND(IF(COUNTIF($K$191:K325,K325)&gt;1,FALSE,TRUE),K325&lt;&gt;0,NOT(M325))</f>
        <v>0</v>
      </c>
      <c r="O325" s="249">
        <f t="shared" ca="1" si="64"/>
        <v>0</v>
      </c>
      <c r="P325" s="168" t="str">
        <f t="shared" ca="1" si="65"/>
        <v>x</v>
      </c>
      <c r="Q325" s="352">
        <f t="shared" si="66"/>
        <v>0</v>
      </c>
    </row>
    <row r="326" spans="1:17" ht="14.5" hidden="1" x14ac:dyDescent="0.35">
      <c r="A326" s="100">
        <v>144</v>
      </c>
      <c r="B326" s="540" t="str">
        <f t="shared" si="58"/>
        <v>Part17</v>
      </c>
      <c r="C326" s="540"/>
      <c r="D326" s="540" t="str">
        <f t="shared" si="62"/>
        <v>autre_étab_8</v>
      </c>
      <c r="E326" s="540"/>
      <c r="F326" s="540"/>
      <c r="G326" s="540"/>
      <c r="H326" s="540"/>
      <c r="I326">
        <f t="shared" ca="1" si="61"/>
        <v>0</v>
      </c>
      <c r="J326" t="str">
        <f t="shared" ca="1" si="61"/>
        <v>Étab GGG</v>
      </c>
      <c r="K326" s="335">
        <f t="shared" ca="1" si="61"/>
        <v>0</v>
      </c>
      <c r="L326">
        <f t="shared" ca="1" si="61"/>
        <v>0</v>
      </c>
      <c r="M326" t="b">
        <f t="shared" si="63"/>
        <v>0</v>
      </c>
      <c r="N326" t="b">
        <f ca="1">AND(IF(COUNTIF($K$191:K326,K326)&gt;1,FALSE,TRUE),K326&lt;&gt;0,NOT(M326))</f>
        <v>0</v>
      </c>
      <c r="O326" s="249">
        <f t="shared" ca="1" si="64"/>
        <v>0</v>
      </c>
      <c r="P326" s="168" t="str">
        <f t="shared" ca="1" si="65"/>
        <v>x</v>
      </c>
      <c r="Q326" s="352">
        <f t="shared" si="66"/>
        <v>0</v>
      </c>
    </row>
    <row r="327" spans="1:17" ht="14.5" hidden="1" x14ac:dyDescent="0.35">
      <c r="A327" s="100">
        <v>145</v>
      </c>
      <c r="B327" s="540" t="str">
        <f t="shared" si="58"/>
        <v>Part18</v>
      </c>
      <c r="C327" s="540"/>
      <c r="D327" s="540" t="str">
        <f t="shared" si="62"/>
        <v>autre_étab_1</v>
      </c>
      <c r="E327" s="540"/>
      <c r="F327" s="540"/>
      <c r="G327" s="540"/>
      <c r="H327" s="540"/>
      <c r="I327" t="str">
        <f t="shared" ca="1" si="61"/>
        <v xml:space="preserve"> 
()</v>
      </c>
      <c r="J327" t="str">
        <f t="shared" ca="1" si="61"/>
        <v>Étab de la fiche</v>
      </c>
      <c r="K327" s="335" t="str">
        <f t="shared" ca="1" si="61"/>
        <v/>
      </c>
      <c r="L327">
        <f t="shared" ca="1" si="61"/>
        <v>0</v>
      </c>
      <c r="M327" t="b">
        <f t="shared" si="63"/>
        <v>1</v>
      </c>
      <c r="N327" t="b">
        <f ca="1">AND(IF(COUNTIF($K$191:K327,K327)&gt;1,FALSE,TRUE),K327&lt;&gt;0,NOT(M327))</f>
        <v>0</v>
      </c>
      <c r="O327" s="249">
        <f t="shared" ca="1" si="64"/>
        <v>0</v>
      </c>
      <c r="P327" s="168" t="str">
        <f t="shared" ca="1" si="65"/>
        <v>x</v>
      </c>
      <c r="Q327" s="352">
        <f t="shared" ca="1" si="66"/>
        <v>0</v>
      </c>
    </row>
    <row r="328" spans="1:17" ht="14.5" hidden="1" x14ac:dyDescent="0.35">
      <c r="A328" s="100">
        <v>146</v>
      </c>
      <c r="B328" s="540" t="str">
        <f t="shared" ref="B328:B350" si="67">"Part"&amp;QUOTIENT(A328-1,8)</f>
        <v>Part18</v>
      </c>
      <c r="C328" s="540"/>
      <c r="D328" s="540" t="str">
        <f t="shared" si="62"/>
        <v>autre_étab_2</v>
      </c>
      <c r="E328" s="540"/>
      <c r="F328" s="540"/>
      <c r="G328" s="540"/>
      <c r="H328" s="540"/>
      <c r="I328">
        <f t="shared" ca="1" si="61"/>
        <v>0</v>
      </c>
      <c r="J328" t="str">
        <f t="shared" ca="1" si="61"/>
        <v>Étab AAA</v>
      </c>
      <c r="K328" s="335">
        <f t="shared" ca="1" si="61"/>
        <v>0</v>
      </c>
      <c r="L328">
        <f t="shared" ca="1" si="61"/>
        <v>0</v>
      </c>
      <c r="M328" t="b">
        <f t="shared" si="63"/>
        <v>0</v>
      </c>
      <c r="N328" t="b">
        <f ca="1">AND(IF(COUNTIF($K$191:K328,K328)&gt;1,FALSE,TRUE),K328&lt;&gt;0,NOT(M328))</f>
        <v>0</v>
      </c>
      <c r="O328" s="249">
        <f t="shared" ca="1" si="64"/>
        <v>0</v>
      </c>
      <c r="P328" s="168" t="str">
        <f t="shared" ca="1" si="65"/>
        <v>x</v>
      </c>
      <c r="Q328" s="352">
        <f t="shared" si="66"/>
        <v>0</v>
      </c>
    </row>
    <row r="329" spans="1:17" ht="14.5" hidden="1" x14ac:dyDescent="0.35">
      <c r="A329" s="100">
        <v>147</v>
      </c>
      <c r="B329" s="540" t="str">
        <f t="shared" si="67"/>
        <v>Part18</v>
      </c>
      <c r="C329" s="540"/>
      <c r="D329" s="540" t="str">
        <f t="shared" si="62"/>
        <v>autre_étab_3</v>
      </c>
      <c r="E329" s="540"/>
      <c r="F329" s="540"/>
      <c r="G329" s="540"/>
      <c r="H329" s="540"/>
      <c r="I329">
        <f t="shared" ca="1" si="61"/>
        <v>0</v>
      </c>
      <c r="J329" t="str">
        <f t="shared" ca="1" si="61"/>
        <v>Étab BBB</v>
      </c>
      <c r="K329" s="335">
        <f t="shared" ca="1" si="61"/>
        <v>0</v>
      </c>
      <c r="L329">
        <f t="shared" ca="1" si="61"/>
        <v>0</v>
      </c>
      <c r="M329" t="b">
        <f t="shared" si="63"/>
        <v>0</v>
      </c>
      <c r="N329" t="b">
        <f ca="1">AND(IF(COUNTIF($K$191:K329,K329)&gt;1,FALSE,TRUE),K329&lt;&gt;0,NOT(M329))</f>
        <v>0</v>
      </c>
      <c r="O329" s="249">
        <f t="shared" ca="1" si="64"/>
        <v>0</v>
      </c>
      <c r="P329" s="168" t="str">
        <f t="shared" ca="1" si="65"/>
        <v>x</v>
      </c>
      <c r="Q329" s="352">
        <f t="shared" si="66"/>
        <v>0</v>
      </c>
    </row>
    <row r="330" spans="1:17" ht="14.5" hidden="1" x14ac:dyDescent="0.35">
      <c r="A330" s="100">
        <v>148</v>
      </c>
      <c r="B330" s="540" t="str">
        <f t="shared" si="67"/>
        <v>Part18</v>
      </c>
      <c r="C330" s="540"/>
      <c r="D330" s="540" t="str">
        <f t="shared" si="62"/>
        <v>autre_étab_4</v>
      </c>
      <c r="E330" s="540"/>
      <c r="F330" s="540"/>
      <c r="G330" s="540"/>
      <c r="H330" s="540"/>
      <c r="I330">
        <f t="shared" ca="1" si="61"/>
        <v>0</v>
      </c>
      <c r="J330" t="str">
        <f t="shared" ca="1" si="61"/>
        <v>Étab CCC</v>
      </c>
      <c r="K330" s="335">
        <f t="shared" ca="1" si="61"/>
        <v>0</v>
      </c>
      <c r="L330">
        <f t="shared" ca="1" si="61"/>
        <v>0</v>
      </c>
      <c r="M330" t="b">
        <f t="shared" si="63"/>
        <v>0</v>
      </c>
      <c r="N330" t="b">
        <f ca="1">AND(IF(COUNTIF($K$191:K330,K330)&gt;1,FALSE,TRUE),K330&lt;&gt;0,NOT(M330))</f>
        <v>0</v>
      </c>
      <c r="O330" s="249">
        <f t="shared" ca="1" si="64"/>
        <v>0</v>
      </c>
      <c r="P330" s="168" t="str">
        <f t="shared" ca="1" si="65"/>
        <v>x</v>
      </c>
      <c r="Q330" s="352">
        <f t="shared" si="66"/>
        <v>0</v>
      </c>
    </row>
    <row r="331" spans="1:17" ht="14.5" hidden="1" x14ac:dyDescent="0.35">
      <c r="A331" s="100">
        <v>149</v>
      </c>
      <c r="B331" s="540" t="str">
        <f t="shared" si="67"/>
        <v>Part18</v>
      </c>
      <c r="C331" s="540"/>
      <c r="D331" s="540" t="str">
        <f t="shared" si="62"/>
        <v>autre_étab_5</v>
      </c>
      <c r="E331" s="540"/>
      <c r="F331" s="540"/>
      <c r="G331" s="540"/>
      <c r="H331" s="540"/>
      <c r="I331">
        <f t="shared" ref="I331:L350" ca="1" si="68">INDIRECT("'"&amp;$B331&amp;"'!"&amp;I$189&amp;ROW(INDIRECT("'"&amp;$B331&amp;"'!"&amp;$D331)))</f>
        <v>0</v>
      </c>
      <c r="J331" t="str">
        <f t="shared" ca="1" si="68"/>
        <v>Étab DDD</v>
      </c>
      <c r="K331" s="335">
        <f t="shared" ca="1" si="68"/>
        <v>0</v>
      </c>
      <c r="L331">
        <f t="shared" ca="1" si="68"/>
        <v>0</v>
      </c>
      <c r="M331" t="b">
        <f t="shared" si="63"/>
        <v>0</v>
      </c>
      <c r="N331" t="b">
        <f ca="1">AND(IF(COUNTIF($K$191:K331,K331)&gt;1,FALSE,TRUE),K331&lt;&gt;0,NOT(M331))</f>
        <v>0</v>
      </c>
      <c r="O331" s="249">
        <f t="shared" ca="1" si="64"/>
        <v>0</v>
      </c>
      <c r="P331" s="168" t="str">
        <f t="shared" ca="1" si="65"/>
        <v>x</v>
      </c>
      <c r="Q331" s="352">
        <f t="shared" si="66"/>
        <v>0</v>
      </c>
    </row>
    <row r="332" spans="1:17" ht="14.5" hidden="1" x14ac:dyDescent="0.35">
      <c r="A332" s="100">
        <v>150</v>
      </c>
      <c r="B332" s="540" t="str">
        <f t="shared" si="67"/>
        <v>Part18</v>
      </c>
      <c r="C332" s="540"/>
      <c r="D332" s="540" t="str">
        <f t="shared" si="62"/>
        <v>autre_étab_6</v>
      </c>
      <c r="E332" s="540"/>
      <c r="F332" s="540"/>
      <c r="G332" s="540"/>
      <c r="H332" s="540"/>
      <c r="I332">
        <f t="shared" ca="1" si="68"/>
        <v>0</v>
      </c>
      <c r="J332" t="str">
        <f t="shared" ca="1" si="68"/>
        <v>Étab EEE</v>
      </c>
      <c r="K332" s="335">
        <f t="shared" ca="1" si="68"/>
        <v>0</v>
      </c>
      <c r="L332">
        <f t="shared" ca="1" si="68"/>
        <v>0</v>
      </c>
      <c r="M332" t="b">
        <f t="shared" si="63"/>
        <v>0</v>
      </c>
      <c r="N332" t="b">
        <f ca="1">AND(IF(COUNTIF($K$191:K332,K332)&gt;1,FALSE,TRUE),K332&lt;&gt;0,NOT(M332))</f>
        <v>0</v>
      </c>
      <c r="O332" s="249">
        <f t="shared" ca="1" si="64"/>
        <v>0</v>
      </c>
      <c r="P332" s="168" t="str">
        <f t="shared" ca="1" si="65"/>
        <v>x</v>
      </c>
      <c r="Q332" s="352">
        <f t="shared" si="66"/>
        <v>0</v>
      </c>
    </row>
    <row r="333" spans="1:17" ht="14.5" hidden="1" x14ac:dyDescent="0.35">
      <c r="A333" s="100">
        <v>151</v>
      </c>
      <c r="B333" s="540" t="str">
        <f t="shared" si="67"/>
        <v>Part18</v>
      </c>
      <c r="C333" s="540"/>
      <c r="D333" s="540" t="str">
        <f t="shared" si="62"/>
        <v>autre_étab_7</v>
      </c>
      <c r="E333" s="540"/>
      <c r="F333" s="540"/>
      <c r="G333" s="540"/>
      <c r="H333" s="540"/>
      <c r="I333">
        <f t="shared" ca="1" si="68"/>
        <v>0</v>
      </c>
      <c r="J333" t="str">
        <f t="shared" ca="1" si="68"/>
        <v>Étab FFF</v>
      </c>
      <c r="K333" s="335">
        <f t="shared" ca="1" si="68"/>
        <v>0</v>
      </c>
      <c r="L333">
        <f t="shared" ca="1" si="68"/>
        <v>0</v>
      </c>
      <c r="M333" t="b">
        <f t="shared" si="63"/>
        <v>0</v>
      </c>
      <c r="N333" t="b">
        <f ca="1">AND(IF(COUNTIF($K$191:K333,K333)&gt;1,FALSE,TRUE),K333&lt;&gt;0,NOT(M333))</f>
        <v>0</v>
      </c>
      <c r="O333" s="249">
        <f t="shared" ca="1" si="64"/>
        <v>0</v>
      </c>
      <c r="P333" s="168" t="str">
        <f t="shared" ca="1" si="65"/>
        <v>x</v>
      </c>
      <c r="Q333" s="352">
        <f t="shared" si="66"/>
        <v>0</v>
      </c>
    </row>
    <row r="334" spans="1:17" ht="14.5" hidden="1" x14ac:dyDescent="0.35">
      <c r="A334" s="100">
        <v>152</v>
      </c>
      <c r="B334" s="540" t="str">
        <f t="shared" si="67"/>
        <v>Part18</v>
      </c>
      <c r="C334" s="540"/>
      <c r="D334" s="540" t="str">
        <f t="shared" si="62"/>
        <v>autre_étab_8</v>
      </c>
      <c r="E334" s="540"/>
      <c r="F334" s="540"/>
      <c r="G334" s="540"/>
      <c r="H334" s="540"/>
      <c r="I334">
        <f t="shared" ca="1" si="68"/>
        <v>0</v>
      </c>
      <c r="J334" t="str">
        <f t="shared" ca="1" si="68"/>
        <v>Étab GGG</v>
      </c>
      <c r="K334" s="335">
        <f t="shared" ca="1" si="68"/>
        <v>0</v>
      </c>
      <c r="L334">
        <f t="shared" ca="1" si="68"/>
        <v>0</v>
      </c>
      <c r="M334" t="b">
        <f t="shared" si="63"/>
        <v>0</v>
      </c>
      <c r="N334" t="b">
        <f ca="1">AND(IF(COUNTIF($K$191:K334,K334)&gt;1,FALSE,TRUE),K334&lt;&gt;0,NOT(M334))</f>
        <v>0</v>
      </c>
      <c r="O334" s="249">
        <f t="shared" ca="1" si="64"/>
        <v>0</v>
      </c>
      <c r="P334" s="168" t="str">
        <f t="shared" ca="1" si="65"/>
        <v>x</v>
      </c>
      <c r="Q334" s="352">
        <f t="shared" si="66"/>
        <v>0</v>
      </c>
    </row>
    <row r="335" spans="1:17" ht="14.5" hidden="1" x14ac:dyDescent="0.35">
      <c r="A335" s="100">
        <v>153</v>
      </c>
      <c r="B335" s="540" t="str">
        <f t="shared" si="67"/>
        <v>Part19</v>
      </c>
      <c r="C335" s="540"/>
      <c r="D335" s="540" t="str">
        <f t="shared" si="62"/>
        <v>autre_étab_1</v>
      </c>
      <c r="E335" s="540"/>
      <c r="F335" s="540"/>
      <c r="G335" s="540"/>
      <c r="H335" s="540"/>
      <c r="I335" t="str">
        <f t="shared" ca="1" si="68"/>
        <v xml:space="preserve"> 
()</v>
      </c>
      <c r="J335" t="str">
        <f t="shared" ca="1" si="68"/>
        <v>Étab de la fiche</v>
      </c>
      <c r="K335" s="335" t="str">
        <f t="shared" ca="1" si="68"/>
        <v/>
      </c>
      <c r="L335">
        <f t="shared" ca="1" si="68"/>
        <v>0</v>
      </c>
      <c r="M335" t="b">
        <f t="shared" si="63"/>
        <v>1</v>
      </c>
      <c r="N335" t="b">
        <f ca="1">AND(IF(COUNTIF($K$191:K335,K335)&gt;1,FALSE,TRUE),K335&lt;&gt;0,NOT(M335))</f>
        <v>0</v>
      </c>
      <c r="O335" s="249">
        <f t="shared" ca="1" si="64"/>
        <v>0</v>
      </c>
      <c r="P335" s="168" t="str">
        <f t="shared" ca="1" si="65"/>
        <v>x</v>
      </c>
      <c r="Q335" s="352">
        <f t="shared" ca="1" si="66"/>
        <v>0</v>
      </c>
    </row>
    <row r="336" spans="1:17" ht="14.5" hidden="1" x14ac:dyDescent="0.35">
      <c r="A336" s="100">
        <v>154</v>
      </c>
      <c r="B336" s="540" t="str">
        <f t="shared" si="67"/>
        <v>Part19</v>
      </c>
      <c r="C336" s="540"/>
      <c r="D336" s="540" t="str">
        <f t="shared" si="62"/>
        <v>autre_étab_2</v>
      </c>
      <c r="E336" s="540"/>
      <c r="F336" s="540"/>
      <c r="G336" s="540"/>
      <c r="H336" s="540"/>
      <c r="I336">
        <f t="shared" ca="1" si="68"/>
        <v>0</v>
      </c>
      <c r="J336" t="str">
        <f t="shared" ca="1" si="68"/>
        <v>Étab AAA</v>
      </c>
      <c r="K336" s="335">
        <f t="shared" ca="1" si="68"/>
        <v>0</v>
      </c>
      <c r="L336">
        <f t="shared" ca="1" si="68"/>
        <v>0</v>
      </c>
      <c r="M336" t="b">
        <f t="shared" si="63"/>
        <v>0</v>
      </c>
      <c r="N336" t="b">
        <f ca="1">AND(IF(COUNTIF($K$191:K336,K336)&gt;1,FALSE,TRUE),K336&lt;&gt;0,NOT(M336))</f>
        <v>0</v>
      </c>
      <c r="O336" s="249">
        <f t="shared" ca="1" si="64"/>
        <v>0</v>
      </c>
      <c r="P336" s="168" t="str">
        <f t="shared" ca="1" si="65"/>
        <v>x</v>
      </c>
      <c r="Q336" s="352">
        <f t="shared" si="66"/>
        <v>0</v>
      </c>
    </row>
    <row r="337" spans="1:17" ht="14.5" hidden="1" x14ac:dyDescent="0.35">
      <c r="A337" s="100">
        <v>155</v>
      </c>
      <c r="B337" s="540" t="str">
        <f t="shared" si="67"/>
        <v>Part19</v>
      </c>
      <c r="C337" s="540"/>
      <c r="D337" s="540" t="str">
        <f t="shared" si="62"/>
        <v>autre_étab_3</v>
      </c>
      <c r="E337" s="540"/>
      <c r="F337" s="540"/>
      <c r="G337" s="540"/>
      <c r="H337" s="540"/>
      <c r="I337">
        <f t="shared" ca="1" si="68"/>
        <v>0</v>
      </c>
      <c r="J337" t="str">
        <f t="shared" ca="1" si="68"/>
        <v>Étab BBB</v>
      </c>
      <c r="K337" s="335">
        <f t="shared" ca="1" si="68"/>
        <v>0</v>
      </c>
      <c r="L337">
        <f t="shared" ca="1" si="68"/>
        <v>0</v>
      </c>
      <c r="M337" t="b">
        <f t="shared" si="63"/>
        <v>0</v>
      </c>
      <c r="N337" t="b">
        <f ca="1">AND(IF(COUNTIF($K$191:K337,K337)&gt;1,FALSE,TRUE),K337&lt;&gt;0,NOT(M337))</f>
        <v>0</v>
      </c>
      <c r="O337" s="249">
        <f t="shared" ca="1" si="64"/>
        <v>0</v>
      </c>
      <c r="P337" s="168" t="str">
        <f t="shared" ca="1" si="65"/>
        <v>x</v>
      </c>
      <c r="Q337" s="352">
        <f t="shared" si="66"/>
        <v>0</v>
      </c>
    </row>
    <row r="338" spans="1:17" ht="14.5" hidden="1" x14ac:dyDescent="0.35">
      <c r="A338" s="100">
        <v>156</v>
      </c>
      <c r="B338" s="540" t="str">
        <f t="shared" si="67"/>
        <v>Part19</v>
      </c>
      <c r="C338" s="540"/>
      <c r="D338" s="540" t="str">
        <f t="shared" si="62"/>
        <v>autre_étab_4</v>
      </c>
      <c r="E338" s="540"/>
      <c r="F338" s="540"/>
      <c r="G338" s="540"/>
      <c r="H338" s="540"/>
      <c r="I338">
        <f t="shared" ca="1" si="68"/>
        <v>0</v>
      </c>
      <c r="J338" t="str">
        <f t="shared" ca="1" si="68"/>
        <v>Étab CCC</v>
      </c>
      <c r="K338" s="335">
        <f t="shared" ca="1" si="68"/>
        <v>0</v>
      </c>
      <c r="L338">
        <f t="shared" ca="1" si="68"/>
        <v>0</v>
      </c>
      <c r="M338" t="b">
        <f t="shared" si="63"/>
        <v>0</v>
      </c>
      <c r="N338" t="b">
        <f ca="1">AND(IF(COUNTIF($K$191:K338,K338)&gt;1,FALSE,TRUE),K338&lt;&gt;0,NOT(M338))</f>
        <v>0</v>
      </c>
      <c r="O338" s="249">
        <f t="shared" ca="1" si="64"/>
        <v>0</v>
      </c>
      <c r="P338" s="168" t="str">
        <f t="shared" ca="1" si="65"/>
        <v>x</v>
      </c>
      <c r="Q338" s="352">
        <f t="shared" si="66"/>
        <v>0</v>
      </c>
    </row>
    <row r="339" spans="1:17" ht="14.5" hidden="1" x14ac:dyDescent="0.35">
      <c r="A339" s="100">
        <v>157</v>
      </c>
      <c r="B339" s="540" t="str">
        <f t="shared" si="67"/>
        <v>Part19</v>
      </c>
      <c r="C339" s="540"/>
      <c r="D339" s="540" t="str">
        <f t="shared" si="62"/>
        <v>autre_étab_5</v>
      </c>
      <c r="E339" s="540"/>
      <c r="F339" s="540"/>
      <c r="G339" s="540"/>
      <c r="H339" s="540"/>
      <c r="I339">
        <f t="shared" ca="1" si="68"/>
        <v>0</v>
      </c>
      <c r="J339" t="str">
        <f t="shared" ca="1" si="68"/>
        <v>Étab DDD</v>
      </c>
      <c r="K339" s="335">
        <f t="shared" ca="1" si="68"/>
        <v>0</v>
      </c>
      <c r="L339">
        <f t="shared" ca="1" si="68"/>
        <v>0</v>
      </c>
      <c r="M339" t="b">
        <f t="shared" si="63"/>
        <v>0</v>
      </c>
      <c r="N339" t="b">
        <f ca="1">AND(IF(COUNTIF($K$191:K339,K339)&gt;1,FALSE,TRUE),K339&lt;&gt;0,NOT(M339))</f>
        <v>0</v>
      </c>
      <c r="O339" s="249">
        <f t="shared" ca="1" si="64"/>
        <v>0</v>
      </c>
      <c r="P339" s="168" t="str">
        <f t="shared" ca="1" si="65"/>
        <v>x</v>
      </c>
      <c r="Q339" s="352">
        <f t="shared" si="66"/>
        <v>0</v>
      </c>
    </row>
    <row r="340" spans="1:17" ht="14.5" hidden="1" x14ac:dyDescent="0.35">
      <c r="A340" s="100">
        <v>158</v>
      </c>
      <c r="B340" s="540" t="str">
        <f t="shared" si="67"/>
        <v>Part19</v>
      </c>
      <c r="C340" s="540"/>
      <c r="D340" s="540" t="str">
        <f t="shared" si="62"/>
        <v>autre_étab_6</v>
      </c>
      <c r="E340" s="540"/>
      <c r="F340" s="540"/>
      <c r="G340" s="540"/>
      <c r="H340" s="540"/>
      <c r="I340">
        <f t="shared" ca="1" si="68"/>
        <v>0</v>
      </c>
      <c r="J340" t="str">
        <f t="shared" ca="1" si="68"/>
        <v>Étab EEE</v>
      </c>
      <c r="K340" s="335">
        <f t="shared" ca="1" si="68"/>
        <v>0</v>
      </c>
      <c r="L340">
        <f t="shared" ca="1" si="68"/>
        <v>0</v>
      </c>
      <c r="M340" t="b">
        <f t="shared" si="63"/>
        <v>0</v>
      </c>
      <c r="N340" t="b">
        <f ca="1">AND(IF(COUNTIF($K$191:K340,K340)&gt;1,FALSE,TRUE),K340&lt;&gt;0,NOT(M340))</f>
        <v>0</v>
      </c>
      <c r="O340" s="249">
        <f t="shared" ca="1" si="64"/>
        <v>0</v>
      </c>
      <c r="P340" s="168" t="str">
        <f t="shared" ca="1" si="65"/>
        <v>x</v>
      </c>
      <c r="Q340" s="352">
        <f t="shared" si="66"/>
        <v>0</v>
      </c>
    </row>
    <row r="341" spans="1:17" ht="14.5" hidden="1" x14ac:dyDescent="0.35">
      <c r="A341" s="100">
        <v>159</v>
      </c>
      <c r="B341" s="540" t="str">
        <f t="shared" si="67"/>
        <v>Part19</v>
      </c>
      <c r="C341" s="540"/>
      <c r="D341" s="540" t="str">
        <f t="shared" si="62"/>
        <v>autre_étab_7</v>
      </c>
      <c r="E341" s="540"/>
      <c r="F341" s="540"/>
      <c r="G341" s="540"/>
      <c r="H341" s="540"/>
      <c r="I341">
        <f t="shared" ca="1" si="68"/>
        <v>0</v>
      </c>
      <c r="J341" t="str">
        <f t="shared" ca="1" si="68"/>
        <v>Étab FFF</v>
      </c>
      <c r="K341" s="335">
        <f t="shared" ca="1" si="68"/>
        <v>0</v>
      </c>
      <c r="L341">
        <f t="shared" ca="1" si="68"/>
        <v>0</v>
      </c>
      <c r="M341" t="b">
        <f t="shared" si="63"/>
        <v>0</v>
      </c>
      <c r="N341" t="b">
        <f ca="1">AND(IF(COUNTIF($K$191:K341,K341)&gt;1,FALSE,TRUE),K341&lt;&gt;0,NOT(M341))</f>
        <v>0</v>
      </c>
      <c r="O341" s="249">
        <f t="shared" ca="1" si="64"/>
        <v>0</v>
      </c>
      <c r="P341" s="168" t="str">
        <f t="shared" ca="1" si="65"/>
        <v>x</v>
      </c>
      <c r="Q341" s="352">
        <f t="shared" si="66"/>
        <v>0</v>
      </c>
    </row>
    <row r="342" spans="1:17" ht="14.5" hidden="1" x14ac:dyDescent="0.35">
      <c r="A342" s="100">
        <v>160</v>
      </c>
      <c r="B342" s="540" t="str">
        <f t="shared" si="67"/>
        <v>Part19</v>
      </c>
      <c r="C342" s="540"/>
      <c r="D342" s="540" t="str">
        <f t="shared" si="62"/>
        <v>autre_étab_8</v>
      </c>
      <c r="E342" s="540"/>
      <c r="F342" s="540"/>
      <c r="G342" s="540"/>
      <c r="H342" s="540"/>
      <c r="I342">
        <f t="shared" ca="1" si="68"/>
        <v>0</v>
      </c>
      <c r="J342" t="str">
        <f t="shared" ca="1" si="68"/>
        <v>Étab GGG</v>
      </c>
      <c r="K342" s="335">
        <f t="shared" ca="1" si="68"/>
        <v>0</v>
      </c>
      <c r="L342">
        <f t="shared" ca="1" si="68"/>
        <v>0</v>
      </c>
      <c r="M342" t="b">
        <f t="shared" si="63"/>
        <v>0</v>
      </c>
      <c r="N342" t="b">
        <f ca="1">AND(IF(COUNTIF($K$191:K342,K342)&gt;1,FALSE,TRUE),K342&lt;&gt;0,NOT(M342))</f>
        <v>0</v>
      </c>
      <c r="O342" s="249">
        <f t="shared" ca="1" si="64"/>
        <v>0</v>
      </c>
      <c r="P342" s="168" t="str">
        <f t="shared" ca="1" si="65"/>
        <v>x</v>
      </c>
      <c r="Q342" s="352">
        <f t="shared" si="66"/>
        <v>0</v>
      </c>
    </row>
    <row r="343" spans="1:17" ht="14.5" hidden="1" x14ac:dyDescent="0.35">
      <c r="A343" s="100">
        <v>161</v>
      </c>
      <c r="B343" s="540" t="str">
        <f t="shared" si="67"/>
        <v>Part20</v>
      </c>
      <c r="C343" s="540"/>
      <c r="D343" s="540" t="str">
        <f t="shared" si="62"/>
        <v>autre_étab_1</v>
      </c>
      <c r="E343" s="540"/>
      <c r="F343" s="540"/>
      <c r="G343" s="540"/>
      <c r="H343" s="540"/>
      <c r="I343" t="str">
        <f t="shared" ca="1" si="68"/>
        <v xml:space="preserve"> 
()</v>
      </c>
      <c r="J343" t="str">
        <f t="shared" ca="1" si="68"/>
        <v>Étab de la fiche</v>
      </c>
      <c r="K343" s="335" t="str">
        <f t="shared" ca="1" si="68"/>
        <v/>
      </c>
      <c r="L343">
        <f t="shared" ca="1" si="68"/>
        <v>0</v>
      </c>
      <c r="M343" t="b">
        <f t="shared" si="63"/>
        <v>1</v>
      </c>
      <c r="N343" t="b">
        <f ca="1">AND(IF(COUNTIF($K$191:K343,K343)&gt;1,FALSE,TRUE),K343&lt;&gt;0,NOT(M343))</f>
        <v>0</v>
      </c>
      <c r="O343" s="249">
        <f t="shared" ca="1" si="64"/>
        <v>0</v>
      </c>
      <c r="P343" s="168" t="str">
        <f t="shared" ca="1" si="65"/>
        <v>x</v>
      </c>
      <c r="Q343" s="352">
        <f t="shared" ca="1" si="66"/>
        <v>0</v>
      </c>
    </row>
    <row r="344" spans="1:17" ht="14.5" hidden="1" x14ac:dyDescent="0.35">
      <c r="A344" s="100">
        <v>162</v>
      </c>
      <c r="B344" s="540" t="str">
        <f t="shared" si="67"/>
        <v>Part20</v>
      </c>
      <c r="C344" s="540"/>
      <c r="D344" s="540" t="str">
        <f t="shared" si="62"/>
        <v>autre_étab_2</v>
      </c>
      <c r="E344" s="540"/>
      <c r="F344" s="540"/>
      <c r="G344" s="540"/>
      <c r="H344" s="540"/>
      <c r="I344">
        <f t="shared" ca="1" si="68"/>
        <v>0</v>
      </c>
      <c r="J344" t="str">
        <f t="shared" ca="1" si="68"/>
        <v>Étab AAA</v>
      </c>
      <c r="K344" s="335">
        <f t="shared" ca="1" si="68"/>
        <v>0</v>
      </c>
      <c r="L344">
        <f t="shared" ca="1" si="68"/>
        <v>0</v>
      </c>
      <c r="M344" t="b">
        <f t="shared" si="63"/>
        <v>0</v>
      </c>
      <c r="N344" t="b">
        <f ca="1">AND(IF(COUNTIF($K$191:K344,K344)&gt;1,FALSE,TRUE),K344&lt;&gt;0,NOT(M344))</f>
        <v>0</v>
      </c>
      <c r="O344" s="249">
        <f t="shared" ca="1" si="64"/>
        <v>0</v>
      </c>
      <c r="P344" s="168" t="str">
        <f t="shared" ca="1" si="65"/>
        <v>x</v>
      </c>
      <c r="Q344" s="352">
        <f t="shared" si="66"/>
        <v>0</v>
      </c>
    </row>
    <row r="345" spans="1:17" ht="14.5" hidden="1" x14ac:dyDescent="0.35">
      <c r="A345" s="100">
        <v>163</v>
      </c>
      <c r="B345" s="540" t="str">
        <f t="shared" si="67"/>
        <v>Part20</v>
      </c>
      <c r="C345" s="540"/>
      <c r="D345" s="540" t="str">
        <f t="shared" si="62"/>
        <v>autre_étab_3</v>
      </c>
      <c r="E345" s="540"/>
      <c r="F345" s="540"/>
      <c r="G345" s="540"/>
      <c r="H345" s="540"/>
      <c r="I345">
        <f t="shared" ca="1" si="68"/>
        <v>0</v>
      </c>
      <c r="J345" t="str">
        <f t="shared" ca="1" si="68"/>
        <v>Étab BBB</v>
      </c>
      <c r="K345" s="335">
        <f t="shared" ca="1" si="68"/>
        <v>0</v>
      </c>
      <c r="L345">
        <f t="shared" ca="1" si="68"/>
        <v>0</v>
      </c>
      <c r="M345" t="b">
        <f t="shared" si="63"/>
        <v>0</v>
      </c>
      <c r="N345" t="b">
        <f ca="1">AND(IF(COUNTIF($K$191:K345,K345)&gt;1,FALSE,TRUE),K345&lt;&gt;0,NOT(M345))</f>
        <v>0</v>
      </c>
      <c r="O345" s="249">
        <f t="shared" ca="1" si="64"/>
        <v>0</v>
      </c>
      <c r="P345" s="168" t="str">
        <f t="shared" ca="1" si="65"/>
        <v>x</v>
      </c>
      <c r="Q345" s="352">
        <f t="shared" si="66"/>
        <v>0</v>
      </c>
    </row>
    <row r="346" spans="1:17" ht="14.5" hidden="1" x14ac:dyDescent="0.35">
      <c r="A346" s="100">
        <v>164</v>
      </c>
      <c r="B346" s="540" t="str">
        <f t="shared" si="67"/>
        <v>Part20</v>
      </c>
      <c r="C346" s="540"/>
      <c r="D346" s="540" t="str">
        <f t="shared" si="62"/>
        <v>autre_étab_4</v>
      </c>
      <c r="E346" s="540"/>
      <c r="F346" s="540"/>
      <c r="G346" s="540"/>
      <c r="H346" s="540"/>
      <c r="I346">
        <f t="shared" ca="1" si="68"/>
        <v>0</v>
      </c>
      <c r="J346" t="str">
        <f t="shared" ca="1" si="68"/>
        <v>Étab CCC</v>
      </c>
      <c r="K346" s="335">
        <f t="shared" ca="1" si="68"/>
        <v>0</v>
      </c>
      <c r="L346">
        <f t="shared" ca="1" si="68"/>
        <v>0</v>
      </c>
      <c r="M346" t="b">
        <f t="shared" si="63"/>
        <v>0</v>
      </c>
      <c r="N346" t="b">
        <f ca="1">AND(IF(COUNTIF($K$191:K346,K346)&gt;1,FALSE,TRUE),K346&lt;&gt;0,NOT(M346))</f>
        <v>0</v>
      </c>
      <c r="O346" s="249">
        <f t="shared" ca="1" si="64"/>
        <v>0</v>
      </c>
      <c r="P346" s="168" t="str">
        <f t="shared" ca="1" si="65"/>
        <v>x</v>
      </c>
      <c r="Q346" s="352">
        <f t="shared" si="66"/>
        <v>0</v>
      </c>
    </row>
    <row r="347" spans="1:17" ht="14.5" hidden="1" x14ac:dyDescent="0.35">
      <c r="A347" s="100">
        <v>165</v>
      </c>
      <c r="B347" s="540" t="str">
        <f t="shared" si="67"/>
        <v>Part20</v>
      </c>
      <c r="C347" s="540"/>
      <c r="D347" s="540" t="str">
        <f t="shared" si="62"/>
        <v>autre_étab_5</v>
      </c>
      <c r="E347" s="540"/>
      <c r="F347" s="540"/>
      <c r="G347" s="540"/>
      <c r="H347" s="540"/>
      <c r="I347">
        <f t="shared" ca="1" si="68"/>
        <v>0</v>
      </c>
      <c r="J347" t="str">
        <f t="shared" ca="1" si="68"/>
        <v>Étab DDD</v>
      </c>
      <c r="K347" s="335">
        <f t="shared" ca="1" si="68"/>
        <v>0</v>
      </c>
      <c r="L347">
        <f t="shared" ca="1" si="68"/>
        <v>0</v>
      </c>
      <c r="M347" t="b">
        <f t="shared" si="63"/>
        <v>0</v>
      </c>
      <c r="N347" t="b">
        <f ca="1">AND(IF(COUNTIF($K$191:K347,K347)&gt;1,FALSE,TRUE),K347&lt;&gt;0,NOT(M347))</f>
        <v>0</v>
      </c>
      <c r="O347" s="249">
        <f t="shared" ca="1" si="64"/>
        <v>0</v>
      </c>
      <c r="P347" s="168" t="str">
        <f t="shared" ca="1" si="65"/>
        <v>x</v>
      </c>
      <c r="Q347" s="352">
        <f t="shared" si="66"/>
        <v>0</v>
      </c>
    </row>
    <row r="348" spans="1:17" ht="14.5" hidden="1" x14ac:dyDescent="0.35">
      <c r="A348" s="100">
        <v>166</v>
      </c>
      <c r="B348" s="540" t="str">
        <f t="shared" si="67"/>
        <v>Part20</v>
      </c>
      <c r="C348" s="540"/>
      <c r="D348" s="540" t="str">
        <f t="shared" si="62"/>
        <v>autre_étab_6</v>
      </c>
      <c r="E348" s="540"/>
      <c r="F348" s="540"/>
      <c r="G348" s="540"/>
      <c r="H348" s="540"/>
      <c r="I348">
        <f t="shared" ca="1" si="68"/>
        <v>0</v>
      </c>
      <c r="J348" t="str">
        <f t="shared" ca="1" si="68"/>
        <v>Étab EEE</v>
      </c>
      <c r="K348" s="335">
        <f t="shared" ca="1" si="68"/>
        <v>0</v>
      </c>
      <c r="L348">
        <f t="shared" ca="1" si="68"/>
        <v>0</v>
      </c>
      <c r="M348" t="b">
        <f t="shared" si="63"/>
        <v>0</v>
      </c>
      <c r="N348" t="b">
        <f ca="1">AND(IF(COUNTIF($K$191:K348,K348)&gt;1,FALSE,TRUE),K348&lt;&gt;0,NOT(M348))</f>
        <v>0</v>
      </c>
      <c r="O348" s="249">
        <f t="shared" ca="1" si="64"/>
        <v>0</v>
      </c>
      <c r="P348" s="168" t="str">
        <f t="shared" ca="1" si="65"/>
        <v>x</v>
      </c>
      <c r="Q348" s="352">
        <f t="shared" si="66"/>
        <v>0</v>
      </c>
    </row>
    <row r="349" spans="1:17" ht="14.5" hidden="1" x14ac:dyDescent="0.35">
      <c r="A349" s="100">
        <v>167</v>
      </c>
      <c r="B349" s="540" t="str">
        <f t="shared" si="67"/>
        <v>Part20</v>
      </c>
      <c r="C349" s="540"/>
      <c r="D349" s="540" t="str">
        <f t="shared" si="62"/>
        <v>autre_étab_7</v>
      </c>
      <c r="E349" s="540"/>
      <c r="F349" s="540"/>
      <c r="G349" s="540"/>
      <c r="H349" s="540"/>
      <c r="I349">
        <f t="shared" ca="1" si="68"/>
        <v>0</v>
      </c>
      <c r="J349" t="str">
        <f t="shared" ca="1" si="68"/>
        <v>Étab FFF</v>
      </c>
      <c r="K349" s="335">
        <f t="shared" ca="1" si="68"/>
        <v>0</v>
      </c>
      <c r="L349">
        <f t="shared" ca="1" si="68"/>
        <v>0</v>
      </c>
      <c r="M349" t="b">
        <f t="shared" si="63"/>
        <v>0</v>
      </c>
      <c r="N349" t="b">
        <f ca="1">AND(IF(COUNTIF($K$191:K349,K349)&gt;1,FALSE,TRUE),K349&lt;&gt;0,NOT(M349))</f>
        <v>0</v>
      </c>
      <c r="O349" s="249">
        <f t="shared" ca="1" si="64"/>
        <v>0</v>
      </c>
      <c r="P349" s="168" t="str">
        <f t="shared" ca="1" si="65"/>
        <v>x</v>
      </c>
      <c r="Q349" s="352">
        <f t="shared" si="66"/>
        <v>0</v>
      </c>
    </row>
    <row r="350" spans="1:17" ht="14.5" hidden="1" x14ac:dyDescent="0.35">
      <c r="A350" s="100">
        <v>168</v>
      </c>
      <c r="B350" s="540" t="str">
        <f t="shared" si="67"/>
        <v>Part20</v>
      </c>
      <c r="C350" s="540"/>
      <c r="D350" s="540" t="str">
        <f t="shared" si="62"/>
        <v>autre_étab_8</v>
      </c>
      <c r="E350" s="540"/>
      <c r="F350" s="540"/>
      <c r="G350" s="540"/>
      <c r="H350" s="540"/>
      <c r="I350">
        <f t="shared" ca="1" si="68"/>
        <v>0</v>
      </c>
      <c r="J350" t="str">
        <f t="shared" ca="1" si="68"/>
        <v>Étab GGG</v>
      </c>
      <c r="K350" s="335">
        <f t="shared" ca="1" si="68"/>
        <v>0</v>
      </c>
      <c r="L350">
        <f t="shared" ca="1" si="68"/>
        <v>0</v>
      </c>
      <c r="M350" t="b">
        <f t="shared" si="63"/>
        <v>0</v>
      </c>
      <c r="N350" t="b">
        <f ca="1">AND(IF(COUNTIF($K$191:K350,K350)&gt;1,FALSE,TRUE),K350&lt;&gt;0,NOT(M350))</f>
        <v>0</v>
      </c>
      <c r="O350" s="249">
        <f t="shared" ca="1" si="64"/>
        <v>0</v>
      </c>
      <c r="P350" s="168" t="str">
        <f t="shared" ca="1" si="65"/>
        <v>x</v>
      </c>
      <c r="Q350" s="352">
        <f t="shared" si="66"/>
        <v>0</v>
      </c>
    </row>
    <row r="351" spans="1:17" ht="14.5" hidden="1" x14ac:dyDescent="0.35">
      <c r="B351"/>
      <c r="C351"/>
      <c r="D351"/>
      <c r="E351"/>
      <c r="F351"/>
      <c r="G351"/>
      <c r="H351"/>
      <c r="I351"/>
      <c r="J351" s="336" t="s">
        <v>39</v>
      </c>
      <c r="K351" s="336" t="s">
        <v>39</v>
      </c>
      <c r="L351"/>
      <c r="M351"/>
      <c r="N351" s="207">
        <v>1</v>
      </c>
      <c r="O351" s="183">
        <f t="shared" ref="O351:O365" ca="1" si="69">O350+N351</f>
        <v>1</v>
      </c>
      <c r="P351" s="168">
        <f t="shared" ref="P351:P365" ca="1" si="70">IF(N351,O351,"x")</f>
        <v>1</v>
      </c>
      <c r="Q351" s="352"/>
    </row>
    <row r="352" spans="1:17" ht="14.5" hidden="1" x14ac:dyDescent="0.35">
      <c r="B352"/>
      <c r="C352"/>
      <c r="D352"/>
      <c r="E352"/>
      <c r="F352"/>
      <c r="G352"/>
      <c r="H352"/>
      <c r="I352"/>
      <c r="J352" s="336" t="s">
        <v>39</v>
      </c>
      <c r="K352" s="336" t="s">
        <v>39</v>
      </c>
      <c r="L352"/>
      <c r="M352"/>
      <c r="N352" s="207">
        <v>1</v>
      </c>
      <c r="O352" s="183">
        <f t="shared" ca="1" si="69"/>
        <v>2</v>
      </c>
      <c r="P352" s="168">
        <f t="shared" ca="1" si="70"/>
        <v>2</v>
      </c>
      <c r="Q352" s="352"/>
    </row>
    <row r="353" spans="2:17" ht="14.5" hidden="1" x14ac:dyDescent="0.35">
      <c r="B353"/>
      <c r="C353"/>
      <c r="D353"/>
      <c r="E353"/>
      <c r="F353"/>
      <c r="G353"/>
      <c r="H353"/>
      <c r="I353"/>
      <c r="J353" s="336" t="s">
        <v>39</v>
      </c>
      <c r="K353" s="336" t="s">
        <v>39</v>
      </c>
      <c r="L353"/>
      <c r="M353"/>
      <c r="N353" s="207">
        <v>1</v>
      </c>
      <c r="O353" s="183">
        <f t="shared" ca="1" si="69"/>
        <v>3</v>
      </c>
      <c r="P353" s="168">
        <f t="shared" ca="1" si="70"/>
        <v>3</v>
      </c>
      <c r="Q353" s="352"/>
    </row>
    <row r="354" spans="2:17" ht="14.5" hidden="1" x14ac:dyDescent="0.35">
      <c r="B354"/>
      <c r="C354"/>
      <c r="D354"/>
      <c r="E354"/>
      <c r="F354"/>
      <c r="G354"/>
      <c r="H354"/>
      <c r="I354"/>
      <c r="J354" s="336" t="s">
        <v>39</v>
      </c>
      <c r="K354" s="336" t="s">
        <v>39</v>
      </c>
      <c r="L354"/>
      <c r="M354"/>
      <c r="N354" s="207">
        <v>1</v>
      </c>
      <c r="O354" s="183">
        <f t="shared" ca="1" si="69"/>
        <v>4</v>
      </c>
      <c r="P354" s="168">
        <f t="shared" ca="1" si="70"/>
        <v>4</v>
      </c>
      <c r="Q354" s="352"/>
    </row>
    <row r="355" spans="2:17" ht="14.5" hidden="1" x14ac:dyDescent="0.35">
      <c r="B355"/>
      <c r="C355"/>
      <c r="D355"/>
      <c r="E355"/>
      <c r="F355"/>
      <c r="G355"/>
      <c r="H355"/>
      <c r="I355"/>
      <c r="J355" s="336" t="s">
        <v>39</v>
      </c>
      <c r="K355" s="336" t="s">
        <v>39</v>
      </c>
      <c r="L355"/>
      <c r="M355"/>
      <c r="N355" s="207">
        <v>1</v>
      </c>
      <c r="O355" s="183">
        <f t="shared" ca="1" si="69"/>
        <v>5</v>
      </c>
      <c r="P355" s="168">
        <f t="shared" ca="1" si="70"/>
        <v>5</v>
      </c>
      <c r="Q355" s="352"/>
    </row>
    <row r="356" spans="2:17" ht="14.5" hidden="1" x14ac:dyDescent="0.35">
      <c r="B356"/>
      <c r="C356"/>
      <c r="D356"/>
      <c r="E356"/>
      <c r="F356"/>
      <c r="G356"/>
      <c r="H356"/>
      <c r="I356"/>
      <c r="J356" s="336" t="s">
        <v>39</v>
      </c>
      <c r="K356" s="336" t="s">
        <v>39</v>
      </c>
      <c r="L356"/>
      <c r="M356"/>
      <c r="N356" s="207">
        <v>1</v>
      </c>
      <c r="O356" s="183">
        <f t="shared" ca="1" si="69"/>
        <v>6</v>
      </c>
      <c r="P356" s="168">
        <f t="shared" ca="1" si="70"/>
        <v>6</v>
      </c>
      <c r="Q356" s="352"/>
    </row>
    <row r="357" spans="2:17" ht="14.5" hidden="1" x14ac:dyDescent="0.35">
      <c r="B357"/>
      <c r="C357"/>
      <c r="D357"/>
      <c r="E357"/>
      <c r="F357"/>
      <c r="G357"/>
      <c r="H357"/>
      <c r="I357"/>
      <c r="J357" s="336" t="s">
        <v>39</v>
      </c>
      <c r="K357" s="336" t="s">
        <v>39</v>
      </c>
      <c r="L357"/>
      <c r="M357"/>
      <c r="N357" s="207">
        <v>1</v>
      </c>
      <c r="O357" s="183">
        <f t="shared" ca="1" si="69"/>
        <v>7</v>
      </c>
      <c r="P357" s="168">
        <f t="shared" ca="1" si="70"/>
        <v>7</v>
      </c>
      <c r="Q357" s="352"/>
    </row>
    <row r="358" spans="2:17" ht="14.5" hidden="1" x14ac:dyDescent="0.35">
      <c r="B358"/>
      <c r="C358"/>
      <c r="D358"/>
      <c r="E358"/>
      <c r="F358"/>
      <c r="G358"/>
      <c r="H358"/>
      <c r="I358"/>
      <c r="J358" s="336" t="s">
        <v>39</v>
      </c>
      <c r="K358" s="336" t="s">
        <v>39</v>
      </c>
      <c r="L358"/>
      <c r="M358"/>
      <c r="N358" s="207">
        <v>1</v>
      </c>
      <c r="O358" s="183">
        <f t="shared" ca="1" si="69"/>
        <v>8</v>
      </c>
      <c r="P358" s="168">
        <f t="shared" ca="1" si="70"/>
        <v>8</v>
      </c>
      <c r="Q358" s="352"/>
    </row>
    <row r="359" spans="2:17" ht="14.5" hidden="1" x14ac:dyDescent="0.35">
      <c r="B359"/>
      <c r="C359"/>
      <c r="D359"/>
      <c r="E359"/>
      <c r="F359"/>
      <c r="G359"/>
      <c r="H359"/>
      <c r="I359"/>
      <c r="J359" s="336" t="s">
        <v>39</v>
      </c>
      <c r="K359" s="336" t="s">
        <v>39</v>
      </c>
      <c r="L359"/>
      <c r="M359"/>
      <c r="N359" s="207">
        <v>1</v>
      </c>
      <c r="O359" s="183">
        <f t="shared" ca="1" si="69"/>
        <v>9</v>
      </c>
      <c r="P359" s="168">
        <f t="shared" ca="1" si="70"/>
        <v>9</v>
      </c>
      <c r="Q359" s="352"/>
    </row>
    <row r="360" spans="2:17" ht="14.5" hidden="1" x14ac:dyDescent="0.35">
      <c r="B360"/>
      <c r="C360"/>
      <c r="D360"/>
      <c r="E360"/>
      <c r="F360"/>
      <c r="G360"/>
      <c r="H360"/>
      <c r="I360"/>
      <c r="J360" s="336" t="s">
        <v>39</v>
      </c>
      <c r="K360" s="336" t="s">
        <v>39</v>
      </c>
      <c r="L360"/>
      <c r="M360"/>
      <c r="N360" s="207">
        <v>1</v>
      </c>
      <c r="O360" s="183">
        <f t="shared" ca="1" si="69"/>
        <v>10</v>
      </c>
      <c r="P360" s="168">
        <f t="shared" ca="1" si="70"/>
        <v>10</v>
      </c>
      <c r="Q360" s="352"/>
    </row>
    <row r="361" spans="2:17" ht="14.5" hidden="1" x14ac:dyDescent="0.35">
      <c r="B361"/>
      <c r="C361"/>
      <c r="D361"/>
      <c r="E361"/>
      <c r="F361"/>
      <c r="G361"/>
      <c r="H361"/>
      <c r="I361"/>
      <c r="J361" s="336" t="s">
        <v>39</v>
      </c>
      <c r="K361" s="336" t="s">
        <v>39</v>
      </c>
      <c r="L361"/>
      <c r="M361"/>
      <c r="N361" s="207">
        <v>1</v>
      </c>
      <c r="O361" s="183">
        <f t="shared" ca="1" si="69"/>
        <v>11</v>
      </c>
      <c r="P361" s="168">
        <f t="shared" ca="1" si="70"/>
        <v>11</v>
      </c>
      <c r="Q361" s="352"/>
    </row>
    <row r="362" spans="2:17" ht="14.5" hidden="1" x14ac:dyDescent="0.35">
      <c r="B362"/>
      <c r="C362"/>
      <c r="D362"/>
      <c r="E362"/>
      <c r="F362"/>
      <c r="G362"/>
      <c r="H362"/>
      <c r="I362"/>
      <c r="J362" s="336" t="s">
        <v>39</v>
      </c>
      <c r="K362" s="336" t="s">
        <v>39</v>
      </c>
      <c r="L362"/>
      <c r="M362"/>
      <c r="N362" s="207">
        <v>1</v>
      </c>
      <c r="O362" s="183">
        <f t="shared" ca="1" si="69"/>
        <v>12</v>
      </c>
      <c r="P362" s="168">
        <f t="shared" ca="1" si="70"/>
        <v>12</v>
      </c>
      <c r="Q362" s="352"/>
    </row>
    <row r="363" spans="2:17" ht="14.5" hidden="1" x14ac:dyDescent="0.35">
      <c r="B363"/>
      <c r="C363"/>
      <c r="D363"/>
      <c r="E363"/>
      <c r="F363"/>
      <c r="G363"/>
      <c r="H363"/>
      <c r="I363"/>
      <c r="J363" s="336" t="s">
        <v>39</v>
      </c>
      <c r="K363" s="336" t="s">
        <v>39</v>
      </c>
      <c r="L363"/>
      <c r="M363"/>
      <c r="N363" s="207">
        <v>1</v>
      </c>
      <c r="O363" s="183">
        <f t="shared" ca="1" si="69"/>
        <v>13</v>
      </c>
      <c r="P363" s="168">
        <f t="shared" ca="1" si="70"/>
        <v>13</v>
      </c>
      <c r="Q363" s="352"/>
    </row>
    <row r="364" spans="2:17" ht="14.5" hidden="1" x14ac:dyDescent="0.35">
      <c r="B364"/>
      <c r="C364"/>
      <c r="D364"/>
      <c r="E364"/>
      <c r="F364"/>
      <c r="G364"/>
      <c r="H364"/>
      <c r="I364"/>
      <c r="J364" s="336" t="s">
        <v>39</v>
      </c>
      <c r="K364" s="336" t="s">
        <v>39</v>
      </c>
      <c r="L364"/>
      <c r="M364"/>
      <c r="N364" s="207">
        <v>1</v>
      </c>
      <c r="O364" s="183">
        <f t="shared" ca="1" si="69"/>
        <v>14</v>
      </c>
      <c r="P364" s="168">
        <f t="shared" ca="1" si="70"/>
        <v>14</v>
      </c>
      <c r="Q364" s="352"/>
    </row>
    <row r="365" spans="2:17" ht="14.5" hidden="1" x14ac:dyDescent="0.35">
      <c r="B365"/>
      <c r="C365"/>
      <c r="D365"/>
      <c r="E365"/>
      <c r="F365"/>
      <c r="G365"/>
      <c r="H365"/>
      <c r="I365"/>
      <c r="J365" s="336" t="s">
        <v>39</v>
      </c>
      <c r="K365" s="336" t="s">
        <v>39</v>
      </c>
      <c r="L365"/>
      <c r="M365"/>
      <c r="N365" s="207">
        <v>1</v>
      </c>
      <c r="O365" s="183">
        <f t="shared" ca="1" si="69"/>
        <v>15</v>
      </c>
      <c r="P365" s="168">
        <f t="shared" ca="1" si="70"/>
        <v>15</v>
      </c>
      <c r="Q365" s="352"/>
    </row>
    <row r="366" spans="2:17" ht="14.5" hidden="1" x14ac:dyDescent="0.35">
      <c r="B366"/>
      <c r="C366"/>
      <c r="D366"/>
      <c r="E366"/>
      <c r="F366"/>
      <c r="G366"/>
      <c r="H366"/>
      <c r="I366"/>
      <c r="J366"/>
      <c r="K366"/>
      <c r="L366"/>
      <c r="M366"/>
      <c r="N366"/>
      <c r="O366" s="249"/>
    </row>
    <row r="367" spans="2:17" ht="14.5" hidden="1" x14ac:dyDescent="0.35">
      <c r="B367"/>
      <c r="C367"/>
      <c r="D367"/>
      <c r="E367"/>
      <c r="F367"/>
      <c r="G367"/>
      <c r="H367"/>
      <c r="I367"/>
      <c r="J367"/>
      <c r="K367"/>
      <c r="L367"/>
      <c r="M367"/>
      <c r="N367"/>
      <c r="O367" s="249"/>
    </row>
    <row r="368" spans="2:17" ht="14.5" hidden="1" x14ac:dyDescent="0.35">
      <c r="B368"/>
      <c r="C368"/>
      <c r="D368"/>
      <c r="E368"/>
      <c r="F368"/>
      <c r="G368"/>
      <c r="H368"/>
      <c r="I368"/>
      <c r="J368"/>
      <c r="K368"/>
      <c r="L368"/>
      <c r="M368"/>
      <c r="N368"/>
      <c r="O368" s="249"/>
    </row>
    <row r="369" spans="2:15" ht="14.5" hidden="1" x14ac:dyDescent="0.35">
      <c r="B369"/>
      <c r="C369"/>
      <c r="D369"/>
      <c r="E369"/>
      <c r="F369"/>
      <c r="G369"/>
      <c r="H369"/>
      <c r="I369"/>
      <c r="J369"/>
      <c r="K369"/>
      <c r="L369"/>
      <c r="M369"/>
      <c r="N369"/>
      <c r="O369" s="249"/>
    </row>
    <row r="370" spans="2:15" ht="14.5" hidden="1" x14ac:dyDescent="0.35">
      <c r="B370"/>
      <c r="C370"/>
      <c r="D370"/>
      <c r="E370"/>
      <c r="F370"/>
      <c r="G370"/>
      <c r="H370"/>
      <c r="I370"/>
      <c r="J370"/>
      <c r="K370"/>
      <c r="L370"/>
      <c r="M370"/>
      <c r="N370"/>
      <c r="O370" s="249"/>
    </row>
    <row r="371" spans="2:15" ht="14.5" hidden="1" x14ac:dyDescent="0.35">
      <c r="B371"/>
      <c r="C371"/>
      <c r="D371"/>
      <c r="E371"/>
      <c r="F371"/>
      <c r="G371"/>
      <c r="H371"/>
      <c r="I371"/>
      <c r="J371"/>
      <c r="K371"/>
      <c r="L371"/>
      <c r="M371"/>
      <c r="N371"/>
      <c r="O371" s="249"/>
    </row>
    <row r="372" spans="2:15" ht="14.5" hidden="1" x14ac:dyDescent="0.35">
      <c r="B372"/>
      <c r="C372"/>
      <c r="D372"/>
      <c r="E372"/>
      <c r="F372"/>
      <c r="G372"/>
      <c r="H372"/>
      <c r="I372"/>
      <c r="J372"/>
      <c r="K372"/>
      <c r="L372"/>
      <c r="M372"/>
      <c r="N372"/>
      <c r="O372" s="249"/>
    </row>
    <row r="373" spans="2:15" ht="14.5" hidden="1" x14ac:dyDescent="0.35">
      <c r="B373"/>
      <c r="C373"/>
      <c r="D373"/>
      <c r="E373"/>
      <c r="F373"/>
      <c r="G373"/>
      <c r="H373"/>
      <c r="I373"/>
      <c r="J373"/>
      <c r="K373"/>
      <c r="L373"/>
      <c r="M373"/>
      <c r="N373"/>
      <c r="O373" s="249"/>
    </row>
    <row r="374" spans="2:15" ht="14.5" hidden="1" x14ac:dyDescent="0.35">
      <c r="B374"/>
      <c r="C374"/>
      <c r="D374"/>
      <c r="E374"/>
      <c r="F374"/>
      <c r="G374"/>
      <c r="H374"/>
      <c r="I374"/>
      <c r="J374"/>
      <c r="K374"/>
      <c r="L374"/>
      <c r="M374"/>
      <c r="N374"/>
      <c r="O374" s="249"/>
    </row>
    <row r="375" spans="2:15" ht="14.5" hidden="1" x14ac:dyDescent="0.35">
      <c r="B375"/>
      <c r="C375"/>
      <c r="D375"/>
      <c r="E375"/>
      <c r="F375"/>
      <c r="G375"/>
      <c r="H375"/>
      <c r="I375"/>
      <c r="J375"/>
      <c r="K375"/>
      <c r="L375"/>
      <c r="M375"/>
      <c r="N375"/>
      <c r="O375" s="249"/>
    </row>
    <row r="376" spans="2:15" ht="14.5" hidden="1" x14ac:dyDescent="0.35">
      <c r="B376"/>
      <c r="C376"/>
      <c r="D376"/>
      <c r="E376"/>
      <c r="F376"/>
      <c r="G376"/>
      <c r="H376"/>
      <c r="I376"/>
      <c r="J376"/>
      <c r="K376"/>
      <c r="L376"/>
      <c r="M376"/>
      <c r="N376"/>
      <c r="O376" s="249"/>
    </row>
    <row r="377" spans="2:15" ht="14.5" hidden="1" x14ac:dyDescent="0.35">
      <c r="B377"/>
      <c r="C377"/>
      <c r="D377"/>
      <c r="E377"/>
      <c r="F377"/>
      <c r="G377"/>
      <c r="H377"/>
      <c r="I377"/>
      <c r="J377"/>
      <c r="K377"/>
      <c r="L377"/>
      <c r="M377"/>
      <c r="N377"/>
      <c r="O377" s="249"/>
    </row>
    <row r="378" spans="2:15" ht="14.5" hidden="1" x14ac:dyDescent="0.35">
      <c r="B378"/>
      <c r="C378"/>
      <c r="D378"/>
      <c r="E378"/>
      <c r="F378"/>
      <c r="G378"/>
      <c r="H378"/>
      <c r="I378"/>
      <c r="J378"/>
      <c r="K378"/>
      <c r="L378"/>
      <c r="M378"/>
      <c r="N378"/>
      <c r="O378" s="249"/>
    </row>
    <row r="379" spans="2:15" ht="14.5" hidden="1" x14ac:dyDescent="0.35">
      <c r="B379"/>
      <c r="C379"/>
      <c r="D379"/>
      <c r="E379"/>
      <c r="F379"/>
      <c r="G379"/>
      <c r="H379"/>
      <c r="I379"/>
      <c r="J379"/>
      <c r="K379"/>
      <c r="L379"/>
      <c r="M379"/>
      <c r="N379"/>
      <c r="O379" s="249"/>
    </row>
    <row r="380" spans="2:15" ht="14.5" hidden="1" x14ac:dyDescent="0.35">
      <c r="B380"/>
      <c r="C380"/>
      <c r="D380"/>
      <c r="E380"/>
      <c r="F380"/>
      <c r="G380"/>
      <c r="H380"/>
      <c r="I380"/>
      <c r="J380"/>
      <c r="K380"/>
      <c r="L380"/>
      <c r="M380"/>
      <c r="N380"/>
      <c r="O380" s="249"/>
    </row>
    <row r="381" spans="2:15" ht="14.5" hidden="1" x14ac:dyDescent="0.35">
      <c r="B381"/>
      <c r="C381"/>
      <c r="D381"/>
      <c r="E381"/>
      <c r="F381"/>
      <c r="G381"/>
      <c r="H381"/>
      <c r="I381"/>
      <c r="J381"/>
      <c r="K381"/>
      <c r="L381"/>
      <c r="M381"/>
      <c r="N381"/>
      <c r="O381" s="249"/>
    </row>
    <row r="382" spans="2:15" ht="14.5" hidden="1" x14ac:dyDescent="0.35">
      <c r="B382"/>
      <c r="C382"/>
      <c r="D382"/>
      <c r="E382"/>
      <c r="F382"/>
      <c r="G382"/>
      <c r="H382"/>
      <c r="I382"/>
      <c r="J382"/>
      <c r="K382"/>
      <c r="L382"/>
      <c r="M382"/>
      <c r="N382"/>
      <c r="O382" s="249"/>
    </row>
    <row r="383" spans="2:15" ht="14.5" hidden="1" x14ac:dyDescent="0.35">
      <c r="B383"/>
      <c r="C383"/>
      <c r="D383"/>
      <c r="E383"/>
      <c r="F383"/>
      <c r="G383"/>
      <c r="H383"/>
      <c r="I383"/>
      <c r="J383"/>
      <c r="K383"/>
      <c r="L383"/>
      <c r="M383"/>
      <c r="N383"/>
      <c r="O383" s="249"/>
    </row>
    <row r="384" spans="2:15" ht="14.5" hidden="1" x14ac:dyDescent="0.35">
      <c r="B384"/>
      <c r="C384"/>
      <c r="D384"/>
      <c r="E384"/>
      <c r="F384"/>
      <c r="G384"/>
      <c r="H384"/>
      <c r="I384"/>
      <c r="J384"/>
      <c r="K384"/>
      <c r="L384"/>
      <c r="M384"/>
      <c r="N384"/>
      <c r="O384" s="249"/>
    </row>
    <row r="385" spans="2:15" ht="14.5" hidden="1" x14ac:dyDescent="0.35">
      <c r="B385"/>
      <c r="C385"/>
      <c r="D385"/>
      <c r="E385"/>
      <c r="F385"/>
      <c r="G385"/>
      <c r="H385"/>
      <c r="I385"/>
      <c r="J385"/>
      <c r="K385"/>
      <c r="L385"/>
      <c r="M385"/>
      <c r="N385"/>
      <c r="O385" s="249"/>
    </row>
    <row r="386" spans="2:15" ht="14.5" hidden="1" x14ac:dyDescent="0.35">
      <c r="B386"/>
      <c r="C386"/>
      <c r="D386"/>
      <c r="E386"/>
      <c r="F386"/>
      <c r="G386"/>
      <c r="H386"/>
      <c r="I386"/>
      <c r="J386"/>
      <c r="K386"/>
      <c r="L386"/>
      <c r="M386"/>
      <c r="N386"/>
      <c r="O386" s="249"/>
    </row>
    <row r="387" spans="2:15" ht="14.5" hidden="1" x14ac:dyDescent="0.35">
      <c r="B387"/>
      <c r="C387"/>
      <c r="D387"/>
      <c r="E387"/>
      <c r="F387"/>
      <c r="G387"/>
      <c r="H387"/>
      <c r="I387"/>
      <c r="J387"/>
      <c r="K387"/>
      <c r="L387"/>
      <c r="M387"/>
      <c r="N387"/>
      <c r="O387" s="249"/>
    </row>
    <row r="388" spans="2:15" ht="14.5" hidden="1" x14ac:dyDescent="0.35">
      <c r="B388"/>
      <c r="C388"/>
      <c r="D388"/>
      <c r="E388"/>
      <c r="F388"/>
      <c r="G388"/>
      <c r="H388"/>
      <c r="I388"/>
      <c r="J388"/>
      <c r="K388"/>
      <c r="L388"/>
      <c r="M388"/>
      <c r="N388"/>
      <c r="O388" s="249"/>
    </row>
    <row r="389" spans="2:15" ht="14.5" hidden="1" x14ac:dyDescent="0.35">
      <c r="B389"/>
      <c r="C389"/>
      <c r="D389"/>
      <c r="E389"/>
      <c r="F389"/>
      <c r="G389"/>
      <c r="H389"/>
      <c r="I389"/>
      <c r="J389"/>
      <c r="K389"/>
      <c r="L389"/>
      <c r="M389"/>
      <c r="N389"/>
      <c r="O389" s="249"/>
    </row>
    <row r="390" spans="2:15" ht="14.5" hidden="1" x14ac:dyDescent="0.35">
      <c r="B390"/>
      <c r="C390"/>
      <c r="D390"/>
      <c r="E390"/>
      <c r="F390"/>
      <c r="G390"/>
      <c r="H390"/>
      <c r="I390"/>
      <c r="J390"/>
      <c r="K390"/>
      <c r="L390"/>
      <c r="M390"/>
      <c r="N390"/>
      <c r="O390" s="249"/>
    </row>
    <row r="391" spans="2:15" ht="14.5" hidden="1" x14ac:dyDescent="0.35">
      <c r="B391"/>
      <c r="C391"/>
      <c r="D391"/>
      <c r="E391"/>
      <c r="F391"/>
      <c r="G391"/>
      <c r="H391"/>
      <c r="I391"/>
      <c r="J391"/>
      <c r="K391"/>
      <c r="L391"/>
      <c r="M391"/>
      <c r="N391"/>
      <c r="O391" s="249"/>
    </row>
    <row r="392" spans="2:15" ht="14.5" hidden="1" x14ac:dyDescent="0.35">
      <c r="B392"/>
      <c r="C392"/>
      <c r="D392"/>
      <c r="E392"/>
      <c r="F392"/>
      <c r="G392"/>
      <c r="H392"/>
      <c r="I392"/>
      <c r="J392"/>
      <c r="K392"/>
      <c r="L392"/>
      <c r="M392"/>
      <c r="N392"/>
      <c r="O392" s="249"/>
    </row>
    <row r="393" spans="2:15" ht="14.5" hidden="1" x14ac:dyDescent="0.35">
      <c r="B393"/>
      <c r="C393"/>
      <c r="D393"/>
      <c r="E393"/>
      <c r="F393"/>
      <c r="G393"/>
      <c r="H393"/>
      <c r="I393"/>
      <c r="J393"/>
      <c r="K393"/>
      <c r="L393"/>
      <c r="M393"/>
      <c r="N393"/>
      <c r="O393" s="249"/>
    </row>
    <row r="394" spans="2:15" ht="14.5" hidden="1" x14ac:dyDescent="0.35">
      <c r="B394"/>
      <c r="C394"/>
      <c r="D394"/>
      <c r="E394"/>
      <c r="F394"/>
      <c r="G394"/>
      <c r="H394"/>
      <c r="I394"/>
      <c r="J394"/>
      <c r="K394"/>
      <c r="L394"/>
      <c r="M394"/>
      <c r="N394"/>
      <c r="O394" s="249"/>
    </row>
    <row r="395" spans="2:15" ht="14.5" hidden="1" x14ac:dyDescent="0.35">
      <c r="B395"/>
      <c r="C395"/>
      <c r="D395"/>
      <c r="E395"/>
      <c r="F395"/>
      <c r="G395"/>
      <c r="H395"/>
      <c r="I395"/>
      <c r="J395"/>
      <c r="K395"/>
      <c r="L395"/>
      <c r="M395"/>
      <c r="N395"/>
      <c r="O395" s="249"/>
    </row>
    <row r="396" spans="2:15" ht="14.5" hidden="1" x14ac:dyDescent="0.35">
      <c r="B396"/>
      <c r="C396"/>
      <c r="D396"/>
      <c r="E396"/>
      <c r="F396"/>
      <c r="G396"/>
      <c r="H396"/>
      <c r="I396"/>
      <c r="J396"/>
      <c r="K396"/>
      <c r="L396"/>
      <c r="M396"/>
      <c r="N396"/>
      <c r="O396" s="249"/>
    </row>
    <row r="397" spans="2:15" ht="14.5" hidden="1" x14ac:dyDescent="0.35">
      <c r="B397"/>
      <c r="C397"/>
      <c r="D397"/>
      <c r="E397"/>
      <c r="F397"/>
      <c r="G397"/>
      <c r="H397"/>
      <c r="I397"/>
      <c r="J397"/>
      <c r="K397"/>
      <c r="L397"/>
      <c r="M397"/>
      <c r="N397"/>
      <c r="O397" s="249"/>
    </row>
    <row r="398" spans="2:15" ht="14.5" hidden="1" x14ac:dyDescent="0.35">
      <c r="B398"/>
      <c r="C398"/>
      <c r="D398"/>
      <c r="E398"/>
      <c r="F398"/>
      <c r="G398"/>
      <c r="H398"/>
      <c r="I398"/>
      <c r="J398"/>
      <c r="K398"/>
      <c r="L398"/>
      <c r="M398"/>
      <c r="N398"/>
      <c r="O398" s="249"/>
    </row>
    <row r="399" spans="2:15" ht="14.5" hidden="1" x14ac:dyDescent="0.35">
      <c r="B399"/>
      <c r="C399"/>
      <c r="D399"/>
      <c r="E399"/>
      <c r="F399"/>
      <c r="G399"/>
      <c r="H399"/>
      <c r="I399"/>
      <c r="J399"/>
      <c r="K399"/>
      <c r="L399"/>
      <c r="M399"/>
      <c r="N399"/>
      <c r="O399" s="249"/>
    </row>
    <row r="400" spans="2:15" ht="14.5" hidden="1" x14ac:dyDescent="0.35">
      <c r="B400"/>
      <c r="C400"/>
      <c r="D400"/>
      <c r="E400"/>
      <c r="F400"/>
      <c r="G400"/>
      <c r="H400"/>
      <c r="I400"/>
      <c r="J400"/>
      <c r="K400"/>
      <c r="L400"/>
      <c r="M400"/>
      <c r="N400"/>
      <c r="O400" s="249"/>
    </row>
    <row r="401" spans="2:15" ht="14.5" hidden="1" x14ac:dyDescent="0.35">
      <c r="B401"/>
      <c r="C401"/>
      <c r="D401"/>
      <c r="E401"/>
      <c r="F401"/>
      <c r="G401"/>
      <c r="H401"/>
      <c r="I401"/>
      <c r="J401"/>
      <c r="K401"/>
      <c r="L401"/>
      <c r="M401"/>
      <c r="N401"/>
      <c r="O401" s="249"/>
    </row>
    <row r="402" spans="2:15" ht="14.5" hidden="1" x14ac:dyDescent="0.35">
      <c r="B402"/>
      <c r="C402"/>
      <c r="D402"/>
      <c r="E402"/>
      <c r="F402"/>
      <c r="G402"/>
      <c r="H402"/>
      <c r="I402"/>
      <c r="J402"/>
      <c r="K402"/>
      <c r="L402"/>
      <c r="M402"/>
      <c r="N402"/>
      <c r="O402" s="249"/>
    </row>
    <row r="403" spans="2:15" ht="14.5" hidden="1" x14ac:dyDescent="0.35">
      <c r="B403"/>
      <c r="C403"/>
      <c r="D403"/>
      <c r="E403"/>
      <c r="F403"/>
      <c r="G403"/>
      <c r="H403"/>
      <c r="I403"/>
      <c r="J403"/>
      <c r="K403"/>
      <c r="L403"/>
      <c r="M403"/>
      <c r="N403"/>
      <c r="O403" s="249"/>
    </row>
    <row r="404" spans="2:15" ht="14.5" hidden="1" x14ac:dyDescent="0.35">
      <c r="B404"/>
      <c r="C404"/>
      <c r="D404"/>
      <c r="E404"/>
      <c r="F404"/>
      <c r="G404"/>
      <c r="H404"/>
      <c r="I404"/>
      <c r="J404"/>
      <c r="K404"/>
      <c r="L404"/>
      <c r="M404"/>
      <c r="N404"/>
      <c r="O404" s="249"/>
    </row>
    <row r="405" spans="2:15" ht="14.5" hidden="1" x14ac:dyDescent="0.35">
      <c r="B405"/>
      <c r="C405"/>
      <c r="D405"/>
      <c r="E405"/>
      <c r="F405"/>
      <c r="G405"/>
      <c r="H405"/>
      <c r="I405"/>
      <c r="J405"/>
      <c r="K405"/>
      <c r="L405"/>
      <c r="M405"/>
      <c r="N405"/>
      <c r="O405" s="249"/>
    </row>
    <row r="406" spans="2:15" ht="14.5" hidden="1" x14ac:dyDescent="0.35">
      <c r="B406"/>
      <c r="C406"/>
      <c r="D406"/>
      <c r="E406"/>
      <c r="F406"/>
      <c r="G406"/>
      <c r="H406"/>
      <c r="I406"/>
      <c r="J406"/>
      <c r="K406"/>
      <c r="L406"/>
      <c r="M406"/>
      <c r="N406"/>
      <c r="O406" s="249"/>
    </row>
    <row r="407" spans="2:15" ht="14.5" hidden="1" x14ac:dyDescent="0.35">
      <c r="B407"/>
      <c r="C407"/>
      <c r="D407"/>
      <c r="E407"/>
      <c r="F407"/>
      <c r="G407"/>
      <c r="H407"/>
      <c r="I407"/>
      <c r="J407"/>
      <c r="K407"/>
      <c r="L407"/>
      <c r="M407"/>
      <c r="N407"/>
      <c r="O407" s="249"/>
    </row>
    <row r="408" spans="2:15" ht="14.5" hidden="1" x14ac:dyDescent="0.35">
      <c r="B408"/>
      <c r="C408"/>
      <c r="D408"/>
      <c r="E408"/>
      <c r="F408"/>
      <c r="G408"/>
      <c r="H408"/>
      <c r="I408"/>
      <c r="J408"/>
      <c r="K408"/>
      <c r="L408"/>
      <c r="M408"/>
      <c r="N408"/>
      <c r="O408" s="249"/>
    </row>
    <row r="409" spans="2:15" ht="14.5" hidden="1" x14ac:dyDescent="0.35">
      <c r="B409"/>
      <c r="C409"/>
      <c r="D409"/>
      <c r="E409"/>
      <c r="F409"/>
      <c r="G409"/>
      <c r="H409"/>
      <c r="I409"/>
      <c r="J409"/>
      <c r="K409"/>
      <c r="L409"/>
      <c r="M409"/>
      <c r="N409"/>
      <c r="O409" s="249"/>
    </row>
    <row r="410" spans="2:15" ht="14.5" hidden="1" x14ac:dyDescent="0.35">
      <c r="B410"/>
      <c r="C410"/>
      <c r="D410"/>
      <c r="E410"/>
      <c r="F410"/>
      <c r="G410"/>
      <c r="H410"/>
      <c r="I410"/>
      <c r="J410"/>
      <c r="K410"/>
      <c r="L410"/>
      <c r="M410"/>
      <c r="N410"/>
      <c r="O410" s="249"/>
    </row>
    <row r="411" spans="2:15" ht="14.5" hidden="1" x14ac:dyDescent="0.35">
      <c r="B411"/>
      <c r="C411"/>
      <c r="D411"/>
      <c r="E411"/>
      <c r="F411"/>
      <c r="G411"/>
      <c r="H411"/>
      <c r="I411"/>
      <c r="J411"/>
      <c r="K411"/>
      <c r="L411"/>
      <c r="M411"/>
      <c r="N411"/>
      <c r="O411" s="249"/>
    </row>
    <row r="412" spans="2:15" ht="14.5" hidden="1" x14ac:dyDescent="0.35">
      <c r="B412"/>
      <c r="C412"/>
      <c r="D412"/>
      <c r="E412"/>
      <c r="F412"/>
      <c r="G412"/>
      <c r="H412"/>
      <c r="I412"/>
      <c r="J412"/>
      <c r="K412"/>
      <c r="L412"/>
      <c r="M412"/>
      <c r="N412"/>
      <c r="O412" s="249"/>
    </row>
    <row r="413" spans="2:15" ht="14.5" hidden="1" x14ac:dyDescent="0.35">
      <c r="B413"/>
      <c r="C413"/>
      <c r="D413"/>
      <c r="E413"/>
      <c r="F413"/>
      <c r="G413"/>
      <c r="H413"/>
      <c r="I413"/>
      <c r="J413"/>
      <c r="K413"/>
      <c r="L413"/>
      <c r="M413"/>
      <c r="N413"/>
      <c r="O413" s="249"/>
    </row>
    <row r="414" spans="2:15" ht="14.5" hidden="1" x14ac:dyDescent="0.35">
      <c r="B414"/>
      <c r="C414"/>
      <c r="D414"/>
      <c r="E414"/>
      <c r="F414"/>
      <c r="G414"/>
      <c r="H414"/>
      <c r="I414"/>
      <c r="J414"/>
      <c r="K414"/>
      <c r="L414"/>
      <c r="M414"/>
      <c r="N414"/>
      <c r="O414" s="249"/>
    </row>
    <row r="415" spans="2:15" ht="14.5" hidden="1" x14ac:dyDescent="0.35">
      <c r="B415"/>
      <c r="C415"/>
      <c r="D415"/>
      <c r="E415"/>
      <c r="F415"/>
      <c r="G415"/>
      <c r="H415"/>
      <c r="I415"/>
      <c r="J415"/>
      <c r="K415"/>
      <c r="L415"/>
      <c r="M415"/>
      <c r="N415"/>
      <c r="O415" s="249"/>
    </row>
    <row r="416" spans="2:15" ht="14.5" hidden="1" x14ac:dyDescent="0.35">
      <c r="B416"/>
      <c r="C416"/>
      <c r="D416"/>
      <c r="E416"/>
      <c r="F416"/>
      <c r="G416"/>
      <c r="H416"/>
      <c r="I416"/>
      <c r="J416"/>
      <c r="K416"/>
      <c r="L416"/>
      <c r="M416"/>
      <c r="N416"/>
      <c r="O416" s="249"/>
    </row>
    <row r="417" spans="2:15" ht="14.5" hidden="1" x14ac:dyDescent="0.35">
      <c r="B417"/>
      <c r="C417"/>
      <c r="D417"/>
      <c r="E417"/>
      <c r="F417"/>
      <c r="G417"/>
      <c r="H417"/>
      <c r="I417"/>
      <c r="J417"/>
      <c r="K417"/>
      <c r="L417"/>
      <c r="M417"/>
      <c r="N417"/>
      <c r="O417" s="249"/>
    </row>
    <row r="418" spans="2:15" ht="14.5" hidden="1" x14ac:dyDescent="0.35">
      <c r="B418"/>
      <c r="C418"/>
      <c r="D418"/>
      <c r="E418"/>
      <c r="F418"/>
      <c r="G418"/>
      <c r="H418"/>
      <c r="I418"/>
      <c r="J418"/>
      <c r="K418"/>
      <c r="L418"/>
      <c r="M418"/>
      <c r="N418"/>
      <c r="O418" s="249"/>
    </row>
    <row r="419" spans="2:15" ht="14.5" hidden="1" x14ac:dyDescent="0.35">
      <c r="B419"/>
      <c r="C419"/>
      <c r="D419"/>
      <c r="E419"/>
      <c r="F419"/>
      <c r="G419"/>
      <c r="H419"/>
      <c r="I419"/>
      <c r="J419"/>
      <c r="K419"/>
      <c r="L419"/>
      <c r="M419"/>
      <c r="N419"/>
      <c r="O419" s="249"/>
    </row>
    <row r="420" spans="2:15" ht="14.5" hidden="1" x14ac:dyDescent="0.35">
      <c r="B420"/>
      <c r="C420"/>
      <c r="D420"/>
      <c r="E420"/>
      <c r="F420"/>
      <c r="G420"/>
      <c r="H420"/>
      <c r="I420"/>
      <c r="J420"/>
      <c r="K420"/>
      <c r="L420"/>
      <c r="M420"/>
      <c r="N420"/>
      <c r="O420" s="249"/>
    </row>
    <row r="421" spans="2:15" ht="14.5" hidden="1" x14ac:dyDescent="0.35">
      <c r="B421"/>
      <c r="C421"/>
      <c r="D421"/>
      <c r="E421"/>
      <c r="F421"/>
      <c r="G421"/>
      <c r="H421"/>
      <c r="I421"/>
      <c r="J421"/>
      <c r="K421"/>
      <c r="L421"/>
      <c r="M421"/>
      <c r="N421"/>
      <c r="O421" s="249"/>
    </row>
    <row r="422" spans="2:15" ht="14.5" hidden="1" x14ac:dyDescent="0.35">
      <c r="B422"/>
      <c r="C422"/>
      <c r="D422"/>
      <c r="E422"/>
      <c r="F422"/>
      <c r="G422"/>
      <c r="H422"/>
      <c r="I422"/>
      <c r="J422"/>
      <c r="K422"/>
      <c r="L422"/>
      <c r="M422"/>
      <c r="N422"/>
      <c r="O422" s="249"/>
    </row>
    <row r="423" spans="2:15" ht="14.5" hidden="1" x14ac:dyDescent="0.35">
      <c r="B423"/>
      <c r="C423"/>
      <c r="D423"/>
      <c r="E423"/>
      <c r="F423"/>
      <c r="G423"/>
      <c r="H423"/>
      <c r="I423"/>
      <c r="J423"/>
      <c r="K423"/>
      <c r="L423"/>
      <c r="M423"/>
      <c r="N423"/>
      <c r="O423" s="249"/>
    </row>
    <row r="424" spans="2:15" ht="14.5" hidden="1" x14ac:dyDescent="0.35">
      <c r="B424"/>
      <c r="C424"/>
      <c r="D424"/>
      <c r="E424"/>
      <c r="F424"/>
      <c r="G424"/>
      <c r="H424"/>
      <c r="I424"/>
      <c r="J424"/>
      <c r="K424"/>
      <c r="L424"/>
      <c r="M424"/>
      <c r="N424"/>
      <c r="O424" s="249"/>
    </row>
    <row r="425" spans="2:15" ht="14.5" hidden="1" x14ac:dyDescent="0.35">
      <c r="B425"/>
      <c r="C425"/>
      <c r="D425"/>
      <c r="E425"/>
      <c r="F425"/>
      <c r="G425"/>
      <c r="H425"/>
      <c r="I425"/>
      <c r="J425"/>
      <c r="K425"/>
      <c r="L425"/>
      <c r="M425"/>
      <c r="N425"/>
      <c r="O425" s="249"/>
    </row>
    <row r="426" spans="2:15" ht="14.5" hidden="1" x14ac:dyDescent="0.35">
      <c r="B426"/>
      <c r="C426"/>
      <c r="D426"/>
      <c r="E426"/>
      <c r="F426"/>
      <c r="G426"/>
      <c r="H426"/>
      <c r="I426"/>
      <c r="J426"/>
      <c r="K426"/>
      <c r="L426"/>
      <c r="M426"/>
      <c r="N426"/>
      <c r="O426" s="249"/>
    </row>
    <row r="427" spans="2:15" ht="14.5" hidden="1" x14ac:dyDescent="0.35">
      <c r="B427"/>
      <c r="C427"/>
      <c r="D427"/>
      <c r="E427"/>
      <c r="F427"/>
      <c r="G427"/>
      <c r="H427"/>
      <c r="I427"/>
      <c r="J427"/>
      <c r="K427"/>
      <c r="L427"/>
      <c r="M427"/>
      <c r="N427"/>
      <c r="O427" s="249"/>
    </row>
    <row r="428" spans="2:15" ht="14.5" hidden="1" x14ac:dyDescent="0.35">
      <c r="B428"/>
      <c r="C428"/>
      <c r="D428"/>
      <c r="E428"/>
      <c r="F428"/>
      <c r="G428"/>
      <c r="H428"/>
      <c r="I428"/>
      <c r="J428"/>
      <c r="K428"/>
      <c r="L428"/>
      <c r="M428"/>
      <c r="N428"/>
      <c r="O428" s="249"/>
    </row>
    <row r="429" spans="2:15" ht="14.5" hidden="1" x14ac:dyDescent="0.35">
      <c r="B429"/>
      <c r="C429"/>
      <c r="D429"/>
      <c r="E429"/>
      <c r="F429"/>
      <c r="G429"/>
      <c r="H429"/>
      <c r="I429"/>
      <c r="J429"/>
      <c r="K429"/>
      <c r="L429"/>
      <c r="M429"/>
      <c r="N429"/>
      <c r="O429" s="249"/>
    </row>
    <row r="430" spans="2:15" ht="14.5" hidden="1" x14ac:dyDescent="0.35">
      <c r="B430"/>
      <c r="C430"/>
      <c r="D430"/>
      <c r="E430"/>
      <c r="F430"/>
      <c r="G430"/>
      <c r="H430"/>
      <c r="I430"/>
      <c r="J430"/>
      <c r="K430"/>
      <c r="L430"/>
      <c r="M430"/>
      <c r="N430"/>
      <c r="O430" s="249"/>
    </row>
    <row r="431" spans="2:15" ht="14.5" hidden="1" x14ac:dyDescent="0.35">
      <c r="B431"/>
      <c r="C431"/>
      <c r="D431"/>
      <c r="E431"/>
      <c r="F431"/>
      <c r="G431"/>
      <c r="H431"/>
      <c r="I431"/>
      <c r="J431"/>
      <c r="K431"/>
      <c r="L431"/>
      <c r="M431"/>
      <c r="N431"/>
      <c r="O431" s="249"/>
    </row>
    <row r="432" spans="2:15" ht="14.5" hidden="1" x14ac:dyDescent="0.35">
      <c r="B432"/>
      <c r="C432"/>
      <c r="D432"/>
      <c r="E432"/>
      <c r="F432"/>
      <c r="G432"/>
      <c r="H432"/>
      <c r="I432"/>
      <c r="J432"/>
      <c r="K432"/>
      <c r="L432"/>
      <c r="M432"/>
      <c r="N432"/>
      <c r="O432" s="249"/>
    </row>
    <row r="433" spans="2:15" ht="14.5" hidden="1" x14ac:dyDescent="0.35">
      <c r="B433"/>
      <c r="C433"/>
      <c r="D433"/>
      <c r="E433"/>
      <c r="F433"/>
      <c r="G433"/>
      <c r="H433"/>
      <c r="I433"/>
      <c r="J433"/>
      <c r="K433"/>
      <c r="L433"/>
      <c r="M433"/>
      <c r="N433"/>
      <c r="O433" s="249"/>
    </row>
    <row r="434" spans="2:15" ht="14.5" hidden="1" x14ac:dyDescent="0.35">
      <c r="B434"/>
      <c r="C434"/>
      <c r="D434"/>
      <c r="E434"/>
      <c r="F434"/>
      <c r="G434"/>
      <c r="H434"/>
      <c r="I434"/>
      <c r="J434"/>
      <c r="K434"/>
      <c r="L434"/>
      <c r="M434"/>
      <c r="N434"/>
      <c r="O434" s="249"/>
    </row>
    <row r="435" spans="2:15" ht="14.5" hidden="1" x14ac:dyDescent="0.35">
      <c r="B435"/>
      <c r="C435"/>
      <c r="D435"/>
      <c r="E435"/>
      <c r="F435"/>
      <c r="G435"/>
      <c r="H435"/>
      <c r="I435"/>
      <c r="J435"/>
      <c r="K435"/>
      <c r="L435"/>
      <c r="M435"/>
      <c r="N435"/>
      <c r="O435" s="249"/>
    </row>
    <row r="436" spans="2:15" ht="14.5" hidden="1" x14ac:dyDescent="0.35">
      <c r="B436"/>
      <c r="C436"/>
      <c r="D436"/>
      <c r="E436"/>
      <c r="F436"/>
      <c r="G436"/>
      <c r="H436"/>
      <c r="I436"/>
      <c r="J436"/>
      <c r="K436"/>
      <c r="L436"/>
      <c r="M436"/>
      <c r="N436"/>
      <c r="O436" s="249"/>
    </row>
    <row r="437" spans="2:15" ht="14.5" hidden="1" x14ac:dyDescent="0.35">
      <c r="B437"/>
      <c r="C437"/>
      <c r="D437"/>
      <c r="E437"/>
      <c r="F437"/>
      <c r="G437"/>
      <c r="H437"/>
      <c r="I437"/>
      <c r="J437"/>
      <c r="K437"/>
      <c r="L437"/>
      <c r="M437"/>
      <c r="N437"/>
      <c r="O437" s="249"/>
    </row>
    <row r="438" spans="2:15" ht="14.5" hidden="1" x14ac:dyDescent="0.35">
      <c r="B438"/>
      <c r="C438"/>
      <c r="D438"/>
      <c r="E438"/>
      <c r="F438"/>
      <c r="G438"/>
      <c r="H438"/>
      <c r="I438"/>
      <c r="J438"/>
      <c r="K438"/>
      <c r="L438"/>
      <c r="M438"/>
      <c r="N438"/>
      <c r="O438" s="249"/>
    </row>
    <row r="439" spans="2:15" ht="14.5" hidden="1" x14ac:dyDescent="0.35">
      <c r="B439"/>
      <c r="C439"/>
      <c r="D439"/>
      <c r="E439"/>
      <c r="F439"/>
      <c r="G439"/>
      <c r="H439"/>
      <c r="I439"/>
      <c r="J439"/>
      <c r="K439"/>
      <c r="L439"/>
      <c r="M439"/>
      <c r="N439"/>
      <c r="O439" s="249"/>
    </row>
    <row r="440" spans="2:15" ht="14.5" hidden="1" x14ac:dyDescent="0.35">
      <c r="B440"/>
      <c r="C440"/>
      <c r="D440"/>
      <c r="E440"/>
      <c r="F440"/>
      <c r="G440"/>
      <c r="H440"/>
      <c r="I440"/>
      <c r="J440"/>
      <c r="K440"/>
      <c r="L440"/>
      <c r="M440"/>
      <c r="N440"/>
      <c r="O440" s="249"/>
    </row>
    <row r="441" spans="2:15" ht="14.5" hidden="1" x14ac:dyDescent="0.35">
      <c r="B441"/>
      <c r="C441"/>
      <c r="D441"/>
      <c r="E441"/>
      <c r="F441"/>
      <c r="G441"/>
      <c r="H441"/>
      <c r="I441"/>
      <c r="J441"/>
      <c r="K441"/>
      <c r="L441"/>
      <c r="M441"/>
      <c r="N441"/>
      <c r="O441" s="249"/>
    </row>
    <row r="442" spans="2:15" ht="14.5" hidden="1" x14ac:dyDescent="0.35">
      <c r="B442"/>
      <c r="C442"/>
      <c r="D442"/>
      <c r="E442"/>
      <c r="F442"/>
      <c r="G442"/>
      <c r="H442"/>
      <c r="I442"/>
      <c r="J442"/>
      <c r="K442"/>
      <c r="L442"/>
      <c r="M442"/>
      <c r="N442"/>
      <c r="O442" s="249"/>
    </row>
    <row r="443" spans="2:15" ht="14.5" hidden="1" x14ac:dyDescent="0.35">
      <c r="B443"/>
      <c r="C443"/>
      <c r="D443"/>
      <c r="E443"/>
      <c r="F443"/>
      <c r="G443"/>
      <c r="H443"/>
      <c r="I443"/>
      <c r="J443"/>
      <c r="K443"/>
      <c r="L443"/>
      <c r="M443"/>
      <c r="N443"/>
      <c r="O443" s="249"/>
    </row>
    <row r="444" spans="2:15" ht="14.5" hidden="1" x14ac:dyDescent="0.35">
      <c r="B444"/>
      <c r="C444"/>
      <c r="D444"/>
      <c r="E444"/>
      <c r="F444"/>
      <c r="G444"/>
      <c r="H444"/>
      <c r="I444"/>
      <c r="J444"/>
      <c r="K444"/>
      <c r="L444"/>
      <c r="M444"/>
      <c r="N444"/>
      <c r="O444" s="249"/>
    </row>
    <row r="445" spans="2:15" ht="14.5" hidden="1" x14ac:dyDescent="0.35">
      <c r="B445"/>
      <c r="C445"/>
      <c r="D445"/>
      <c r="E445"/>
      <c r="F445"/>
      <c r="G445"/>
      <c r="H445"/>
      <c r="I445"/>
      <c r="J445"/>
      <c r="K445"/>
      <c r="L445"/>
      <c r="M445"/>
      <c r="N445"/>
      <c r="O445" s="249"/>
    </row>
    <row r="446" spans="2:15" ht="14.5" hidden="1" x14ac:dyDescent="0.35">
      <c r="B446"/>
      <c r="C446"/>
      <c r="D446"/>
      <c r="E446"/>
      <c r="F446"/>
      <c r="G446"/>
      <c r="H446"/>
      <c r="I446"/>
      <c r="J446"/>
      <c r="K446"/>
      <c r="L446"/>
      <c r="M446"/>
      <c r="N446"/>
      <c r="O446" s="249"/>
    </row>
    <row r="447" spans="2:15" ht="14.5" hidden="1" x14ac:dyDescent="0.35">
      <c r="B447"/>
      <c r="C447"/>
      <c r="D447"/>
      <c r="E447"/>
      <c r="F447"/>
      <c r="G447"/>
      <c r="H447"/>
      <c r="I447"/>
      <c r="J447"/>
      <c r="K447"/>
      <c r="L447"/>
      <c r="M447"/>
      <c r="N447"/>
      <c r="O447" s="249"/>
    </row>
    <row r="448" spans="2:15" ht="14.5" hidden="1" x14ac:dyDescent="0.35">
      <c r="B448"/>
      <c r="C448"/>
      <c r="D448"/>
      <c r="E448"/>
      <c r="F448"/>
      <c r="G448"/>
      <c r="H448"/>
      <c r="I448"/>
      <c r="J448"/>
      <c r="K448"/>
      <c r="L448"/>
      <c r="M448"/>
      <c r="N448"/>
      <c r="O448" s="249"/>
    </row>
    <row r="449" spans="2:15" ht="14.5" hidden="1" x14ac:dyDescent="0.35">
      <c r="B449"/>
      <c r="C449"/>
      <c r="D449"/>
      <c r="E449"/>
      <c r="F449"/>
      <c r="G449"/>
      <c r="H449"/>
      <c r="I449"/>
      <c r="J449"/>
      <c r="K449"/>
      <c r="L449"/>
      <c r="M449"/>
      <c r="N449"/>
      <c r="O449" s="249"/>
    </row>
    <row r="450" spans="2:15" ht="14.5" hidden="1" x14ac:dyDescent="0.35">
      <c r="B450"/>
      <c r="C450"/>
      <c r="D450"/>
      <c r="E450"/>
      <c r="F450"/>
      <c r="G450"/>
      <c r="H450"/>
      <c r="I450"/>
      <c r="J450"/>
      <c r="K450"/>
      <c r="L450"/>
      <c r="M450"/>
      <c r="N450"/>
      <c r="O450" s="249"/>
    </row>
    <row r="451" spans="2:15" ht="14.5" hidden="1" x14ac:dyDescent="0.35">
      <c r="B451"/>
      <c r="C451"/>
      <c r="D451"/>
      <c r="E451"/>
      <c r="F451"/>
      <c r="G451"/>
      <c r="H451"/>
      <c r="I451"/>
      <c r="J451"/>
      <c r="K451"/>
      <c r="L451"/>
      <c r="M451"/>
      <c r="N451"/>
      <c r="O451" s="249"/>
    </row>
    <row r="452" spans="2:15" ht="14.5" hidden="1" x14ac:dyDescent="0.35">
      <c r="B452"/>
      <c r="C452"/>
      <c r="D452"/>
      <c r="E452"/>
      <c r="F452"/>
      <c r="G452"/>
      <c r="H452"/>
      <c r="I452"/>
      <c r="J452"/>
      <c r="K452"/>
      <c r="L452"/>
      <c r="M452"/>
      <c r="N452"/>
      <c r="O452" s="249"/>
    </row>
    <row r="453" spans="2:15" ht="14.5" hidden="1" x14ac:dyDescent="0.35">
      <c r="B453"/>
      <c r="C453"/>
      <c r="D453"/>
      <c r="E453"/>
      <c r="F453"/>
      <c r="G453"/>
      <c r="H453"/>
      <c r="I453"/>
      <c r="J453"/>
      <c r="K453"/>
      <c r="L453"/>
      <c r="M453"/>
      <c r="N453"/>
      <c r="O453" s="249"/>
    </row>
    <row r="454" spans="2:15" ht="14.5" hidden="1" x14ac:dyDescent="0.35">
      <c r="B454"/>
      <c r="C454"/>
      <c r="D454"/>
      <c r="E454"/>
      <c r="F454"/>
      <c r="G454"/>
      <c r="H454"/>
      <c r="I454"/>
      <c r="J454"/>
      <c r="K454"/>
      <c r="L454"/>
      <c r="M454"/>
      <c r="N454"/>
      <c r="O454" s="249"/>
    </row>
    <row r="455" spans="2:15" ht="14.5" hidden="1" x14ac:dyDescent="0.35">
      <c r="B455"/>
      <c r="C455"/>
      <c r="D455"/>
      <c r="E455"/>
      <c r="F455"/>
      <c r="G455"/>
      <c r="H455"/>
      <c r="I455"/>
      <c r="J455"/>
      <c r="K455"/>
      <c r="L455"/>
      <c r="M455"/>
      <c r="N455"/>
      <c r="O455" s="249"/>
    </row>
    <row r="456" spans="2:15" ht="14.5" hidden="1" x14ac:dyDescent="0.35">
      <c r="B456"/>
      <c r="C456"/>
      <c r="D456"/>
      <c r="E456"/>
      <c r="F456"/>
      <c r="G456"/>
      <c r="H456"/>
      <c r="I456"/>
      <c r="J456"/>
      <c r="K456"/>
      <c r="L456"/>
      <c r="M456"/>
      <c r="N456"/>
      <c r="O456" s="249"/>
    </row>
    <row r="457" spans="2:15" ht="14.5" hidden="1" x14ac:dyDescent="0.35">
      <c r="B457"/>
      <c r="C457"/>
      <c r="D457"/>
      <c r="E457"/>
      <c r="F457"/>
      <c r="G457"/>
      <c r="H457"/>
      <c r="I457"/>
      <c r="J457"/>
      <c r="K457"/>
      <c r="L457"/>
      <c r="M457"/>
      <c r="N457"/>
      <c r="O457" s="249"/>
    </row>
    <row r="458" spans="2:15" ht="14.5" hidden="1" x14ac:dyDescent="0.35">
      <c r="B458"/>
      <c r="C458"/>
      <c r="D458"/>
      <c r="E458"/>
      <c r="F458"/>
      <c r="G458"/>
      <c r="H458"/>
      <c r="I458"/>
      <c r="J458"/>
      <c r="K458"/>
      <c r="L458"/>
      <c r="M458"/>
      <c r="N458"/>
      <c r="O458" s="249"/>
    </row>
    <row r="459" spans="2:15" ht="14.5" hidden="1" x14ac:dyDescent="0.35">
      <c r="B459"/>
      <c r="C459"/>
      <c r="D459"/>
      <c r="E459"/>
      <c r="F459"/>
      <c r="G459"/>
      <c r="H459"/>
      <c r="I459"/>
      <c r="J459"/>
      <c r="K459"/>
      <c r="L459"/>
      <c r="M459"/>
      <c r="N459"/>
      <c r="O459" s="249"/>
    </row>
    <row r="460" spans="2:15" ht="14.5" hidden="1" x14ac:dyDescent="0.35">
      <c r="B460"/>
      <c r="C460"/>
      <c r="D460"/>
      <c r="E460"/>
      <c r="F460"/>
      <c r="G460"/>
      <c r="H460"/>
      <c r="I460"/>
      <c r="J460"/>
      <c r="K460"/>
      <c r="L460"/>
      <c r="M460"/>
      <c r="N460"/>
      <c r="O460" s="249"/>
    </row>
    <row r="461" spans="2:15" ht="14.5" hidden="1" x14ac:dyDescent="0.35">
      <c r="B461"/>
      <c r="C461"/>
      <c r="D461"/>
      <c r="E461"/>
      <c r="F461"/>
      <c r="G461"/>
      <c r="H461"/>
      <c r="I461"/>
      <c r="J461"/>
      <c r="K461"/>
      <c r="L461"/>
      <c r="M461"/>
      <c r="N461"/>
      <c r="O461" s="249"/>
    </row>
    <row r="462" spans="2:15" ht="14.5" hidden="1" x14ac:dyDescent="0.35">
      <c r="B462"/>
      <c r="C462"/>
      <c r="D462"/>
      <c r="E462"/>
      <c r="F462"/>
      <c r="G462"/>
      <c r="H462"/>
      <c r="I462"/>
      <c r="J462"/>
      <c r="K462"/>
      <c r="L462"/>
      <c r="M462"/>
      <c r="N462"/>
      <c r="O462" s="249"/>
    </row>
    <row r="463" spans="2:15" ht="14.5" hidden="1" x14ac:dyDescent="0.35">
      <c r="B463"/>
      <c r="C463"/>
      <c r="D463"/>
      <c r="E463"/>
      <c r="F463"/>
      <c r="G463"/>
      <c r="H463"/>
      <c r="I463"/>
      <c r="J463"/>
      <c r="K463"/>
      <c r="L463"/>
      <c r="M463"/>
      <c r="N463"/>
      <c r="O463" s="249"/>
    </row>
    <row r="464" spans="2:15" ht="14.5" hidden="1" x14ac:dyDescent="0.35">
      <c r="B464"/>
      <c r="C464"/>
      <c r="D464"/>
      <c r="E464"/>
      <c r="F464"/>
      <c r="G464"/>
      <c r="H464"/>
      <c r="I464"/>
      <c r="J464"/>
      <c r="K464"/>
      <c r="L464"/>
      <c r="M464"/>
      <c r="N464"/>
      <c r="O464" s="249"/>
    </row>
    <row r="465" spans="2:15" ht="14.5" hidden="1" x14ac:dyDescent="0.35">
      <c r="B465"/>
      <c r="C465"/>
      <c r="D465"/>
      <c r="E465"/>
      <c r="F465"/>
      <c r="G465"/>
      <c r="H465"/>
      <c r="I465"/>
      <c r="J465"/>
      <c r="K465"/>
      <c r="L465"/>
      <c r="M465"/>
      <c r="N465"/>
      <c r="O465" s="249"/>
    </row>
    <row r="466" spans="2:15" ht="14.5" hidden="1" x14ac:dyDescent="0.35">
      <c r="B466"/>
      <c r="C466"/>
      <c r="D466"/>
      <c r="E466"/>
      <c r="F466"/>
      <c r="G466"/>
      <c r="H466"/>
      <c r="I466"/>
      <c r="J466"/>
      <c r="K466"/>
      <c r="L466"/>
      <c r="M466"/>
      <c r="N466"/>
      <c r="O466" s="249"/>
    </row>
    <row r="467" spans="2:15" ht="14.5" hidden="1" x14ac:dyDescent="0.35">
      <c r="B467"/>
      <c r="C467"/>
      <c r="D467"/>
      <c r="E467"/>
      <c r="F467"/>
      <c r="G467"/>
      <c r="H467"/>
      <c r="I467"/>
      <c r="J467"/>
      <c r="K467"/>
      <c r="L467"/>
      <c r="M467"/>
      <c r="N467"/>
      <c r="O467" s="249"/>
    </row>
    <row r="468" spans="2:15" ht="14.5" hidden="1" x14ac:dyDescent="0.35">
      <c r="B468"/>
      <c r="C468"/>
      <c r="D468"/>
      <c r="E468"/>
      <c r="F468"/>
      <c r="G468"/>
      <c r="H468"/>
      <c r="I468"/>
      <c r="J468"/>
      <c r="K468"/>
      <c r="L468"/>
      <c r="M468"/>
      <c r="N468"/>
      <c r="O468" s="249"/>
    </row>
    <row r="469" spans="2:15" ht="14.5" hidden="1" x14ac:dyDescent="0.35">
      <c r="B469"/>
      <c r="C469"/>
      <c r="D469"/>
      <c r="E469"/>
      <c r="F469"/>
      <c r="G469"/>
      <c r="H469"/>
      <c r="I469"/>
      <c r="J469"/>
      <c r="K469"/>
      <c r="L469"/>
      <c r="M469"/>
      <c r="N469"/>
      <c r="O469" s="249"/>
    </row>
    <row r="470" spans="2:15" ht="14.5" hidden="1" x14ac:dyDescent="0.35">
      <c r="B470"/>
      <c r="C470"/>
      <c r="D470"/>
      <c r="E470"/>
      <c r="F470"/>
      <c r="G470"/>
      <c r="H470"/>
      <c r="I470"/>
      <c r="J470"/>
      <c r="K470"/>
      <c r="L470"/>
      <c r="M470"/>
      <c r="N470"/>
      <c r="O470" s="249"/>
    </row>
    <row r="471" spans="2:15" ht="14.5" hidden="1" x14ac:dyDescent="0.35">
      <c r="B471"/>
      <c r="C471"/>
      <c r="D471"/>
      <c r="E471"/>
      <c r="F471"/>
      <c r="G471"/>
      <c r="H471"/>
      <c r="I471"/>
      <c r="J471"/>
      <c r="K471"/>
      <c r="L471"/>
      <c r="M471"/>
      <c r="N471"/>
      <c r="O471" s="249"/>
    </row>
    <row r="472" spans="2:15" ht="14.5" hidden="1" x14ac:dyDescent="0.35">
      <c r="B472"/>
      <c r="C472"/>
      <c r="D472"/>
      <c r="E472"/>
      <c r="F472"/>
      <c r="G472"/>
      <c r="H472"/>
      <c r="I472"/>
      <c r="J472"/>
      <c r="K472"/>
      <c r="L472"/>
      <c r="M472"/>
      <c r="N472"/>
      <c r="O472" s="249"/>
    </row>
    <row r="473" spans="2:15" ht="14.5" hidden="1" x14ac:dyDescent="0.35">
      <c r="B473"/>
      <c r="C473"/>
      <c r="D473"/>
      <c r="E473"/>
      <c r="F473"/>
      <c r="G473"/>
      <c r="H473"/>
      <c r="I473"/>
      <c r="J473"/>
      <c r="K473"/>
      <c r="L473"/>
      <c r="M473"/>
      <c r="N473"/>
      <c r="O473" s="249"/>
    </row>
    <row r="474" spans="2:15" ht="14.5" hidden="1" x14ac:dyDescent="0.35">
      <c r="B474"/>
      <c r="C474"/>
      <c r="D474"/>
      <c r="E474"/>
      <c r="F474"/>
      <c r="G474"/>
      <c r="H474"/>
      <c r="I474"/>
      <c r="J474"/>
      <c r="K474"/>
      <c r="L474"/>
      <c r="M474"/>
      <c r="N474"/>
      <c r="O474" s="249"/>
    </row>
    <row r="475" spans="2:15" ht="14.5" hidden="1" x14ac:dyDescent="0.35">
      <c r="B475"/>
      <c r="C475"/>
      <c r="D475"/>
      <c r="E475"/>
      <c r="F475"/>
      <c r="G475"/>
      <c r="H475"/>
      <c r="I475"/>
      <c r="J475"/>
      <c r="K475"/>
      <c r="L475"/>
      <c r="M475"/>
      <c r="N475"/>
      <c r="O475" s="249"/>
    </row>
    <row r="476" spans="2:15" ht="14.5" hidden="1" x14ac:dyDescent="0.35">
      <c r="B476"/>
      <c r="C476"/>
      <c r="D476"/>
      <c r="E476"/>
      <c r="F476"/>
      <c r="G476"/>
      <c r="H476"/>
      <c r="I476"/>
      <c r="J476"/>
      <c r="K476"/>
      <c r="L476"/>
      <c r="M476"/>
      <c r="N476"/>
      <c r="O476" s="249"/>
    </row>
    <row r="477" spans="2:15" ht="14.5" hidden="1" x14ac:dyDescent="0.35">
      <c r="B477"/>
      <c r="C477"/>
      <c r="D477"/>
      <c r="E477"/>
      <c r="F477"/>
      <c r="G477"/>
      <c r="H477"/>
      <c r="I477"/>
      <c r="J477"/>
      <c r="K477"/>
      <c r="L477"/>
      <c r="M477"/>
      <c r="N477"/>
      <c r="O477" s="249"/>
    </row>
    <row r="478" spans="2:15" ht="14.5" hidden="1" x14ac:dyDescent="0.35">
      <c r="B478"/>
      <c r="C478"/>
      <c r="D478"/>
      <c r="E478"/>
      <c r="F478"/>
      <c r="G478"/>
      <c r="H478"/>
      <c r="I478"/>
      <c r="J478"/>
      <c r="K478"/>
      <c r="L478"/>
      <c r="M478"/>
      <c r="N478"/>
      <c r="O478" s="249"/>
    </row>
    <row r="479" spans="2:15" ht="14.5" hidden="1" x14ac:dyDescent="0.35">
      <c r="B479"/>
      <c r="C479"/>
      <c r="D479"/>
      <c r="E479"/>
      <c r="F479"/>
      <c r="G479"/>
      <c r="H479"/>
      <c r="I479"/>
      <c r="J479"/>
      <c r="K479"/>
      <c r="L479"/>
      <c r="M479"/>
      <c r="N479"/>
      <c r="O479" s="249"/>
    </row>
    <row r="480" spans="2:15" ht="14.5" hidden="1" x14ac:dyDescent="0.35">
      <c r="B480"/>
      <c r="C480"/>
      <c r="D480"/>
      <c r="E480"/>
      <c r="F480"/>
      <c r="G480"/>
      <c r="H480"/>
      <c r="I480"/>
      <c r="J480"/>
      <c r="K480"/>
      <c r="L480"/>
      <c r="M480"/>
      <c r="N480"/>
      <c r="O480" s="249"/>
    </row>
    <row r="481" spans="2:15" ht="14.5" hidden="1" x14ac:dyDescent="0.35">
      <c r="B481"/>
      <c r="C481"/>
      <c r="D481"/>
      <c r="E481"/>
      <c r="F481"/>
      <c r="G481"/>
      <c r="H481"/>
      <c r="I481"/>
      <c r="J481"/>
      <c r="K481"/>
      <c r="L481"/>
      <c r="M481"/>
      <c r="N481"/>
      <c r="O481" s="249"/>
    </row>
    <row r="482" spans="2:15" ht="14.5" hidden="1" x14ac:dyDescent="0.35">
      <c r="B482"/>
      <c r="C482"/>
      <c r="D482"/>
      <c r="E482"/>
      <c r="F482"/>
      <c r="G482"/>
      <c r="H482"/>
      <c r="I482"/>
      <c r="J482"/>
      <c r="K482"/>
      <c r="L482"/>
      <c r="M482"/>
      <c r="N482"/>
      <c r="O482" s="249"/>
    </row>
    <row r="483" spans="2:15" ht="14.5" hidden="1" x14ac:dyDescent="0.35">
      <c r="B483"/>
      <c r="C483"/>
      <c r="D483"/>
      <c r="E483"/>
      <c r="F483"/>
      <c r="G483"/>
      <c r="H483"/>
      <c r="I483"/>
      <c r="J483"/>
      <c r="K483"/>
      <c r="L483"/>
      <c r="M483"/>
      <c r="N483"/>
      <c r="O483" s="249"/>
    </row>
    <row r="484" spans="2:15" ht="14.5" hidden="1" x14ac:dyDescent="0.35">
      <c r="B484"/>
      <c r="C484"/>
      <c r="D484"/>
      <c r="E484"/>
      <c r="F484"/>
      <c r="G484"/>
      <c r="H484"/>
      <c r="I484"/>
      <c r="J484"/>
      <c r="K484"/>
      <c r="L484"/>
      <c r="M484"/>
      <c r="N484"/>
      <c r="O484" s="249"/>
    </row>
    <row r="485" spans="2:15" ht="14.5" hidden="1" x14ac:dyDescent="0.35">
      <c r="B485"/>
      <c r="C485"/>
      <c r="D485"/>
      <c r="E485"/>
      <c r="F485"/>
      <c r="G485"/>
      <c r="H485"/>
      <c r="I485"/>
      <c r="J485"/>
      <c r="K485"/>
      <c r="L485"/>
      <c r="M485"/>
      <c r="N485"/>
      <c r="O485" s="249"/>
    </row>
    <row r="486" spans="2:15" ht="14.5" hidden="1" x14ac:dyDescent="0.35">
      <c r="B486"/>
      <c r="C486"/>
      <c r="D486"/>
      <c r="E486"/>
      <c r="F486"/>
      <c r="G486"/>
      <c r="H486"/>
      <c r="I486"/>
      <c r="J486"/>
      <c r="K486"/>
      <c r="L486"/>
      <c r="M486"/>
      <c r="N486"/>
      <c r="O486" s="249"/>
    </row>
    <row r="487" spans="2:15" ht="14.5" hidden="1" x14ac:dyDescent="0.35">
      <c r="B487"/>
      <c r="C487"/>
      <c r="D487"/>
      <c r="E487"/>
      <c r="F487"/>
      <c r="G487"/>
      <c r="H487"/>
      <c r="I487"/>
      <c r="J487"/>
      <c r="K487"/>
      <c r="L487"/>
      <c r="M487"/>
      <c r="N487"/>
      <c r="O487" s="249"/>
    </row>
    <row r="488" spans="2:15" ht="14.5" hidden="1" x14ac:dyDescent="0.35">
      <c r="B488"/>
      <c r="C488"/>
      <c r="D488"/>
      <c r="E488"/>
      <c r="F488"/>
      <c r="G488"/>
      <c r="H488"/>
      <c r="I488"/>
      <c r="J488"/>
      <c r="K488"/>
      <c r="L488"/>
      <c r="M488"/>
      <c r="N488"/>
      <c r="O488" s="249"/>
    </row>
    <row r="489" spans="2:15" ht="14.5" hidden="1" x14ac:dyDescent="0.35">
      <c r="B489"/>
      <c r="C489"/>
      <c r="D489"/>
      <c r="E489"/>
      <c r="F489"/>
      <c r="G489"/>
      <c r="H489"/>
      <c r="I489"/>
      <c r="J489"/>
      <c r="K489"/>
      <c r="L489"/>
      <c r="M489"/>
      <c r="N489"/>
      <c r="O489" s="249"/>
    </row>
    <row r="490" spans="2:15" ht="14.5" hidden="1" x14ac:dyDescent="0.35">
      <c r="B490"/>
      <c r="C490"/>
      <c r="D490"/>
      <c r="E490"/>
      <c r="F490"/>
      <c r="G490"/>
      <c r="H490"/>
      <c r="I490"/>
      <c r="J490"/>
      <c r="K490"/>
      <c r="L490"/>
      <c r="M490"/>
      <c r="N490"/>
      <c r="O490" s="249"/>
    </row>
    <row r="491" spans="2:15" ht="14.5" hidden="1" x14ac:dyDescent="0.35">
      <c r="B491"/>
      <c r="C491"/>
      <c r="D491"/>
      <c r="E491"/>
      <c r="F491"/>
      <c r="G491"/>
      <c r="H491"/>
      <c r="I491"/>
      <c r="J491"/>
      <c r="K491"/>
      <c r="L491"/>
      <c r="M491"/>
      <c r="N491"/>
      <c r="O491" s="249"/>
    </row>
    <row r="492" spans="2:15" ht="14.5" hidden="1" x14ac:dyDescent="0.35">
      <c r="B492"/>
      <c r="C492"/>
      <c r="D492"/>
      <c r="E492"/>
      <c r="F492"/>
      <c r="G492"/>
      <c r="H492"/>
      <c r="I492"/>
      <c r="J492"/>
      <c r="K492"/>
      <c r="L492"/>
      <c r="M492"/>
      <c r="N492"/>
      <c r="O492" s="249"/>
    </row>
    <row r="493" spans="2:15" ht="14.5" hidden="1" x14ac:dyDescent="0.35">
      <c r="B493"/>
      <c r="C493"/>
      <c r="D493"/>
      <c r="E493"/>
      <c r="F493"/>
      <c r="G493"/>
      <c r="H493"/>
      <c r="I493"/>
      <c r="J493"/>
      <c r="K493"/>
      <c r="L493"/>
      <c r="M493"/>
      <c r="N493"/>
      <c r="O493" s="249"/>
    </row>
    <row r="494" spans="2:15" ht="14.5" hidden="1" x14ac:dyDescent="0.35">
      <c r="B494"/>
      <c r="C494"/>
      <c r="D494"/>
      <c r="E494"/>
      <c r="F494"/>
      <c r="G494"/>
      <c r="H494"/>
      <c r="I494"/>
      <c r="J494"/>
      <c r="K494"/>
      <c r="L494"/>
      <c r="M494"/>
      <c r="N494"/>
      <c r="O494" s="249"/>
    </row>
    <row r="495" spans="2:15" ht="14.5" hidden="1" x14ac:dyDescent="0.35">
      <c r="B495"/>
      <c r="C495"/>
      <c r="D495"/>
      <c r="E495"/>
      <c r="F495"/>
      <c r="G495"/>
      <c r="H495"/>
      <c r="I495"/>
      <c r="J495"/>
      <c r="K495"/>
      <c r="L495"/>
      <c r="M495"/>
      <c r="N495"/>
      <c r="O495" s="249"/>
    </row>
    <row r="496" spans="2:15" ht="14.5" hidden="1" x14ac:dyDescent="0.35">
      <c r="B496"/>
      <c r="C496"/>
      <c r="D496"/>
      <c r="E496"/>
      <c r="F496"/>
      <c r="G496"/>
      <c r="H496"/>
      <c r="I496"/>
      <c r="J496"/>
      <c r="K496"/>
      <c r="L496"/>
      <c r="M496"/>
      <c r="N496"/>
      <c r="O496" s="249"/>
    </row>
    <row r="497" spans="2:15" ht="14.5" hidden="1" x14ac:dyDescent="0.35">
      <c r="B497"/>
      <c r="C497"/>
      <c r="D497"/>
      <c r="E497"/>
      <c r="F497"/>
      <c r="G497"/>
      <c r="H497"/>
      <c r="I497"/>
      <c r="J497"/>
      <c r="K497"/>
      <c r="L497"/>
      <c r="M497"/>
      <c r="N497"/>
      <c r="O497" s="249"/>
    </row>
    <row r="498" spans="2:15" ht="14.5" hidden="1" x14ac:dyDescent="0.35">
      <c r="B498"/>
      <c r="C498"/>
      <c r="D498"/>
      <c r="E498"/>
      <c r="F498"/>
      <c r="G498"/>
      <c r="H498"/>
      <c r="I498"/>
      <c r="J498"/>
      <c r="K498"/>
      <c r="L498"/>
      <c r="M498"/>
      <c r="N498"/>
      <c r="O498" s="249"/>
    </row>
    <row r="499" spans="2:15" ht="14.5" hidden="1" x14ac:dyDescent="0.35">
      <c r="B499"/>
      <c r="C499"/>
      <c r="D499"/>
      <c r="E499"/>
      <c r="F499"/>
      <c r="G499"/>
      <c r="H499"/>
      <c r="I499"/>
      <c r="J499"/>
      <c r="K499"/>
      <c r="L499"/>
      <c r="M499"/>
      <c r="N499"/>
      <c r="O499" s="249"/>
    </row>
    <row r="500" spans="2:15" ht="14.5" hidden="1" x14ac:dyDescent="0.35">
      <c r="B500"/>
      <c r="C500"/>
      <c r="D500"/>
      <c r="E500"/>
      <c r="F500"/>
      <c r="G500"/>
      <c r="H500"/>
      <c r="I500"/>
      <c r="J500"/>
      <c r="K500"/>
      <c r="L500"/>
      <c r="M500"/>
      <c r="N500"/>
      <c r="O500" s="249"/>
    </row>
    <row r="501" spans="2:15" ht="14.5" hidden="1" x14ac:dyDescent="0.35">
      <c r="B501"/>
      <c r="C501"/>
      <c r="D501"/>
      <c r="E501"/>
      <c r="F501"/>
      <c r="G501"/>
      <c r="H501"/>
      <c r="I501"/>
      <c r="J501"/>
      <c r="K501"/>
      <c r="L501"/>
      <c r="M501"/>
      <c r="N501"/>
      <c r="O501" s="249"/>
    </row>
    <row r="502" spans="2:15" ht="14.5" hidden="1" x14ac:dyDescent="0.35">
      <c r="B502"/>
      <c r="C502"/>
      <c r="D502"/>
      <c r="E502"/>
      <c r="F502"/>
      <c r="G502"/>
      <c r="H502"/>
      <c r="I502"/>
      <c r="J502"/>
      <c r="K502"/>
      <c r="L502"/>
      <c r="M502"/>
      <c r="N502"/>
      <c r="O502" s="249"/>
    </row>
    <row r="503" spans="2:15" ht="14.5" hidden="1" x14ac:dyDescent="0.35">
      <c r="B503"/>
      <c r="C503"/>
      <c r="D503"/>
      <c r="E503"/>
      <c r="F503"/>
      <c r="G503"/>
      <c r="H503"/>
      <c r="I503"/>
      <c r="J503"/>
      <c r="K503"/>
      <c r="L503"/>
      <c r="M503"/>
      <c r="N503"/>
      <c r="O503" s="249"/>
    </row>
    <row r="504" spans="2:15" ht="14.5" hidden="1" x14ac:dyDescent="0.35">
      <c r="B504"/>
      <c r="C504"/>
      <c r="D504"/>
      <c r="E504"/>
      <c r="F504"/>
      <c r="G504"/>
      <c r="H504"/>
      <c r="I504"/>
      <c r="J504"/>
      <c r="K504"/>
      <c r="L504"/>
      <c r="M504"/>
      <c r="N504"/>
      <c r="O504" s="249"/>
    </row>
    <row r="505" spans="2:15" ht="14.5" hidden="1" x14ac:dyDescent="0.35">
      <c r="B505"/>
      <c r="C505"/>
      <c r="D505"/>
      <c r="E505"/>
      <c r="F505"/>
      <c r="G505"/>
      <c r="H505"/>
      <c r="I505"/>
      <c r="J505"/>
      <c r="K505"/>
      <c r="L505"/>
      <c r="M505"/>
      <c r="N505"/>
      <c r="O505" s="249"/>
    </row>
    <row r="506" spans="2:15" ht="14.5" hidden="1" x14ac:dyDescent="0.35">
      <c r="B506"/>
      <c r="C506"/>
      <c r="D506"/>
      <c r="E506"/>
      <c r="F506"/>
      <c r="G506"/>
      <c r="H506"/>
      <c r="I506"/>
      <c r="J506"/>
      <c r="K506"/>
      <c r="L506"/>
      <c r="M506"/>
      <c r="N506"/>
      <c r="O506" s="249"/>
    </row>
    <row r="507" spans="2:15" ht="14.5" hidden="1" x14ac:dyDescent="0.35">
      <c r="B507"/>
      <c r="C507"/>
      <c r="D507"/>
      <c r="E507"/>
      <c r="F507"/>
      <c r="G507"/>
      <c r="H507"/>
      <c r="I507"/>
      <c r="J507"/>
      <c r="K507"/>
      <c r="L507"/>
      <c r="M507"/>
      <c r="N507"/>
      <c r="O507" s="249"/>
    </row>
    <row r="508" spans="2:15" ht="14.5" hidden="1" x14ac:dyDescent="0.35">
      <c r="B508"/>
      <c r="C508"/>
      <c r="D508"/>
      <c r="E508"/>
      <c r="F508"/>
      <c r="G508"/>
      <c r="H508"/>
      <c r="I508"/>
      <c r="J508"/>
      <c r="K508"/>
      <c r="L508"/>
      <c r="M508"/>
      <c r="N508"/>
      <c r="O508" s="249"/>
    </row>
    <row r="509" spans="2:15" ht="14.5" hidden="1" x14ac:dyDescent="0.35">
      <c r="B509"/>
      <c r="C509"/>
      <c r="D509"/>
      <c r="E509"/>
      <c r="F509"/>
      <c r="G509"/>
      <c r="H509"/>
      <c r="I509"/>
      <c r="J509"/>
      <c r="K509"/>
      <c r="L509"/>
      <c r="M509"/>
      <c r="N509"/>
      <c r="O509" s="249"/>
    </row>
    <row r="510" spans="2:15" ht="14.5" hidden="1" x14ac:dyDescent="0.35">
      <c r="B510"/>
      <c r="C510"/>
      <c r="D510"/>
      <c r="E510"/>
      <c r="F510"/>
      <c r="G510"/>
      <c r="H510"/>
      <c r="I510"/>
      <c r="J510"/>
      <c r="K510"/>
      <c r="L510"/>
      <c r="M510"/>
      <c r="N510"/>
      <c r="O510" s="249"/>
    </row>
    <row r="511" spans="2:15" ht="14.5" hidden="1" x14ac:dyDescent="0.35">
      <c r="B511"/>
      <c r="C511"/>
      <c r="D511"/>
      <c r="E511"/>
      <c r="F511"/>
      <c r="G511"/>
      <c r="H511"/>
      <c r="I511"/>
      <c r="J511"/>
      <c r="K511"/>
      <c r="L511"/>
      <c r="M511"/>
      <c r="N511"/>
      <c r="O511" s="249"/>
    </row>
    <row r="512" spans="2:15" ht="14.5" hidden="1" x14ac:dyDescent="0.35">
      <c r="B512"/>
      <c r="C512"/>
      <c r="D512"/>
      <c r="E512"/>
      <c r="F512"/>
      <c r="G512"/>
      <c r="H512"/>
      <c r="I512"/>
      <c r="J512"/>
      <c r="K512"/>
      <c r="L512"/>
      <c r="M512"/>
      <c r="N512"/>
      <c r="O512" s="249"/>
    </row>
    <row r="513" spans="2:15" ht="14.5" hidden="1" x14ac:dyDescent="0.35">
      <c r="B513"/>
      <c r="C513"/>
      <c r="D513"/>
      <c r="E513"/>
      <c r="F513"/>
      <c r="G513"/>
      <c r="H513"/>
      <c r="I513"/>
      <c r="J513"/>
      <c r="K513"/>
      <c r="L513"/>
      <c r="M513"/>
      <c r="N513"/>
      <c r="O513" s="249"/>
    </row>
    <row r="514" spans="2:15" ht="14.5" hidden="1" x14ac:dyDescent="0.35">
      <c r="B514"/>
      <c r="C514"/>
      <c r="D514"/>
      <c r="E514"/>
      <c r="F514"/>
      <c r="G514"/>
      <c r="H514"/>
      <c r="I514"/>
      <c r="J514"/>
      <c r="K514"/>
      <c r="L514"/>
      <c r="M514"/>
      <c r="N514"/>
      <c r="O514" s="249"/>
    </row>
    <row r="515" spans="2:15" ht="14.5" hidden="1" x14ac:dyDescent="0.35">
      <c r="B515"/>
      <c r="C515"/>
      <c r="D515"/>
      <c r="E515"/>
      <c r="F515"/>
      <c r="G515"/>
      <c r="H515"/>
      <c r="I515"/>
      <c r="J515"/>
      <c r="K515"/>
      <c r="L515"/>
      <c r="M515"/>
      <c r="N515"/>
      <c r="O515" s="249"/>
    </row>
    <row r="516" spans="2:15" ht="14.5" hidden="1" x14ac:dyDescent="0.35">
      <c r="B516"/>
      <c r="C516"/>
      <c r="D516"/>
      <c r="E516"/>
      <c r="F516"/>
      <c r="G516"/>
      <c r="H516"/>
      <c r="I516"/>
      <c r="J516"/>
      <c r="K516"/>
      <c r="L516"/>
      <c r="M516"/>
      <c r="N516"/>
      <c r="O516" s="249"/>
    </row>
    <row r="517" spans="2:15" ht="14.5" hidden="1" x14ac:dyDescent="0.35">
      <c r="B517"/>
      <c r="C517"/>
      <c r="D517"/>
      <c r="E517"/>
      <c r="F517"/>
      <c r="G517"/>
      <c r="H517"/>
      <c r="I517"/>
      <c r="J517"/>
      <c r="K517"/>
      <c r="L517"/>
      <c r="M517"/>
      <c r="N517"/>
      <c r="O517" s="249"/>
    </row>
    <row r="518" spans="2:15" ht="14.5" hidden="1" x14ac:dyDescent="0.35">
      <c r="B518"/>
      <c r="C518"/>
      <c r="D518"/>
      <c r="E518"/>
      <c r="F518"/>
      <c r="G518"/>
      <c r="H518"/>
      <c r="I518"/>
      <c r="J518"/>
      <c r="K518"/>
      <c r="L518"/>
      <c r="M518"/>
      <c r="N518"/>
      <c r="O518" s="249"/>
    </row>
    <row r="519" spans="2:15" ht="14.5" hidden="1" x14ac:dyDescent="0.35">
      <c r="B519"/>
      <c r="C519"/>
      <c r="D519"/>
      <c r="E519"/>
      <c r="F519"/>
      <c r="G519"/>
      <c r="H519"/>
      <c r="I519"/>
      <c r="J519"/>
      <c r="K519"/>
      <c r="L519"/>
      <c r="M519"/>
      <c r="N519"/>
      <c r="O519" s="249"/>
    </row>
    <row r="520" spans="2:15" ht="14.5" hidden="1" x14ac:dyDescent="0.35">
      <c r="B520"/>
      <c r="C520"/>
      <c r="D520"/>
      <c r="E520"/>
      <c r="F520"/>
      <c r="G520"/>
      <c r="H520"/>
      <c r="I520"/>
      <c r="J520"/>
      <c r="K520"/>
      <c r="L520"/>
      <c r="M520"/>
      <c r="N520"/>
      <c r="O520" s="249"/>
    </row>
    <row r="521" spans="2:15" ht="14.5" hidden="1" x14ac:dyDescent="0.35">
      <c r="B521"/>
      <c r="C521"/>
      <c r="D521"/>
      <c r="E521"/>
      <c r="F521"/>
      <c r="G521"/>
      <c r="H521"/>
      <c r="I521"/>
      <c r="J521"/>
      <c r="K521"/>
      <c r="L521"/>
      <c r="M521"/>
      <c r="N521"/>
      <c r="O521" s="249"/>
    </row>
    <row r="522" spans="2:15" ht="14.5" hidden="1" x14ac:dyDescent="0.35">
      <c r="B522"/>
      <c r="C522"/>
      <c r="D522"/>
      <c r="E522"/>
      <c r="F522"/>
      <c r="G522"/>
      <c r="H522"/>
      <c r="I522"/>
      <c r="J522"/>
      <c r="K522"/>
      <c r="L522"/>
      <c r="M522"/>
      <c r="N522"/>
      <c r="O522" s="249"/>
    </row>
    <row r="523" spans="2:15" ht="14.5" hidden="1" x14ac:dyDescent="0.35">
      <c r="B523"/>
      <c r="C523"/>
      <c r="D523"/>
      <c r="E523"/>
      <c r="F523"/>
      <c r="G523"/>
      <c r="H523"/>
      <c r="I523"/>
      <c r="J523"/>
      <c r="K523"/>
      <c r="L523"/>
      <c r="M523"/>
      <c r="N523"/>
      <c r="O523" s="249"/>
    </row>
    <row r="524" spans="2:15" ht="14.5" hidden="1" x14ac:dyDescent="0.35">
      <c r="B524"/>
      <c r="C524"/>
      <c r="D524"/>
      <c r="E524"/>
      <c r="F524"/>
      <c r="G524"/>
      <c r="H524"/>
      <c r="I524"/>
      <c r="J524"/>
      <c r="K524"/>
      <c r="L524"/>
      <c r="M524"/>
      <c r="N524"/>
      <c r="O524" s="249"/>
    </row>
    <row r="525" spans="2:15" ht="14.5" hidden="1" x14ac:dyDescent="0.35">
      <c r="B525"/>
      <c r="C525"/>
      <c r="D525"/>
      <c r="E525"/>
      <c r="F525"/>
      <c r="G525"/>
      <c r="H525"/>
      <c r="I525"/>
      <c r="J525"/>
      <c r="K525"/>
      <c r="L525"/>
      <c r="M525"/>
      <c r="N525"/>
      <c r="O525" s="249"/>
    </row>
    <row r="526" spans="2:15" ht="14.5" hidden="1" x14ac:dyDescent="0.35">
      <c r="B526"/>
      <c r="C526"/>
      <c r="D526"/>
      <c r="E526"/>
      <c r="F526"/>
      <c r="G526"/>
      <c r="H526"/>
      <c r="I526"/>
      <c r="J526"/>
      <c r="K526"/>
      <c r="L526"/>
      <c r="M526"/>
      <c r="N526"/>
      <c r="O526" s="249"/>
    </row>
    <row r="527" spans="2:15" ht="14.5" hidden="1" x14ac:dyDescent="0.35">
      <c r="B527"/>
      <c r="C527"/>
      <c r="D527"/>
      <c r="E527"/>
      <c r="F527"/>
      <c r="G527"/>
      <c r="H527"/>
      <c r="I527"/>
      <c r="J527"/>
      <c r="K527"/>
      <c r="L527"/>
      <c r="M527"/>
      <c r="N527"/>
      <c r="O527" s="249"/>
    </row>
    <row r="528" spans="2:15" ht="14.5" hidden="1" x14ac:dyDescent="0.35">
      <c r="B528"/>
      <c r="C528"/>
      <c r="D528"/>
      <c r="E528"/>
      <c r="F528"/>
      <c r="G528"/>
      <c r="H528"/>
      <c r="I528"/>
      <c r="J528"/>
      <c r="K528"/>
      <c r="L528"/>
      <c r="M528"/>
      <c r="N528"/>
      <c r="O528" s="249"/>
    </row>
    <row r="529" spans="2:15" ht="14.5" hidden="1" x14ac:dyDescent="0.35">
      <c r="B529"/>
      <c r="C529"/>
      <c r="D529"/>
      <c r="E529"/>
      <c r="F529"/>
      <c r="G529"/>
      <c r="H529"/>
      <c r="I529"/>
      <c r="J529"/>
      <c r="K529"/>
      <c r="L529"/>
      <c r="M529"/>
      <c r="N529"/>
      <c r="O529" s="249"/>
    </row>
    <row r="530" spans="2:15" ht="14.5" hidden="1" x14ac:dyDescent="0.35">
      <c r="B530"/>
      <c r="C530"/>
      <c r="D530"/>
      <c r="E530"/>
      <c r="F530"/>
      <c r="G530"/>
      <c r="H530"/>
      <c r="I530"/>
      <c r="J530"/>
      <c r="K530"/>
      <c r="L530"/>
      <c r="M530"/>
      <c r="N530"/>
      <c r="O530" s="249"/>
    </row>
    <row r="531" spans="2:15" ht="14.5" hidden="1" x14ac:dyDescent="0.35">
      <c r="B531"/>
      <c r="C531"/>
      <c r="D531"/>
      <c r="E531"/>
      <c r="F531"/>
      <c r="G531"/>
      <c r="H531"/>
      <c r="I531"/>
      <c r="J531"/>
      <c r="K531"/>
      <c r="L531"/>
      <c r="M531"/>
      <c r="N531"/>
      <c r="O531" s="249"/>
    </row>
    <row r="532" spans="2:15" ht="14.5" hidden="1" x14ac:dyDescent="0.35">
      <c r="B532"/>
      <c r="C532"/>
      <c r="D532"/>
      <c r="E532"/>
      <c r="F532"/>
      <c r="G532"/>
      <c r="H532"/>
      <c r="I532"/>
      <c r="J532"/>
      <c r="K532"/>
      <c r="L532"/>
      <c r="M532"/>
      <c r="N532"/>
      <c r="O532" s="249"/>
    </row>
    <row r="533" spans="2:15" ht="14.5" hidden="1" x14ac:dyDescent="0.35">
      <c r="B533"/>
      <c r="C533"/>
      <c r="D533"/>
      <c r="E533"/>
      <c r="F533"/>
      <c r="G533"/>
      <c r="H533"/>
      <c r="I533"/>
      <c r="J533"/>
      <c r="K533"/>
      <c r="L533"/>
      <c r="M533"/>
      <c r="N533"/>
      <c r="O533" s="249"/>
    </row>
    <row r="534" spans="2:15" ht="14.5" hidden="1" x14ac:dyDescent="0.35">
      <c r="B534"/>
      <c r="C534"/>
      <c r="D534"/>
      <c r="E534"/>
      <c r="F534"/>
      <c r="G534"/>
      <c r="H534"/>
      <c r="I534"/>
      <c r="J534"/>
      <c r="K534"/>
      <c r="L534"/>
      <c r="M534"/>
      <c r="N534"/>
      <c r="O534" s="249"/>
    </row>
    <row r="535" spans="2:15" ht="14.5" hidden="1" x14ac:dyDescent="0.35">
      <c r="B535"/>
      <c r="C535"/>
      <c r="D535"/>
      <c r="E535"/>
      <c r="F535"/>
      <c r="G535"/>
      <c r="H535"/>
      <c r="I535"/>
      <c r="J535"/>
      <c r="K535"/>
      <c r="L535"/>
      <c r="M535"/>
      <c r="N535"/>
      <c r="O535" s="249"/>
    </row>
    <row r="536" spans="2:15" ht="14.5" hidden="1" x14ac:dyDescent="0.35">
      <c r="B536"/>
      <c r="C536"/>
      <c r="D536"/>
      <c r="E536"/>
      <c r="F536"/>
      <c r="G536"/>
      <c r="H536"/>
      <c r="I536"/>
      <c r="J536"/>
      <c r="K536"/>
      <c r="L536"/>
      <c r="M536"/>
      <c r="N536"/>
      <c r="O536" s="249"/>
    </row>
    <row r="537" spans="2:15" ht="14.5" hidden="1" x14ac:dyDescent="0.35">
      <c r="B537"/>
      <c r="C537"/>
      <c r="D537"/>
      <c r="E537"/>
      <c r="F537"/>
      <c r="G537"/>
      <c r="H537"/>
      <c r="I537"/>
      <c r="J537"/>
      <c r="K537"/>
      <c r="L537"/>
      <c r="M537"/>
      <c r="N537"/>
      <c r="O537" s="249"/>
    </row>
    <row r="538" spans="2:15" ht="14.5" hidden="1" x14ac:dyDescent="0.35">
      <c r="B538"/>
      <c r="C538"/>
      <c r="D538"/>
      <c r="E538"/>
      <c r="F538"/>
      <c r="G538"/>
      <c r="H538"/>
      <c r="I538"/>
      <c r="J538"/>
      <c r="K538"/>
      <c r="L538"/>
      <c r="M538"/>
      <c r="N538"/>
      <c r="O538" s="249"/>
    </row>
    <row r="539" spans="2:15" ht="14.5" hidden="1" x14ac:dyDescent="0.35">
      <c r="B539"/>
      <c r="C539"/>
      <c r="D539"/>
      <c r="E539"/>
      <c r="F539"/>
      <c r="G539"/>
      <c r="H539"/>
      <c r="I539"/>
      <c r="J539"/>
      <c r="K539"/>
      <c r="L539"/>
      <c r="M539"/>
      <c r="N539"/>
      <c r="O539" s="249"/>
    </row>
    <row r="540" spans="2:15" ht="14.5" hidden="1" x14ac:dyDescent="0.35">
      <c r="B540"/>
      <c r="C540"/>
      <c r="D540"/>
      <c r="E540"/>
      <c r="F540"/>
      <c r="G540"/>
      <c r="H540"/>
      <c r="I540"/>
      <c r="J540"/>
      <c r="K540"/>
      <c r="L540"/>
      <c r="M540"/>
      <c r="N540"/>
      <c r="O540" s="249"/>
    </row>
    <row r="541" spans="2:15" ht="14.5" hidden="1" x14ac:dyDescent="0.35">
      <c r="B541"/>
      <c r="C541"/>
      <c r="D541"/>
      <c r="E541"/>
      <c r="F541"/>
      <c r="G541"/>
      <c r="H541"/>
      <c r="I541"/>
      <c r="J541"/>
      <c r="K541"/>
      <c r="L541"/>
      <c r="M541"/>
      <c r="N541"/>
      <c r="O541" s="249"/>
    </row>
    <row r="542" spans="2:15" ht="14.5" hidden="1" x14ac:dyDescent="0.35">
      <c r="B542"/>
      <c r="C542"/>
      <c r="D542"/>
      <c r="E542"/>
      <c r="F542"/>
      <c r="G542"/>
      <c r="H542"/>
      <c r="I542"/>
      <c r="J542"/>
      <c r="K542"/>
      <c r="L542"/>
      <c r="M542"/>
      <c r="N542"/>
      <c r="O542" s="249"/>
    </row>
    <row r="543" spans="2:15" ht="14.5" hidden="1" x14ac:dyDescent="0.35">
      <c r="B543"/>
      <c r="C543"/>
      <c r="D543"/>
      <c r="E543"/>
      <c r="F543"/>
      <c r="G543"/>
      <c r="H543"/>
      <c r="I543"/>
      <c r="J543"/>
      <c r="K543"/>
      <c r="L543"/>
      <c r="M543"/>
      <c r="N543"/>
      <c r="O543" s="249"/>
    </row>
    <row r="544" spans="2:15" ht="14.5" hidden="1" x14ac:dyDescent="0.35">
      <c r="B544"/>
      <c r="C544"/>
      <c r="D544"/>
      <c r="E544"/>
      <c r="F544"/>
      <c r="G544"/>
      <c r="H544"/>
      <c r="I544"/>
      <c r="J544"/>
      <c r="K544"/>
      <c r="L544"/>
      <c r="M544"/>
      <c r="N544"/>
      <c r="O544" s="249"/>
    </row>
    <row r="545" spans="2:15" ht="14.5" hidden="1" x14ac:dyDescent="0.35">
      <c r="B545"/>
      <c r="C545"/>
      <c r="D545"/>
      <c r="E545"/>
      <c r="F545"/>
      <c r="G545"/>
      <c r="H545"/>
      <c r="I545"/>
      <c r="J545"/>
      <c r="K545"/>
      <c r="L545"/>
      <c r="M545"/>
      <c r="N545"/>
      <c r="O545" s="249"/>
    </row>
    <row r="546" spans="2:15" ht="14.5" hidden="1" x14ac:dyDescent="0.35">
      <c r="B546"/>
      <c r="C546"/>
      <c r="D546"/>
      <c r="E546"/>
      <c r="F546"/>
      <c r="G546"/>
      <c r="H546"/>
      <c r="I546"/>
      <c r="J546"/>
      <c r="K546"/>
      <c r="L546"/>
      <c r="M546"/>
      <c r="N546"/>
      <c r="O546" s="249"/>
    </row>
    <row r="547" spans="2:15" ht="14.5" hidden="1" x14ac:dyDescent="0.35">
      <c r="B547"/>
      <c r="C547"/>
      <c r="D547"/>
      <c r="E547"/>
      <c r="F547"/>
      <c r="G547"/>
      <c r="H547"/>
      <c r="I547"/>
      <c r="J547"/>
      <c r="K547"/>
      <c r="L547"/>
      <c r="M547"/>
      <c r="N547"/>
      <c r="O547" s="249"/>
    </row>
    <row r="548" spans="2:15" ht="14.5" hidden="1" x14ac:dyDescent="0.35">
      <c r="B548"/>
      <c r="C548"/>
      <c r="D548"/>
      <c r="E548"/>
      <c r="F548"/>
      <c r="G548"/>
      <c r="H548"/>
      <c r="I548"/>
      <c r="J548"/>
      <c r="K548"/>
      <c r="L548"/>
      <c r="M548"/>
      <c r="N548"/>
      <c r="O548" s="249"/>
    </row>
    <row r="549" spans="2:15" ht="14.5" hidden="1" x14ac:dyDescent="0.35">
      <c r="B549"/>
      <c r="C549"/>
      <c r="D549"/>
      <c r="E549"/>
      <c r="F549"/>
      <c r="G549"/>
      <c r="H549"/>
      <c r="I549"/>
      <c r="J549"/>
      <c r="K549"/>
      <c r="L549"/>
      <c r="M549"/>
      <c r="N549"/>
      <c r="O549" s="249"/>
    </row>
    <row r="550" spans="2:15" ht="14.5" hidden="1" x14ac:dyDescent="0.35">
      <c r="B550"/>
      <c r="C550"/>
      <c r="D550"/>
      <c r="E550"/>
      <c r="F550"/>
      <c r="G550"/>
      <c r="H550"/>
      <c r="I550"/>
      <c r="J550"/>
      <c r="K550"/>
      <c r="L550"/>
      <c r="M550"/>
      <c r="N550"/>
      <c r="O550" s="249"/>
    </row>
    <row r="551" spans="2:15" ht="14.5" hidden="1" x14ac:dyDescent="0.35">
      <c r="B551"/>
      <c r="C551"/>
      <c r="D551"/>
      <c r="E551"/>
      <c r="F551"/>
      <c r="G551"/>
      <c r="H551"/>
      <c r="I551"/>
      <c r="J551"/>
      <c r="K551"/>
      <c r="L551"/>
      <c r="M551"/>
      <c r="N551"/>
      <c r="O551" s="249"/>
    </row>
    <row r="552" spans="2:15" ht="14.5" hidden="1" x14ac:dyDescent="0.35">
      <c r="B552"/>
      <c r="C552"/>
      <c r="D552"/>
      <c r="E552"/>
      <c r="F552"/>
      <c r="G552"/>
      <c r="H552"/>
      <c r="I552"/>
      <c r="J552"/>
      <c r="K552"/>
      <c r="L552"/>
      <c r="M552"/>
      <c r="N552"/>
      <c r="O552" s="249"/>
    </row>
    <row r="553" spans="2:15" ht="14.5" hidden="1" x14ac:dyDescent="0.35">
      <c r="B553"/>
      <c r="C553"/>
      <c r="D553"/>
      <c r="E553"/>
      <c r="F553"/>
      <c r="G553"/>
      <c r="H553"/>
      <c r="I553"/>
      <c r="J553"/>
      <c r="K553"/>
      <c r="L553"/>
      <c r="M553"/>
      <c r="N553"/>
      <c r="O553" s="249"/>
    </row>
    <row r="554" spans="2:15" ht="14.5" hidden="1" x14ac:dyDescent="0.35">
      <c r="B554"/>
      <c r="C554"/>
      <c r="D554"/>
      <c r="E554"/>
      <c r="F554"/>
      <c r="G554"/>
      <c r="H554"/>
      <c r="I554"/>
      <c r="J554"/>
      <c r="K554"/>
      <c r="L554"/>
      <c r="M554"/>
      <c r="N554"/>
      <c r="O554" s="249"/>
    </row>
    <row r="555" spans="2:15" ht="14.5" hidden="1" x14ac:dyDescent="0.35">
      <c r="B555"/>
      <c r="C555"/>
      <c r="D555"/>
      <c r="E555"/>
      <c r="F555"/>
      <c r="G555"/>
      <c r="H555"/>
      <c r="I555"/>
      <c r="J555"/>
      <c r="K555"/>
      <c r="L555"/>
      <c r="M555"/>
      <c r="N555"/>
      <c r="O555" s="249"/>
    </row>
    <row r="556" spans="2:15" ht="14.5" hidden="1" x14ac:dyDescent="0.35">
      <c r="B556"/>
      <c r="C556"/>
      <c r="D556"/>
      <c r="E556"/>
      <c r="F556"/>
      <c r="G556"/>
      <c r="H556"/>
      <c r="I556"/>
      <c r="J556"/>
      <c r="K556"/>
      <c r="L556"/>
      <c r="M556"/>
      <c r="N556"/>
      <c r="O556" s="249"/>
    </row>
    <row r="557" spans="2:15" ht="14.5" hidden="1" x14ac:dyDescent="0.35">
      <c r="B557"/>
      <c r="C557"/>
      <c r="D557"/>
      <c r="E557"/>
      <c r="F557"/>
      <c r="G557"/>
      <c r="H557"/>
      <c r="I557"/>
      <c r="J557"/>
      <c r="K557"/>
      <c r="L557"/>
      <c r="M557"/>
      <c r="N557"/>
      <c r="O557" s="249"/>
    </row>
    <row r="558" spans="2:15" ht="14.5" hidden="1" x14ac:dyDescent="0.35">
      <c r="B558"/>
      <c r="C558"/>
      <c r="D558"/>
      <c r="E558"/>
      <c r="F558"/>
      <c r="G558"/>
      <c r="H558"/>
      <c r="I558"/>
      <c r="J558"/>
      <c r="K558"/>
      <c r="L558"/>
      <c r="M558"/>
      <c r="N558"/>
      <c r="O558" s="249"/>
    </row>
    <row r="559" spans="2:15" ht="14.5" hidden="1" x14ac:dyDescent="0.35">
      <c r="B559"/>
      <c r="C559"/>
      <c r="D559"/>
      <c r="E559"/>
      <c r="F559"/>
      <c r="G559"/>
      <c r="H559"/>
      <c r="I559"/>
      <c r="J559"/>
      <c r="K559"/>
      <c r="L559"/>
      <c r="M559"/>
      <c r="N559"/>
      <c r="O559" s="249"/>
    </row>
    <row r="560" spans="2:15" ht="14.5" hidden="1" x14ac:dyDescent="0.35">
      <c r="B560"/>
      <c r="C560"/>
      <c r="D560"/>
      <c r="E560"/>
      <c r="F560"/>
      <c r="G560"/>
      <c r="H560"/>
      <c r="I560"/>
      <c r="J560"/>
      <c r="K560"/>
      <c r="L560"/>
      <c r="M560"/>
      <c r="N560"/>
      <c r="O560" s="249"/>
    </row>
    <row r="561" spans="2:15" ht="14.5" hidden="1" x14ac:dyDescent="0.35">
      <c r="B561"/>
      <c r="C561"/>
      <c r="D561"/>
      <c r="E561"/>
      <c r="F561"/>
      <c r="G561"/>
      <c r="H561"/>
      <c r="I561"/>
      <c r="J561"/>
      <c r="K561"/>
      <c r="L561"/>
      <c r="M561"/>
      <c r="N561"/>
      <c r="O561" s="249"/>
    </row>
    <row r="562" spans="2:15" ht="14.5" hidden="1" x14ac:dyDescent="0.35">
      <c r="B562"/>
      <c r="C562"/>
      <c r="D562"/>
      <c r="E562"/>
      <c r="F562"/>
      <c r="G562"/>
      <c r="H562"/>
      <c r="I562"/>
      <c r="J562"/>
      <c r="K562"/>
      <c r="L562"/>
      <c r="M562"/>
      <c r="N562"/>
      <c r="O562" s="249"/>
    </row>
    <row r="563" spans="2:15" ht="14.5" hidden="1" x14ac:dyDescent="0.35">
      <c r="B563"/>
      <c r="C563"/>
      <c r="D563"/>
      <c r="E563"/>
      <c r="F563"/>
      <c r="G563"/>
      <c r="H563"/>
      <c r="I563"/>
      <c r="J563"/>
      <c r="K563"/>
      <c r="L563"/>
      <c r="M563"/>
      <c r="N563"/>
      <c r="O563" s="249"/>
    </row>
    <row r="564" spans="2:15" ht="14.5" hidden="1" x14ac:dyDescent="0.35">
      <c r="B564"/>
      <c r="C564"/>
      <c r="D564"/>
      <c r="E564"/>
      <c r="F564"/>
      <c r="G564"/>
      <c r="H564"/>
      <c r="I564"/>
      <c r="J564"/>
      <c r="K564"/>
      <c r="L564"/>
      <c r="M564"/>
      <c r="N564"/>
      <c r="O564" s="249"/>
    </row>
    <row r="565" spans="2:15" ht="14.5" hidden="1" x14ac:dyDescent="0.35">
      <c r="B565"/>
      <c r="C565"/>
      <c r="D565"/>
      <c r="E565"/>
      <c r="F565"/>
      <c r="G565"/>
      <c r="H565"/>
      <c r="I565"/>
      <c r="J565"/>
      <c r="K565"/>
      <c r="L565"/>
      <c r="M565"/>
      <c r="N565"/>
      <c r="O565" s="249"/>
    </row>
    <row r="566" spans="2:15" ht="14.5" hidden="1" x14ac:dyDescent="0.35">
      <c r="B566"/>
      <c r="C566"/>
      <c r="D566"/>
      <c r="E566"/>
      <c r="F566"/>
      <c r="G566"/>
      <c r="H566"/>
      <c r="I566"/>
      <c r="J566"/>
      <c r="K566"/>
      <c r="L566"/>
      <c r="M566"/>
      <c r="N566"/>
      <c r="O566" s="249"/>
    </row>
    <row r="567" spans="2:15" ht="14.5" hidden="1" x14ac:dyDescent="0.35">
      <c r="B567"/>
      <c r="C567"/>
      <c r="D567"/>
      <c r="E567"/>
      <c r="F567"/>
      <c r="G567"/>
      <c r="H567"/>
      <c r="I567"/>
      <c r="J567"/>
      <c r="K567"/>
      <c r="L567"/>
      <c r="M567"/>
      <c r="N567"/>
      <c r="O567" s="249"/>
    </row>
    <row r="568" spans="2:15" ht="14.5" hidden="1" x14ac:dyDescent="0.35">
      <c r="B568"/>
      <c r="C568"/>
      <c r="D568"/>
      <c r="E568"/>
      <c r="F568"/>
      <c r="G568"/>
      <c r="H568"/>
      <c r="I568"/>
      <c r="J568"/>
      <c r="K568"/>
      <c r="L568"/>
      <c r="M568"/>
      <c r="N568"/>
      <c r="O568" s="249"/>
    </row>
    <row r="569" spans="2:15" ht="14.5" hidden="1" x14ac:dyDescent="0.35">
      <c r="B569"/>
      <c r="C569"/>
      <c r="D569"/>
      <c r="E569"/>
      <c r="F569"/>
      <c r="G569"/>
      <c r="H569"/>
      <c r="I569"/>
      <c r="J569"/>
      <c r="K569"/>
      <c r="L569"/>
      <c r="M569"/>
      <c r="N569"/>
      <c r="O569" s="249"/>
    </row>
    <row r="570" spans="2:15" ht="14.5" hidden="1" x14ac:dyDescent="0.35">
      <c r="B570"/>
      <c r="C570"/>
      <c r="D570"/>
      <c r="E570"/>
      <c r="F570"/>
      <c r="G570"/>
      <c r="H570"/>
      <c r="I570"/>
      <c r="J570"/>
      <c r="K570"/>
      <c r="L570"/>
      <c r="M570"/>
      <c r="N570"/>
      <c r="O570" s="249"/>
    </row>
    <row r="571" spans="2:15" ht="14.5" hidden="1" x14ac:dyDescent="0.35">
      <c r="B571"/>
      <c r="C571"/>
      <c r="D571"/>
      <c r="E571"/>
      <c r="F571"/>
      <c r="G571"/>
      <c r="H571"/>
      <c r="I571"/>
      <c r="J571"/>
      <c r="K571"/>
      <c r="L571"/>
      <c r="M571"/>
      <c r="N571"/>
      <c r="O571" s="249"/>
    </row>
    <row r="572" spans="2:15" ht="14.5" hidden="1" x14ac:dyDescent="0.35">
      <c r="B572"/>
      <c r="C572"/>
      <c r="D572"/>
      <c r="E572"/>
      <c r="F572"/>
      <c r="G572"/>
      <c r="H572"/>
      <c r="I572"/>
      <c r="J572"/>
      <c r="K572"/>
      <c r="L572"/>
      <c r="M572"/>
      <c r="N572"/>
      <c r="O572" s="249"/>
    </row>
    <row r="573" spans="2:15" ht="14.5" hidden="1" x14ac:dyDescent="0.35">
      <c r="B573"/>
      <c r="C573"/>
      <c r="D573"/>
      <c r="E573"/>
      <c r="F573"/>
      <c r="G573"/>
      <c r="H573"/>
      <c r="I573"/>
      <c r="J573"/>
      <c r="K573"/>
      <c r="L573"/>
      <c r="M573"/>
      <c r="N573"/>
      <c r="O573" s="249"/>
    </row>
    <row r="574" spans="2:15" ht="14.5" hidden="1" x14ac:dyDescent="0.35">
      <c r="B574"/>
      <c r="C574"/>
      <c r="D574"/>
      <c r="E574"/>
      <c r="F574"/>
      <c r="G574"/>
      <c r="H574"/>
      <c r="I574"/>
      <c r="J574"/>
      <c r="K574"/>
      <c r="L574"/>
      <c r="M574"/>
      <c r="N574"/>
      <c r="O574" s="249"/>
    </row>
    <row r="575" spans="2:15" ht="14.5" hidden="1" x14ac:dyDescent="0.35">
      <c r="B575"/>
      <c r="C575"/>
      <c r="D575"/>
      <c r="E575"/>
      <c r="F575"/>
      <c r="G575"/>
      <c r="H575"/>
      <c r="I575"/>
      <c r="J575"/>
      <c r="K575"/>
      <c r="L575"/>
      <c r="M575"/>
      <c r="N575"/>
      <c r="O575" s="249"/>
    </row>
    <row r="576" spans="2:15" ht="14.5" hidden="1" x14ac:dyDescent="0.35">
      <c r="B576"/>
      <c r="C576"/>
      <c r="D576"/>
      <c r="E576"/>
      <c r="F576"/>
      <c r="G576"/>
      <c r="H576"/>
      <c r="I576"/>
      <c r="J576"/>
      <c r="K576"/>
      <c r="L576"/>
      <c r="M576"/>
      <c r="N576"/>
      <c r="O576" s="249"/>
    </row>
    <row r="577" spans="2:15" ht="14.5" hidden="1" x14ac:dyDescent="0.35">
      <c r="B577"/>
      <c r="C577"/>
      <c r="D577"/>
      <c r="E577"/>
      <c r="F577"/>
      <c r="G577"/>
      <c r="H577"/>
      <c r="I577"/>
      <c r="J577"/>
      <c r="K577"/>
      <c r="L577"/>
      <c r="M577"/>
      <c r="N577"/>
      <c r="O577" s="249"/>
    </row>
    <row r="578" spans="2:15" ht="14.5" hidden="1" x14ac:dyDescent="0.35">
      <c r="B578"/>
      <c r="C578"/>
      <c r="D578"/>
      <c r="E578"/>
      <c r="F578"/>
      <c r="G578"/>
      <c r="H578"/>
      <c r="I578"/>
      <c r="J578"/>
      <c r="K578"/>
      <c r="L578"/>
      <c r="M578"/>
      <c r="N578"/>
      <c r="O578" s="249"/>
    </row>
    <row r="579" spans="2:15" ht="14.5" hidden="1" x14ac:dyDescent="0.35">
      <c r="B579"/>
      <c r="C579"/>
      <c r="D579"/>
      <c r="E579"/>
      <c r="F579"/>
      <c r="G579"/>
      <c r="H579"/>
      <c r="I579"/>
      <c r="J579"/>
      <c r="K579"/>
      <c r="L579"/>
      <c r="M579"/>
      <c r="N579"/>
      <c r="O579" s="249"/>
    </row>
    <row r="580" spans="2:15" ht="14.5" hidden="1" x14ac:dyDescent="0.35">
      <c r="B580"/>
      <c r="C580"/>
      <c r="D580"/>
      <c r="E580"/>
      <c r="F580"/>
      <c r="G580"/>
      <c r="H580"/>
      <c r="I580"/>
      <c r="J580"/>
      <c r="K580"/>
      <c r="L580"/>
      <c r="M580"/>
      <c r="N580"/>
      <c r="O580" s="249"/>
    </row>
    <row r="581" spans="2:15" ht="14.5" hidden="1" x14ac:dyDescent="0.35">
      <c r="B581"/>
      <c r="C581"/>
      <c r="D581"/>
      <c r="E581"/>
      <c r="F581"/>
      <c r="G581"/>
      <c r="H581"/>
      <c r="I581"/>
      <c r="J581"/>
      <c r="K581"/>
      <c r="L581"/>
      <c r="M581"/>
      <c r="N581"/>
      <c r="O581" s="249"/>
    </row>
    <row r="582" spans="2:15" ht="14.5" hidden="1" x14ac:dyDescent="0.35">
      <c r="B582"/>
      <c r="C582"/>
      <c r="D582"/>
      <c r="E582"/>
      <c r="F582"/>
      <c r="G582"/>
      <c r="H582"/>
      <c r="I582"/>
      <c r="J582"/>
      <c r="K582"/>
      <c r="L582"/>
      <c r="M582"/>
      <c r="N582"/>
      <c r="O582" s="249"/>
    </row>
    <row r="583" spans="2:15" ht="14.5" hidden="1" x14ac:dyDescent="0.35">
      <c r="B583"/>
      <c r="C583"/>
      <c r="D583"/>
      <c r="E583"/>
      <c r="F583"/>
      <c r="G583"/>
      <c r="H583"/>
      <c r="I583"/>
      <c r="J583"/>
      <c r="K583"/>
      <c r="L583"/>
      <c r="M583"/>
      <c r="N583"/>
      <c r="O583" s="249"/>
    </row>
    <row r="584" spans="2:15" ht="14.5" hidden="1" x14ac:dyDescent="0.35">
      <c r="B584"/>
      <c r="C584"/>
      <c r="D584"/>
      <c r="E584"/>
      <c r="F584"/>
      <c r="G584"/>
      <c r="H584"/>
      <c r="I584"/>
      <c r="J584"/>
      <c r="K584"/>
      <c r="L584"/>
      <c r="M584"/>
      <c r="N584"/>
      <c r="O584" s="249"/>
    </row>
    <row r="585" spans="2:15" ht="14.5" hidden="1" x14ac:dyDescent="0.35">
      <c r="B585"/>
      <c r="C585"/>
      <c r="D585"/>
      <c r="E585"/>
      <c r="F585"/>
      <c r="G585"/>
      <c r="H585"/>
      <c r="I585"/>
      <c r="J585"/>
      <c r="K585"/>
      <c r="L585"/>
      <c r="M585"/>
      <c r="N585"/>
      <c r="O585" s="249"/>
    </row>
    <row r="586" spans="2:15" ht="14.5" hidden="1" x14ac:dyDescent="0.35">
      <c r="B586"/>
      <c r="C586"/>
      <c r="D586"/>
      <c r="E586"/>
      <c r="F586"/>
      <c r="G586"/>
      <c r="H586"/>
      <c r="I586"/>
      <c r="J586"/>
      <c r="K586"/>
      <c r="L586"/>
      <c r="M586"/>
      <c r="N586"/>
      <c r="O586" s="249"/>
    </row>
    <row r="587" spans="2:15" ht="14.5" hidden="1" x14ac:dyDescent="0.35">
      <c r="B587"/>
      <c r="C587"/>
      <c r="D587"/>
      <c r="E587"/>
      <c r="F587"/>
      <c r="G587"/>
      <c r="H587"/>
      <c r="I587"/>
      <c r="J587"/>
      <c r="K587"/>
      <c r="L587"/>
      <c r="M587"/>
      <c r="N587"/>
      <c r="O587" s="249"/>
    </row>
    <row r="588" spans="2:15" ht="14.5" hidden="1" x14ac:dyDescent="0.35">
      <c r="B588"/>
      <c r="C588"/>
      <c r="D588"/>
      <c r="E588"/>
      <c r="F588"/>
      <c r="G588"/>
      <c r="H588"/>
      <c r="I588"/>
      <c r="J588"/>
      <c r="K588"/>
      <c r="L588"/>
      <c r="M588"/>
      <c r="N588"/>
      <c r="O588" s="249"/>
    </row>
    <row r="589" spans="2:15" ht="14.5" hidden="1" x14ac:dyDescent="0.35">
      <c r="B589"/>
      <c r="C589"/>
      <c r="D589"/>
      <c r="E589"/>
      <c r="F589"/>
      <c r="G589"/>
      <c r="H589"/>
      <c r="I589"/>
      <c r="J589"/>
      <c r="K589"/>
      <c r="L589"/>
      <c r="M589"/>
      <c r="N589"/>
      <c r="O589" s="249"/>
    </row>
    <row r="590" spans="2:15" ht="14.5" hidden="1" x14ac:dyDescent="0.35">
      <c r="B590"/>
      <c r="C590"/>
      <c r="D590"/>
      <c r="E590"/>
      <c r="F590"/>
      <c r="G590"/>
      <c r="H590"/>
      <c r="I590"/>
      <c r="J590"/>
      <c r="K590"/>
      <c r="L590"/>
      <c r="M590"/>
      <c r="N590"/>
      <c r="O590" s="249"/>
    </row>
    <row r="591" spans="2:15" ht="14.5" hidden="1" x14ac:dyDescent="0.35">
      <c r="B591"/>
      <c r="C591"/>
      <c r="D591"/>
      <c r="E591"/>
      <c r="F591"/>
      <c r="G591"/>
      <c r="H591"/>
      <c r="I591"/>
      <c r="J591"/>
      <c r="K591"/>
      <c r="L591"/>
      <c r="M591"/>
      <c r="N591"/>
      <c r="O591" s="249"/>
    </row>
    <row r="592" spans="2:15" ht="14.5" hidden="1" x14ac:dyDescent="0.35">
      <c r="B592"/>
      <c r="C592"/>
      <c r="D592"/>
      <c r="E592"/>
      <c r="F592"/>
      <c r="G592"/>
      <c r="H592"/>
      <c r="I592"/>
      <c r="J592"/>
      <c r="K592"/>
      <c r="L592"/>
      <c r="M592"/>
      <c r="N592"/>
      <c r="O592" s="249"/>
    </row>
    <row r="593" spans="2:15" ht="14.5" hidden="1" x14ac:dyDescent="0.35">
      <c r="B593"/>
      <c r="C593"/>
      <c r="D593"/>
      <c r="E593"/>
      <c r="F593"/>
      <c r="G593"/>
      <c r="H593"/>
      <c r="I593"/>
      <c r="J593"/>
      <c r="K593"/>
      <c r="L593"/>
      <c r="M593"/>
      <c r="N593"/>
      <c r="O593" s="249"/>
    </row>
    <row r="594" spans="2:15" ht="14.5" hidden="1" x14ac:dyDescent="0.35">
      <c r="B594"/>
      <c r="C594"/>
      <c r="D594"/>
      <c r="E594"/>
      <c r="F594"/>
      <c r="G594"/>
      <c r="H594"/>
      <c r="I594"/>
      <c r="J594"/>
      <c r="K594"/>
      <c r="L594"/>
      <c r="M594"/>
      <c r="N594"/>
      <c r="O594" s="249"/>
    </row>
    <row r="595" spans="2:15" ht="14.5" hidden="1" x14ac:dyDescent="0.35">
      <c r="B595"/>
      <c r="C595"/>
      <c r="D595"/>
      <c r="E595"/>
      <c r="F595"/>
      <c r="G595"/>
      <c r="H595"/>
      <c r="I595"/>
      <c r="J595"/>
      <c r="K595"/>
      <c r="L595"/>
      <c r="M595"/>
      <c r="N595"/>
      <c r="O595" s="249"/>
    </row>
    <row r="596" spans="2:15" ht="14.5" hidden="1" x14ac:dyDescent="0.35">
      <c r="B596"/>
      <c r="C596"/>
      <c r="D596"/>
      <c r="E596"/>
      <c r="F596"/>
      <c r="G596"/>
      <c r="H596"/>
      <c r="I596"/>
      <c r="J596"/>
      <c r="K596"/>
      <c r="L596"/>
      <c r="M596"/>
      <c r="N596"/>
      <c r="O596" s="249"/>
    </row>
    <row r="597" spans="2:15" ht="14.5" hidden="1" x14ac:dyDescent="0.35">
      <c r="B597"/>
      <c r="C597"/>
      <c r="D597"/>
      <c r="E597"/>
      <c r="F597"/>
      <c r="G597"/>
      <c r="H597"/>
      <c r="I597"/>
      <c r="J597"/>
      <c r="K597"/>
      <c r="L597"/>
      <c r="M597"/>
      <c r="N597"/>
      <c r="O597" s="249"/>
    </row>
    <row r="598" spans="2:15" ht="14.5" hidden="1" x14ac:dyDescent="0.35">
      <c r="B598"/>
      <c r="C598"/>
      <c r="D598"/>
      <c r="E598"/>
      <c r="F598"/>
      <c r="G598"/>
      <c r="H598"/>
      <c r="I598"/>
      <c r="J598"/>
      <c r="K598"/>
      <c r="L598"/>
      <c r="M598"/>
      <c r="N598"/>
      <c r="O598" s="249"/>
    </row>
    <row r="599" spans="2:15" ht="14.5" hidden="1" x14ac:dyDescent="0.35">
      <c r="B599"/>
      <c r="C599"/>
      <c r="D599"/>
      <c r="E599"/>
      <c r="F599"/>
      <c r="G599"/>
      <c r="H599"/>
      <c r="I599"/>
      <c r="J599"/>
      <c r="K599"/>
      <c r="L599"/>
      <c r="M599"/>
      <c r="N599"/>
      <c r="O599" s="249"/>
    </row>
    <row r="600" spans="2:15" ht="14.5" hidden="1" x14ac:dyDescent="0.35">
      <c r="B600"/>
      <c r="C600"/>
      <c r="D600"/>
      <c r="E600"/>
      <c r="F600"/>
      <c r="G600"/>
      <c r="H600"/>
      <c r="I600"/>
      <c r="J600"/>
      <c r="K600"/>
      <c r="L600"/>
      <c r="M600"/>
      <c r="N600"/>
      <c r="O600" s="249"/>
    </row>
    <row r="601" spans="2:15" ht="14.5" hidden="1" x14ac:dyDescent="0.35">
      <c r="B601"/>
      <c r="C601"/>
      <c r="D601"/>
      <c r="E601"/>
      <c r="F601"/>
      <c r="G601"/>
      <c r="H601"/>
      <c r="I601"/>
      <c r="J601"/>
      <c r="K601"/>
      <c r="L601"/>
      <c r="M601"/>
      <c r="N601"/>
      <c r="O601" s="249"/>
    </row>
    <row r="602" spans="2:15" ht="14.5" hidden="1" x14ac:dyDescent="0.35">
      <c r="B602"/>
      <c r="C602"/>
      <c r="D602"/>
      <c r="E602"/>
      <c r="F602"/>
      <c r="G602"/>
      <c r="H602"/>
      <c r="I602"/>
      <c r="J602"/>
      <c r="K602"/>
      <c r="L602"/>
      <c r="M602"/>
      <c r="N602"/>
      <c r="O602" s="249"/>
    </row>
    <row r="603" spans="2:15" ht="14.5" hidden="1" x14ac:dyDescent="0.35">
      <c r="B603"/>
      <c r="C603"/>
      <c r="D603"/>
      <c r="E603"/>
      <c r="F603"/>
      <c r="G603"/>
      <c r="H603"/>
      <c r="I603"/>
      <c r="J603"/>
      <c r="K603"/>
      <c r="L603"/>
      <c r="M603"/>
      <c r="N603"/>
      <c r="O603" s="249"/>
    </row>
    <row r="604" spans="2:15" ht="14.5" hidden="1" x14ac:dyDescent="0.35">
      <c r="B604"/>
      <c r="C604"/>
      <c r="D604"/>
      <c r="E604"/>
      <c r="F604"/>
      <c r="G604"/>
      <c r="H604"/>
      <c r="I604"/>
      <c r="J604"/>
      <c r="K604"/>
      <c r="L604"/>
      <c r="M604"/>
      <c r="N604"/>
      <c r="O604" s="249"/>
    </row>
    <row r="605" spans="2:15" ht="14.5" hidden="1" x14ac:dyDescent="0.35">
      <c r="B605"/>
      <c r="C605"/>
      <c r="D605"/>
      <c r="E605"/>
      <c r="F605"/>
      <c r="G605"/>
      <c r="H605"/>
      <c r="I605"/>
      <c r="J605"/>
      <c r="K605"/>
      <c r="L605"/>
      <c r="M605"/>
      <c r="N605"/>
      <c r="O605" s="249"/>
    </row>
    <row r="606" spans="2:15" ht="14.5" hidden="1" x14ac:dyDescent="0.35">
      <c r="B606"/>
      <c r="C606"/>
      <c r="D606"/>
      <c r="E606"/>
      <c r="F606"/>
      <c r="G606"/>
      <c r="H606"/>
      <c r="I606"/>
      <c r="J606"/>
      <c r="K606"/>
      <c r="L606"/>
      <c r="M606"/>
      <c r="N606"/>
      <c r="O606" s="249"/>
    </row>
    <row r="607" spans="2:15" ht="14.5" hidden="1" x14ac:dyDescent="0.35">
      <c r="B607"/>
      <c r="C607"/>
      <c r="D607"/>
      <c r="E607"/>
      <c r="F607"/>
      <c r="G607"/>
      <c r="H607"/>
      <c r="I607"/>
      <c r="J607"/>
      <c r="K607"/>
      <c r="L607"/>
      <c r="M607"/>
      <c r="N607"/>
      <c r="O607" s="249"/>
    </row>
    <row r="608" spans="2:15" ht="14.5" hidden="1" x14ac:dyDescent="0.35">
      <c r="B608"/>
      <c r="C608"/>
      <c r="D608"/>
      <c r="E608"/>
      <c r="F608"/>
      <c r="G608"/>
      <c r="H608"/>
      <c r="I608"/>
      <c r="J608"/>
      <c r="K608"/>
      <c r="L608"/>
      <c r="M608"/>
      <c r="N608"/>
      <c r="O608" s="249"/>
    </row>
    <row r="609" spans="2:15" ht="14.5" hidden="1" x14ac:dyDescent="0.35">
      <c r="B609"/>
      <c r="C609"/>
      <c r="D609"/>
      <c r="E609"/>
      <c r="F609"/>
      <c r="G609"/>
      <c r="H609"/>
      <c r="I609"/>
      <c r="J609"/>
      <c r="K609"/>
      <c r="L609"/>
      <c r="M609"/>
      <c r="N609"/>
      <c r="O609" s="249"/>
    </row>
    <row r="610" spans="2:15" ht="14.5" hidden="1" x14ac:dyDescent="0.35">
      <c r="B610"/>
      <c r="C610"/>
      <c r="D610"/>
      <c r="E610"/>
      <c r="F610"/>
      <c r="G610"/>
      <c r="H610"/>
      <c r="I610"/>
      <c r="J610"/>
      <c r="K610"/>
      <c r="L610"/>
      <c r="M610"/>
      <c r="N610"/>
      <c r="O610" s="249"/>
    </row>
    <row r="611" spans="2:15" ht="14.5" hidden="1" x14ac:dyDescent="0.35">
      <c r="B611"/>
      <c r="C611"/>
      <c r="D611"/>
      <c r="E611"/>
      <c r="F611"/>
      <c r="G611"/>
      <c r="H611"/>
      <c r="I611"/>
      <c r="J611"/>
      <c r="K611"/>
      <c r="L611"/>
      <c r="M611"/>
      <c r="N611"/>
      <c r="O611" s="249"/>
    </row>
    <row r="612" spans="2:15" ht="14.5" hidden="1" x14ac:dyDescent="0.35">
      <c r="B612"/>
      <c r="C612"/>
      <c r="D612"/>
      <c r="E612"/>
      <c r="F612"/>
      <c r="G612"/>
      <c r="H612"/>
      <c r="I612"/>
      <c r="J612"/>
      <c r="K612"/>
      <c r="L612"/>
      <c r="M612"/>
      <c r="N612"/>
      <c r="O612" s="249"/>
    </row>
    <row r="613" spans="2:15" ht="14.5" hidden="1" x14ac:dyDescent="0.35">
      <c r="B613"/>
      <c r="C613"/>
      <c r="D613"/>
      <c r="E613"/>
      <c r="F613"/>
      <c r="G613"/>
      <c r="H613"/>
      <c r="I613"/>
      <c r="J613"/>
      <c r="K613"/>
      <c r="L613"/>
      <c r="M613"/>
      <c r="N613"/>
      <c r="O613" s="249"/>
    </row>
    <row r="614" spans="2:15" ht="14.5" hidden="1" x14ac:dyDescent="0.35">
      <c r="B614"/>
      <c r="C614"/>
      <c r="D614"/>
      <c r="E614"/>
      <c r="F614"/>
      <c r="G614"/>
      <c r="H614"/>
      <c r="I614"/>
      <c r="J614"/>
      <c r="K614"/>
      <c r="L614"/>
      <c r="M614"/>
      <c r="N614"/>
      <c r="O614" s="249"/>
    </row>
    <row r="615" spans="2:15" ht="14.5" hidden="1" x14ac:dyDescent="0.35">
      <c r="B615"/>
      <c r="C615"/>
      <c r="D615"/>
      <c r="E615"/>
      <c r="F615"/>
      <c r="G615"/>
      <c r="H615"/>
      <c r="I615"/>
      <c r="J615"/>
      <c r="K615"/>
      <c r="L615"/>
      <c r="M615"/>
      <c r="N615"/>
      <c r="O615" s="249"/>
    </row>
    <row r="616" spans="2:15" ht="14.5" hidden="1" x14ac:dyDescent="0.35">
      <c r="B616"/>
      <c r="C616"/>
      <c r="D616"/>
      <c r="E616"/>
      <c r="F616"/>
      <c r="G616"/>
      <c r="H616"/>
      <c r="I616"/>
      <c r="J616"/>
      <c r="K616"/>
      <c r="L616"/>
      <c r="M616"/>
      <c r="N616"/>
      <c r="O616" s="249"/>
    </row>
    <row r="617" spans="2:15" ht="14.5" hidden="1" x14ac:dyDescent="0.35">
      <c r="B617"/>
      <c r="C617"/>
      <c r="D617"/>
      <c r="E617"/>
      <c r="F617"/>
      <c r="G617"/>
      <c r="H617"/>
      <c r="I617"/>
      <c r="J617"/>
      <c r="K617"/>
      <c r="L617"/>
      <c r="M617"/>
      <c r="N617"/>
      <c r="O617" s="249"/>
    </row>
    <row r="618" spans="2:15" ht="14.5" hidden="1" x14ac:dyDescent="0.35">
      <c r="B618"/>
      <c r="C618"/>
      <c r="D618"/>
      <c r="E618"/>
      <c r="F618"/>
      <c r="G618"/>
      <c r="H618"/>
      <c r="I618"/>
      <c r="J618"/>
      <c r="K618"/>
      <c r="L618"/>
      <c r="M618"/>
      <c r="N618"/>
      <c r="O618" s="249"/>
    </row>
    <row r="619" spans="2:15" ht="14.5" hidden="1" x14ac:dyDescent="0.35">
      <c r="B619"/>
      <c r="C619"/>
      <c r="D619"/>
      <c r="E619"/>
      <c r="F619"/>
      <c r="G619"/>
      <c r="H619"/>
      <c r="I619"/>
      <c r="J619"/>
      <c r="K619"/>
      <c r="L619"/>
      <c r="M619"/>
      <c r="N619"/>
      <c r="O619" s="249"/>
    </row>
    <row r="620" spans="2:15" ht="14.5" hidden="1" x14ac:dyDescent="0.35">
      <c r="B620"/>
      <c r="C620"/>
      <c r="D620"/>
      <c r="E620"/>
      <c r="F620"/>
      <c r="G620"/>
      <c r="H620"/>
      <c r="I620"/>
      <c r="J620"/>
      <c r="K620"/>
      <c r="L620"/>
      <c r="M620"/>
      <c r="N620"/>
      <c r="O620" s="249"/>
    </row>
    <row r="621" spans="2:15" ht="14.5" hidden="1" x14ac:dyDescent="0.35">
      <c r="B621"/>
      <c r="C621"/>
      <c r="D621"/>
      <c r="E621"/>
      <c r="F621"/>
      <c r="G621"/>
      <c r="H621"/>
      <c r="I621"/>
      <c r="J621"/>
      <c r="K621"/>
      <c r="L621"/>
      <c r="M621"/>
      <c r="N621"/>
      <c r="O621" s="249"/>
    </row>
    <row r="622" spans="2:15" ht="14.5" hidden="1" x14ac:dyDescent="0.35">
      <c r="B622"/>
      <c r="C622"/>
      <c r="D622"/>
      <c r="E622"/>
      <c r="F622"/>
      <c r="G622"/>
      <c r="H622"/>
      <c r="I622"/>
      <c r="J622"/>
      <c r="K622"/>
      <c r="L622"/>
      <c r="M622"/>
      <c r="N622"/>
      <c r="O622" s="249"/>
    </row>
    <row r="623" spans="2:15" ht="14.5" hidden="1" x14ac:dyDescent="0.35">
      <c r="B623"/>
      <c r="C623"/>
      <c r="D623"/>
      <c r="E623"/>
      <c r="F623"/>
      <c r="G623"/>
      <c r="H623"/>
      <c r="I623"/>
      <c r="J623"/>
      <c r="K623"/>
      <c r="L623"/>
      <c r="M623"/>
      <c r="N623"/>
      <c r="O623" s="249"/>
    </row>
    <row r="624" spans="2:15" ht="14.5" hidden="1" x14ac:dyDescent="0.35">
      <c r="B624"/>
      <c r="C624"/>
      <c r="D624"/>
      <c r="E624"/>
      <c r="F624"/>
      <c r="G624"/>
      <c r="H624"/>
      <c r="I624"/>
      <c r="J624"/>
      <c r="K624"/>
      <c r="L624"/>
      <c r="M624"/>
      <c r="N624"/>
      <c r="O624" s="249"/>
    </row>
    <row r="625" spans="2:15" ht="14.5" hidden="1" x14ac:dyDescent="0.35">
      <c r="B625"/>
      <c r="C625"/>
      <c r="D625"/>
      <c r="E625"/>
      <c r="F625"/>
      <c r="G625"/>
      <c r="H625"/>
      <c r="I625"/>
      <c r="J625"/>
      <c r="K625"/>
      <c r="L625"/>
      <c r="M625"/>
      <c r="N625"/>
      <c r="O625" s="249"/>
    </row>
    <row r="626" spans="2:15" ht="14.5" hidden="1" x14ac:dyDescent="0.35">
      <c r="B626"/>
      <c r="C626"/>
      <c r="D626"/>
      <c r="E626"/>
      <c r="F626"/>
      <c r="G626"/>
      <c r="H626"/>
      <c r="I626"/>
      <c r="J626"/>
      <c r="K626"/>
      <c r="L626"/>
      <c r="M626"/>
      <c r="N626"/>
      <c r="O626" s="249"/>
    </row>
    <row r="627" spans="2:15" ht="14.5" hidden="1" x14ac:dyDescent="0.35">
      <c r="B627"/>
      <c r="C627"/>
      <c r="D627"/>
      <c r="E627"/>
      <c r="F627"/>
      <c r="G627"/>
      <c r="H627"/>
      <c r="I627"/>
      <c r="J627"/>
      <c r="K627"/>
      <c r="L627"/>
      <c r="M627"/>
      <c r="N627"/>
      <c r="O627" s="249"/>
    </row>
    <row r="628" spans="2:15" ht="14.5" hidden="1" x14ac:dyDescent="0.35">
      <c r="B628"/>
      <c r="C628"/>
      <c r="D628"/>
      <c r="E628"/>
      <c r="F628"/>
      <c r="G628"/>
      <c r="H628"/>
      <c r="I628"/>
      <c r="J628"/>
      <c r="K628"/>
      <c r="L628"/>
      <c r="M628"/>
      <c r="N628"/>
      <c r="O628" s="249"/>
    </row>
    <row r="629" spans="2:15" ht="14.5" hidden="1" x14ac:dyDescent="0.35">
      <c r="B629"/>
      <c r="C629"/>
      <c r="D629"/>
      <c r="E629"/>
      <c r="F629"/>
      <c r="G629"/>
      <c r="H629"/>
      <c r="I629"/>
      <c r="J629"/>
      <c r="K629"/>
      <c r="L629"/>
      <c r="M629"/>
      <c r="N629"/>
      <c r="O629" s="249"/>
    </row>
    <row r="630" spans="2:15" ht="14.5" hidden="1" x14ac:dyDescent="0.35">
      <c r="B630"/>
      <c r="C630"/>
      <c r="D630"/>
      <c r="E630"/>
      <c r="F630"/>
      <c r="G630"/>
      <c r="H630"/>
      <c r="I630"/>
      <c r="J630"/>
      <c r="K630"/>
      <c r="L630"/>
      <c r="M630"/>
      <c r="N630"/>
      <c r="O630" s="249"/>
    </row>
    <row r="631" spans="2:15" ht="14.5" hidden="1" x14ac:dyDescent="0.35">
      <c r="B631"/>
      <c r="C631"/>
      <c r="D631"/>
      <c r="E631"/>
      <c r="F631"/>
      <c r="G631"/>
      <c r="H631"/>
      <c r="I631"/>
      <c r="J631"/>
      <c r="K631"/>
      <c r="L631"/>
      <c r="M631"/>
      <c r="N631"/>
      <c r="O631" s="249"/>
    </row>
    <row r="632" spans="2:15" ht="14.5" hidden="1" x14ac:dyDescent="0.35">
      <c r="B632"/>
      <c r="C632"/>
      <c r="D632"/>
      <c r="E632"/>
      <c r="F632"/>
      <c r="G632"/>
      <c r="H632"/>
      <c r="I632"/>
      <c r="J632"/>
      <c r="K632"/>
      <c r="L632"/>
      <c r="M632"/>
      <c r="N632"/>
      <c r="O632" s="249"/>
    </row>
    <row r="633" spans="2:15" ht="14.5" hidden="1" x14ac:dyDescent="0.35">
      <c r="B633"/>
      <c r="C633"/>
      <c r="D633"/>
      <c r="E633"/>
      <c r="F633"/>
      <c r="G633"/>
      <c r="H633"/>
      <c r="I633"/>
      <c r="J633"/>
      <c r="K633"/>
      <c r="L633"/>
      <c r="M633"/>
      <c r="N633"/>
      <c r="O633" s="249"/>
    </row>
    <row r="634" spans="2:15" ht="14.5" hidden="1" x14ac:dyDescent="0.35">
      <c r="B634"/>
      <c r="C634"/>
      <c r="D634"/>
      <c r="E634"/>
      <c r="F634"/>
      <c r="G634"/>
      <c r="H634"/>
      <c r="I634"/>
      <c r="J634"/>
      <c r="K634"/>
      <c r="L634"/>
      <c r="M634"/>
      <c r="N634"/>
      <c r="O634" s="249"/>
    </row>
    <row r="635" spans="2:15" ht="14.5" hidden="1" x14ac:dyDescent="0.35">
      <c r="B635"/>
      <c r="C635"/>
      <c r="D635"/>
      <c r="E635"/>
      <c r="F635"/>
      <c r="G635"/>
      <c r="H635"/>
      <c r="I635"/>
      <c r="J635"/>
      <c r="K635"/>
      <c r="L635"/>
      <c r="M635"/>
      <c r="N635"/>
      <c r="O635" s="249"/>
    </row>
    <row r="636" spans="2:15" ht="14.5" hidden="1" x14ac:dyDescent="0.35">
      <c r="B636"/>
      <c r="C636"/>
      <c r="D636"/>
      <c r="E636"/>
      <c r="F636"/>
      <c r="G636"/>
      <c r="H636"/>
      <c r="I636"/>
      <c r="J636"/>
      <c r="K636"/>
      <c r="L636"/>
      <c r="M636"/>
      <c r="N636"/>
      <c r="O636" s="249"/>
    </row>
    <row r="637" spans="2:15" ht="14.5" hidden="1" x14ac:dyDescent="0.35">
      <c r="B637"/>
      <c r="C637"/>
      <c r="D637"/>
      <c r="E637"/>
      <c r="F637"/>
      <c r="G637"/>
      <c r="H637"/>
      <c r="I637"/>
      <c r="J637"/>
      <c r="K637"/>
      <c r="L637"/>
      <c r="M637"/>
      <c r="N637"/>
      <c r="O637" s="249"/>
    </row>
    <row r="638" spans="2:15" ht="14.5" hidden="1" x14ac:dyDescent="0.35">
      <c r="B638"/>
      <c r="C638"/>
      <c r="D638"/>
      <c r="E638"/>
      <c r="F638"/>
      <c r="G638"/>
      <c r="H638"/>
      <c r="I638"/>
      <c r="J638"/>
      <c r="K638"/>
      <c r="L638"/>
      <c r="M638"/>
      <c r="N638"/>
      <c r="O638" s="249"/>
    </row>
    <row r="639" spans="2:15" ht="14.5" hidden="1" x14ac:dyDescent="0.35">
      <c r="B639"/>
      <c r="C639"/>
      <c r="D639"/>
      <c r="E639"/>
      <c r="F639"/>
      <c r="G639"/>
      <c r="H639"/>
      <c r="I639"/>
      <c r="J639"/>
      <c r="K639"/>
      <c r="L639"/>
      <c r="M639"/>
      <c r="N639"/>
      <c r="O639" s="249"/>
    </row>
    <row r="640" spans="2:15" ht="14.5" hidden="1" x14ac:dyDescent="0.35">
      <c r="B640"/>
      <c r="C640"/>
      <c r="D640"/>
      <c r="E640"/>
      <c r="F640"/>
      <c r="G640"/>
      <c r="H640"/>
      <c r="I640"/>
      <c r="J640"/>
      <c r="K640"/>
      <c r="L640"/>
      <c r="M640"/>
      <c r="N640"/>
      <c r="O640" s="249"/>
    </row>
    <row r="641" spans="2:15" ht="14.5" hidden="1" x14ac:dyDescent="0.35">
      <c r="B641"/>
      <c r="C641"/>
      <c r="D641"/>
      <c r="E641"/>
      <c r="F641"/>
      <c r="G641"/>
      <c r="H641"/>
      <c r="I641"/>
      <c r="J641"/>
      <c r="K641"/>
      <c r="L641"/>
      <c r="M641"/>
      <c r="N641"/>
      <c r="O641" s="249"/>
    </row>
    <row r="642" spans="2:15" ht="14.5" hidden="1" x14ac:dyDescent="0.35">
      <c r="B642"/>
      <c r="C642"/>
      <c r="D642"/>
      <c r="E642"/>
      <c r="F642"/>
      <c r="G642"/>
      <c r="H642"/>
      <c r="I642"/>
      <c r="J642"/>
      <c r="K642"/>
      <c r="L642"/>
      <c r="M642"/>
      <c r="N642"/>
      <c r="O642" s="249"/>
    </row>
    <row r="643" spans="2:15" ht="14.5" hidden="1" x14ac:dyDescent="0.35">
      <c r="B643"/>
      <c r="C643"/>
      <c r="D643"/>
      <c r="E643"/>
      <c r="F643"/>
      <c r="G643"/>
      <c r="H643"/>
      <c r="I643"/>
      <c r="J643"/>
      <c r="K643"/>
      <c r="L643"/>
      <c r="M643"/>
      <c r="N643"/>
      <c r="O643" s="249"/>
    </row>
    <row r="644" spans="2:15" ht="14.5" hidden="1" x14ac:dyDescent="0.35">
      <c r="B644"/>
      <c r="C644"/>
      <c r="D644"/>
      <c r="E644"/>
      <c r="F644"/>
      <c r="G644"/>
      <c r="H644"/>
      <c r="I644"/>
      <c r="J644"/>
      <c r="K644"/>
      <c r="L644"/>
      <c r="M644"/>
      <c r="N644"/>
      <c r="O644" s="249"/>
    </row>
    <row r="645" spans="2:15" ht="14.5" hidden="1" x14ac:dyDescent="0.35">
      <c r="B645"/>
      <c r="C645"/>
      <c r="D645"/>
      <c r="E645"/>
      <c r="F645"/>
      <c r="G645"/>
      <c r="H645"/>
      <c r="I645"/>
      <c r="J645"/>
      <c r="K645"/>
      <c r="L645"/>
      <c r="M645"/>
      <c r="N645"/>
      <c r="O645" s="249"/>
    </row>
    <row r="646" spans="2:15" ht="14.5" hidden="1" x14ac:dyDescent="0.35">
      <c r="B646"/>
      <c r="C646"/>
      <c r="D646"/>
      <c r="E646"/>
      <c r="F646"/>
      <c r="G646"/>
      <c r="H646"/>
      <c r="I646"/>
      <c r="J646"/>
      <c r="K646"/>
      <c r="L646"/>
      <c r="M646"/>
      <c r="N646"/>
      <c r="O646" s="249"/>
    </row>
    <row r="647" spans="2:15" ht="14.5" hidden="1" x14ac:dyDescent="0.35">
      <c r="B647"/>
      <c r="C647"/>
      <c r="D647"/>
      <c r="E647"/>
      <c r="F647"/>
      <c r="G647"/>
      <c r="H647"/>
      <c r="I647"/>
      <c r="J647"/>
      <c r="K647"/>
      <c r="L647"/>
      <c r="M647"/>
      <c r="N647"/>
      <c r="O647" s="249"/>
    </row>
    <row r="648" spans="2:15" ht="14.5" hidden="1" x14ac:dyDescent="0.35">
      <c r="B648"/>
      <c r="C648"/>
      <c r="D648"/>
      <c r="E648"/>
      <c r="F648"/>
      <c r="G648"/>
      <c r="H648"/>
      <c r="I648"/>
      <c r="J648"/>
      <c r="K648"/>
      <c r="L648"/>
      <c r="M648"/>
      <c r="N648"/>
      <c r="O648" s="249"/>
    </row>
    <row r="649" spans="2:15" ht="14.5" hidden="1" x14ac:dyDescent="0.35">
      <c r="B649"/>
      <c r="C649"/>
      <c r="D649"/>
      <c r="E649"/>
      <c r="F649"/>
      <c r="G649"/>
      <c r="H649"/>
      <c r="I649"/>
      <c r="J649"/>
      <c r="K649"/>
      <c r="L649"/>
      <c r="M649"/>
      <c r="N649"/>
      <c r="O649" s="249"/>
    </row>
    <row r="650" spans="2:15" ht="14.5" hidden="1" x14ac:dyDescent="0.35">
      <c r="B650"/>
      <c r="C650"/>
      <c r="D650"/>
      <c r="E650"/>
      <c r="F650"/>
      <c r="G650"/>
      <c r="H650"/>
      <c r="I650"/>
      <c r="J650"/>
      <c r="K650"/>
      <c r="L650"/>
      <c r="M650"/>
      <c r="N650"/>
      <c r="O650" s="249"/>
    </row>
    <row r="651" spans="2:15" ht="14.5" hidden="1" x14ac:dyDescent="0.35">
      <c r="B651"/>
      <c r="C651"/>
      <c r="D651"/>
      <c r="E651"/>
      <c r="F651"/>
      <c r="G651"/>
      <c r="H651"/>
      <c r="I651"/>
      <c r="J651"/>
      <c r="K651"/>
      <c r="L651"/>
      <c r="M651"/>
      <c r="N651"/>
      <c r="O651" s="249"/>
    </row>
    <row r="652" spans="2:15" ht="14.5" hidden="1" x14ac:dyDescent="0.35">
      <c r="B652"/>
      <c r="C652"/>
      <c r="D652"/>
      <c r="E652"/>
      <c r="F652"/>
      <c r="G652"/>
      <c r="H652"/>
      <c r="I652"/>
      <c r="J652"/>
      <c r="K652"/>
      <c r="L652"/>
      <c r="M652"/>
      <c r="N652"/>
      <c r="O652" s="249"/>
    </row>
    <row r="653" spans="2:15" ht="14.5" hidden="1" x14ac:dyDescent="0.35">
      <c r="B653"/>
      <c r="C653"/>
      <c r="D653"/>
      <c r="E653"/>
      <c r="F653"/>
      <c r="G653"/>
      <c r="H653"/>
      <c r="I653"/>
      <c r="J653"/>
      <c r="K653"/>
      <c r="L653"/>
      <c r="M653"/>
      <c r="N653"/>
      <c r="O653" s="249"/>
    </row>
    <row r="654" spans="2:15" ht="14.5" hidden="1" x14ac:dyDescent="0.35">
      <c r="B654"/>
      <c r="C654"/>
      <c r="D654"/>
      <c r="E654"/>
      <c r="F654"/>
      <c r="G654"/>
      <c r="H654"/>
      <c r="I654"/>
      <c r="J654"/>
      <c r="K654"/>
      <c r="L654"/>
      <c r="M654"/>
      <c r="N654"/>
      <c r="O654" s="249"/>
    </row>
    <row r="655" spans="2:15" ht="14.5" hidden="1" x14ac:dyDescent="0.35">
      <c r="B655"/>
      <c r="C655"/>
      <c r="D655"/>
      <c r="E655"/>
      <c r="F655"/>
      <c r="G655"/>
      <c r="H655"/>
      <c r="I655"/>
      <c r="J655"/>
      <c r="K655"/>
      <c r="L655"/>
      <c r="M655"/>
      <c r="N655"/>
      <c r="O655" s="249"/>
    </row>
    <row r="656" spans="2:15" ht="14.5" hidden="1" x14ac:dyDescent="0.35">
      <c r="B656"/>
      <c r="C656"/>
      <c r="D656"/>
      <c r="E656"/>
      <c r="F656"/>
      <c r="G656"/>
      <c r="H656"/>
      <c r="I656"/>
      <c r="J656"/>
      <c r="K656"/>
      <c r="L656"/>
      <c r="M656"/>
      <c r="N656"/>
      <c r="O656" s="249"/>
    </row>
    <row r="657" spans="2:15" ht="14.5" hidden="1" x14ac:dyDescent="0.35">
      <c r="B657"/>
      <c r="C657"/>
      <c r="D657"/>
      <c r="E657"/>
      <c r="F657"/>
      <c r="G657"/>
      <c r="H657"/>
      <c r="I657"/>
      <c r="J657"/>
      <c r="K657"/>
      <c r="L657"/>
      <c r="M657"/>
      <c r="N657"/>
      <c r="O657" s="249"/>
    </row>
    <row r="658" spans="2:15" ht="14.5" hidden="1" x14ac:dyDescent="0.35">
      <c r="B658"/>
      <c r="C658"/>
      <c r="D658"/>
      <c r="E658"/>
      <c r="F658"/>
      <c r="G658"/>
      <c r="H658"/>
      <c r="I658"/>
      <c r="J658"/>
      <c r="K658"/>
      <c r="L658"/>
      <c r="M658"/>
      <c r="N658"/>
      <c r="O658" s="249"/>
    </row>
    <row r="659" spans="2:15" ht="14.5" hidden="1" x14ac:dyDescent="0.35">
      <c r="B659"/>
      <c r="C659"/>
      <c r="D659"/>
      <c r="E659"/>
      <c r="F659"/>
      <c r="G659"/>
      <c r="H659"/>
      <c r="I659"/>
      <c r="J659"/>
      <c r="K659"/>
      <c r="L659"/>
      <c r="M659"/>
      <c r="N659"/>
      <c r="O659" s="249"/>
    </row>
    <row r="660" spans="2:15" ht="14.5" hidden="1" x14ac:dyDescent="0.35">
      <c r="B660"/>
      <c r="C660"/>
      <c r="D660"/>
      <c r="E660"/>
      <c r="F660"/>
      <c r="G660"/>
      <c r="H660"/>
      <c r="I660"/>
      <c r="J660"/>
      <c r="K660"/>
      <c r="L660"/>
      <c r="M660"/>
      <c r="N660"/>
      <c r="O660" s="249"/>
    </row>
    <row r="661" spans="2:15" ht="14.5" hidden="1" x14ac:dyDescent="0.35">
      <c r="B661"/>
      <c r="C661"/>
      <c r="D661"/>
      <c r="E661"/>
      <c r="F661"/>
      <c r="G661"/>
      <c r="H661"/>
      <c r="I661"/>
      <c r="J661"/>
      <c r="K661"/>
      <c r="L661"/>
      <c r="M661"/>
      <c r="N661"/>
      <c r="O661" s="249"/>
    </row>
    <row r="662" spans="2:15" ht="14.5" hidden="1" x14ac:dyDescent="0.35">
      <c r="B662"/>
      <c r="C662"/>
      <c r="D662"/>
      <c r="E662"/>
      <c r="F662"/>
      <c r="G662"/>
      <c r="H662"/>
      <c r="I662"/>
      <c r="J662"/>
      <c r="K662"/>
      <c r="L662"/>
      <c r="M662"/>
      <c r="N662"/>
      <c r="O662" s="249"/>
    </row>
    <row r="663" spans="2:15" ht="14.5" hidden="1" x14ac:dyDescent="0.35">
      <c r="B663"/>
      <c r="C663"/>
      <c r="D663"/>
      <c r="E663"/>
      <c r="F663"/>
      <c r="G663"/>
      <c r="H663"/>
      <c r="I663"/>
      <c r="J663"/>
      <c r="K663"/>
      <c r="L663"/>
      <c r="M663"/>
      <c r="N663"/>
      <c r="O663" s="249"/>
    </row>
    <row r="664" spans="2:15" ht="14.5" hidden="1" x14ac:dyDescent="0.35">
      <c r="B664"/>
      <c r="C664"/>
      <c r="D664"/>
      <c r="E664"/>
      <c r="F664"/>
      <c r="G664"/>
      <c r="H664"/>
      <c r="I664"/>
      <c r="J664"/>
      <c r="K664"/>
      <c r="L664"/>
      <c r="M664"/>
      <c r="N664"/>
      <c r="O664" s="249"/>
    </row>
    <row r="665" spans="2:15" ht="14.5" hidden="1" x14ac:dyDescent="0.35">
      <c r="B665"/>
      <c r="C665"/>
      <c r="D665"/>
      <c r="E665"/>
      <c r="F665"/>
      <c r="G665"/>
      <c r="H665"/>
      <c r="I665"/>
      <c r="J665"/>
      <c r="K665"/>
      <c r="L665"/>
      <c r="M665"/>
      <c r="N665"/>
      <c r="O665" s="249"/>
    </row>
    <row r="666" spans="2:15" ht="14.5" hidden="1" x14ac:dyDescent="0.35">
      <c r="B666"/>
      <c r="C666"/>
      <c r="D666"/>
      <c r="E666"/>
      <c r="F666"/>
      <c r="G666"/>
      <c r="H666"/>
      <c r="I666"/>
      <c r="J666"/>
      <c r="K666"/>
      <c r="L666"/>
      <c r="M666"/>
      <c r="N666"/>
      <c r="O666" s="249"/>
    </row>
    <row r="667" spans="2:15" ht="14.5" hidden="1" x14ac:dyDescent="0.35">
      <c r="B667"/>
      <c r="C667"/>
      <c r="D667"/>
      <c r="E667"/>
      <c r="F667"/>
      <c r="G667"/>
      <c r="H667"/>
      <c r="I667"/>
      <c r="J667"/>
      <c r="K667"/>
      <c r="L667"/>
      <c r="M667"/>
      <c r="N667"/>
      <c r="O667" s="249"/>
    </row>
    <row r="668" spans="2:15" ht="14.5" hidden="1" x14ac:dyDescent="0.35">
      <c r="B668"/>
      <c r="C668"/>
      <c r="D668"/>
      <c r="E668"/>
      <c r="F668"/>
      <c r="G668"/>
      <c r="H668"/>
      <c r="I668"/>
      <c r="J668"/>
      <c r="K668"/>
      <c r="L668"/>
      <c r="M668"/>
      <c r="N668"/>
      <c r="O668" s="249"/>
    </row>
    <row r="669" spans="2:15" ht="14.5" hidden="1" x14ac:dyDescent="0.35">
      <c r="B669"/>
      <c r="C669"/>
      <c r="D669"/>
      <c r="E669"/>
      <c r="F669"/>
      <c r="G669"/>
      <c r="H669"/>
      <c r="I669"/>
      <c r="J669"/>
      <c r="K669"/>
      <c r="L669"/>
      <c r="M669"/>
      <c r="N669"/>
      <c r="O669" s="249"/>
    </row>
    <row r="670" spans="2:15" ht="14.5" hidden="1" x14ac:dyDescent="0.35">
      <c r="B670"/>
      <c r="C670"/>
      <c r="D670"/>
      <c r="E670"/>
      <c r="F670"/>
      <c r="G670"/>
      <c r="H670"/>
      <c r="I670"/>
      <c r="J670"/>
      <c r="K670"/>
      <c r="L670"/>
      <c r="M670"/>
      <c r="N670"/>
      <c r="O670" s="249"/>
    </row>
    <row r="671" spans="2:15" ht="14.5" hidden="1" x14ac:dyDescent="0.35">
      <c r="B671"/>
      <c r="C671"/>
      <c r="D671"/>
      <c r="E671"/>
      <c r="F671"/>
      <c r="G671"/>
      <c r="H671"/>
      <c r="I671"/>
      <c r="J671"/>
      <c r="K671"/>
      <c r="L671"/>
      <c r="M671"/>
      <c r="N671"/>
      <c r="O671" s="249"/>
    </row>
    <row r="672" spans="2:15" ht="14.5" hidden="1" x14ac:dyDescent="0.35">
      <c r="B672"/>
      <c r="C672"/>
      <c r="D672"/>
      <c r="E672"/>
      <c r="F672"/>
      <c r="G672"/>
      <c r="H672"/>
      <c r="I672"/>
      <c r="J672"/>
      <c r="K672"/>
      <c r="L672"/>
      <c r="M672"/>
      <c r="N672"/>
      <c r="O672" s="249"/>
    </row>
    <row r="673" spans="2:15" ht="14.5" hidden="1" x14ac:dyDescent="0.35">
      <c r="B673"/>
      <c r="C673"/>
      <c r="D673"/>
      <c r="E673"/>
      <c r="F673"/>
      <c r="G673"/>
      <c r="H673"/>
      <c r="I673"/>
      <c r="J673"/>
      <c r="K673"/>
      <c r="L673"/>
      <c r="M673"/>
      <c r="N673"/>
      <c r="O673" s="249"/>
    </row>
    <row r="674" spans="2:15" ht="14.5" hidden="1" x14ac:dyDescent="0.35">
      <c r="B674"/>
      <c r="C674"/>
      <c r="D674"/>
      <c r="E674"/>
      <c r="F674"/>
      <c r="G674"/>
      <c r="H674"/>
      <c r="I674"/>
      <c r="J674"/>
      <c r="K674"/>
      <c r="L674"/>
      <c r="M674"/>
      <c r="N674"/>
      <c r="O674" s="249"/>
    </row>
    <row r="675" spans="2:15" ht="14.5" hidden="1" x14ac:dyDescent="0.35">
      <c r="B675"/>
      <c r="C675"/>
      <c r="D675"/>
      <c r="E675"/>
      <c r="F675"/>
      <c r="G675"/>
      <c r="H675"/>
      <c r="I675"/>
      <c r="J675"/>
      <c r="K675"/>
      <c r="L675"/>
      <c r="M675"/>
      <c r="N675"/>
      <c r="O675" s="249"/>
    </row>
    <row r="676" spans="2:15" ht="14.5" hidden="1" x14ac:dyDescent="0.35">
      <c r="B676"/>
      <c r="C676"/>
      <c r="D676"/>
      <c r="E676"/>
      <c r="F676"/>
      <c r="G676"/>
      <c r="H676"/>
      <c r="I676"/>
      <c r="J676"/>
      <c r="K676"/>
      <c r="L676"/>
      <c r="M676"/>
      <c r="N676"/>
      <c r="O676" s="249"/>
    </row>
    <row r="677" spans="2:15" ht="14.5" hidden="1" x14ac:dyDescent="0.35">
      <c r="B677"/>
      <c r="C677"/>
      <c r="D677"/>
      <c r="E677"/>
      <c r="F677"/>
      <c r="G677"/>
      <c r="H677"/>
      <c r="I677"/>
      <c r="J677"/>
      <c r="K677"/>
      <c r="L677"/>
      <c r="M677"/>
      <c r="N677"/>
      <c r="O677" s="249"/>
    </row>
    <row r="678" spans="2:15" ht="14.5" hidden="1" x14ac:dyDescent="0.35">
      <c r="B678"/>
      <c r="C678"/>
      <c r="D678"/>
      <c r="E678"/>
      <c r="F678"/>
      <c r="G678"/>
      <c r="H678"/>
      <c r="I678"/>
      <c r="J678"/>
      <c r="K678"/>
      <c r="L678"/>
      <c r="M678"/>
      <c r="N678"/>
      <c r="O678" s="249"/>
    </row>
    <row r="679" spans="2:15" ht="14.5" hidden="1" x14ac:dyDescent="0.35">
      <c r="B679"/>
      <c r="C679"/>
      <c r="D679"/>
      <c r="E679"/>
      <c r="F679"/>
      <c r="G679"/>
      <c r="H679"/>
      <c r="I679"/>
      <c r="J679"/>
      <c r="K679"/>
      <c r="L679"/>
      <c r="M679"/>
      <c r="N679"/>
      <c r="O679" s="249"/>
    </row>
    <row r="680" spans="2:15" ht="14.5" hidden="1" x14ac:dyDescent="0.35">
      <c r="B680"/>
      <c r="C680"/>
      <c r="D680"/>
      <c r="E680"/>
      <c r="F680"/>
      <c r="G680"/>
      <c r="H680"/>
      <c r="I680"/>
      <c r="J680"/>
      <c r="K680"/>
      <c r="L680"/>
      <c r="M680"/>
      <c r="N680"/>
      <c r="O680" s="249"/>
    </row>
    <row r="681" spans="2:15" ht="14.5" hidden="1" x14ac:dyDescent="0.35">
      <c r="B681"/>
      <c r="C681"/>
      <c r="D681"/>
      <c r="E681"/>
      <c r="F681"/>
      <c r="G681"/>
      <c r="H681"/>
      <c r="I681"/>
      <c r="J681"/>
      <c r="K681"/>
      <c r="L681"/>
      <c r="M681"/>
      <c r="N681"/>
      <c r="O681" s="249"/>
    </row>
    <row r="682" spans="2:15" ht="14.5" hidden="1" x14ac:dyDescent="0.35">
      <c r="B682"/>
      <c r="C682"/>
      <c r="D682"/>
      <c r="E682"/>
      <c r="F682"/>
      <c r="G682"/>
      <c r="H682"/>
      <c r="I682"/>
      <c r="J682"/>
      <c r="K682"/>
      <c r="L682"/>
      <c r="M682"/>
      <c r="N682"/>
      <c r="O682" s="249"/>
    </row>
    <row r="683" spans="2:15" ht="14.5" hidden="1" x14ac:dyDescent="0.35">
      <c r="B683"/>
      <c r="C683"/>
      <c r="D683"/>
      <c r="E683"/>
      <c r="F683"/>
      <c r="G683"/>
      <c r="H683"/>
      <c r="I683"/>
      <c r="J683"/>
      <c r="K683"/>
      <c r="L683"/>
      <c r="M683"/>
      <c r="N683"/>
      <c r="O683" s="249"/>
    </row>
    <row r="684" spans="2:15" ht="14.5" hidden="1" x14ac:dyDescent="0.35">
      <c r="B684"/>
      <c r="C684"/>
      <c r="D684"/>
      <c r="E684"/>
      <c r="F684"/>
      <c r="G684"/>
      <c r="H684"/>
      <c r="I684"/>
      <c r="J684"/>
      <c r="K684"/>
      <c r="L684"/>
      <c r="M684"/>
      <c r="N684"/>
      <c r="O684" s="249"/>
    </row>
    <row r="685" spans="2:15" ht="14.5" hidden="1" x14ac:dyDescent="0.35">
      <c r="B685"/>
      <c r="C685"/>
      <c r="D685"/>
      <c r="E685"/>
      <c r="F685"/>
      <c r="G685"/>
      <c r="H685"/>
      <c r="I685"/>
      <c r="J685"/>
      <c r="K685"/>
      <c r="L685"/>
      <c r="M685"/>
      <c r="N685"/>
      <c r="O685" s="249"/>
    </row>
    <row r="686" spans="2:15" ht="14.5" hidden="1" x14ac:dyDescent="0.35">
      <c r="B686"/>
      <c r="C686"/>
      <c r="D686"/>
      <c r="E686"/>
      <c r="F686"/>
      <c r="G686"/>
      <c r="H686"/>
      <c r="I686"/>
      <c r="J686"/>
      <c r="K686"/>
      <c r="L686"/>
      <c r="M686"/>
      <c r="N686"/>
      <c r="O686" s="249"/>
    </row>
    <row r="687" spans="2:15" ht="14.5" hidden="1" x14ac:dyDescent="0.35">
      <c r="B687"/>
      <c r="C687"/>
      <c r="D687"/>
      <c r="E687"/>
      <c r="F687"/>
      <c r="G687"/>
      <c r="H687"/>
      <c r="I687"/>
      <c r="J687"/>
      <c r="K687"/>
      <c r="L687"/>
      <c r="M687"/>
      <c r="N687"/>
      <c r="O687" s="249"/>
    </row>
    <row r="688" spans="2:15" ht="14.5" hidden="1" x14ac:dyDescent="0.35">
      <c r="B688"/>
      <c r="C688"/>
      <c r="D688"/>
      <c r="E688"/>
      <c r="F688"/>
      <c r="G688"/>
      <c r="H688"/>
      <c r="I688"/>
      <c r="J688"/>
      <c r="K688"/>
      <c r="L688"/>
      <c r="M688"/>
      <c r="N688"/>
      <c r="O688" s="249"/>
    </row>
    <row r="689" spans="2:15" ht="14.5" hidden="1" x14ac:dyDescent="0.35">
      <c r="B689"/>
      <c r="C689"/>
      <c r="D689"/>
      <c r="E689"/>
      <c r="F689"/>
      <c r="G689"/>
      <c r="H689"/>
      <c r="I689"/>
      <c r="J689"/>
      <c r="K689"/>
      <c r="L689"/>
      <c r="M689"/>
      <c r="N689"/>
      <c r="O689" s="249"/>
    </row>
    <row r="690" spans="2:15" ht="14.5" hidden="1" x14ac:dyDescent="0.35">
      <c r="B690"/>
      <c r="C690"/>
      <c r="D690"/>
      <c r="E690"/>
      <c r="F690"/>
      <c r="G690"/>
      <c r="H690"/>
      <c r="I690"/>
      <c r="J690"/>
      <c r="K690"/>
      <c r="L690"/>
      <c r="M690"/>
      <c r="N690"/>
      <c r="O690" s="249"/>
    </row>
    <row r="691" spans="2:15" ht="14.5" hidden="1" x14ac:dyDescent="0.35">
      <c r="B691"/>
      <c r="C691"/>
      <c r="D691"/>
      <c r="E691"/>
      <c r="F691"/>
      <c r="G691"/>
      <c r="H691"/>
      <c r="I691"/>
      <c r="J691"/>
      <c r="K691"/>
      <c r="L691"/>
      <c r="M691"/>
      <c r="N691"/>
      <c r="O691" s="249"/>
    </row>
    <row r="692" spans="2:15" ht="14.5" hidden="1" x14ac:dyDescent="0.35">
      <c r="B692"/>
      <c r="C692"/>
      <c r="D692"/>
      <c r="E692"/>
      <c r="F692"/>
      <c r="G692"/>
      <c r="H692"/>
      <c r="I692"/>
      <c r="J692"/>
      <c r="K692"/>
      <c r="L692"/>
      <c r="M692"/>
      <c r="N692"/>
      <c r="O692" s="249"/>
    </row>
    <row r="693" spans="2:15" ht="14.5" hidden="1" x14ac:dyDescent="0.35">
      <c r="B693"/>
      <c r="C693"/>
      <c r="D693"/>
      <c r="E693"/>
      <c r="F693"/>
      <c r="G693"/>
      <c r="H693"/>
      <c r="I693"/>
      <c r="J693"/>
      <c r="K693"/>
      <c r="L693"/>
      <c r="M693"/>
      <c r="N693"/>
      <c r="O693" s="249"/>
    </row>
    <row r="694" spans="2:15" ht="14.5" hidden="1" x14ac:dyDescent="0.35">
      <c r="B694"/>
      <c r="C694"/>
      <c r="D694"/>
      <c r="E694"/>
      <c r="F694"/>
      <c r="G694"/>
      <c r="H694"/>
      <c r="I694"/>
      <c r="J694"/>
      <c r="K694"/>
      <c r="L694"/>
      <c r="M694"/>
      <c r="N694"/>
      <c r="O694" s="249"/>
    </row>
    <row r="695" spans="2:15" ht="14.5" hidden="1" x14ac:dyDescent="0.35">
      <c r="B695"/>
      <c r="C695"/>
      <c r="D695"/>
      <c r="E695"/>
      <c r="F695"/>
      <c r="G695"/>
      <c r="H695"/>
      <c r="I695"/>
      <c r="J695"/>
      <c r="K695"/>
      <c r="L695"/>
      <c r="M695"/>
      <c r="N695"/>
      <c r="O695" s="249"/>
    </row>
    <row r="696" spans="2:15" ht="14.5" hidden="1" x14ac:dyDescent="0.35">
      <c r="B696"/>
      <c r="C696"/>
      <c r="D696"/>
      <c r="E696"/>
      <c r="F696"/>
      <c r="G696"/>
      <c r="H696"/>
      <c r="I696"/>
      <c r="J696"/>
      <c r="K696"/>
      <c r="L696"/>
      <c r="M696"/>
      <c r="N696"/>
      <c r="O696" s="249"/>
    </row>
    <row r="697" spans="2:15" ht="14.5" hidden="1" x14ac:dyDescent="0.35">
      <c r="B697"/>
      <c r="C697"/>
      <c r="D697"/>
      <c r="E697"/>
      <c r="F697"/>
      <c r="G697"/>
      <c r="H697"/>
      <c r="I697"/>
      <c r="J697"/>
      <c r="K697"/>
      <c r="L697"/>
      <c r="M697"/>
      <c r="N697"/>
      <c r="O697" s="249"/>
    </row>
    <row r="698" spans="2:15" ht="14.5" hidden="1" x14ac:dyDescent="0.35">
      <c r="B698"/>
      <c r="C698"/>
      <c r="D698"/>
      <c r="E698"/>
      <c r="F698"/>
      <c r="G698"/>
      <c r="H698"/>
      <c r="I698"/>
      <c r="J698"/>
      <c r="K698"/>
      <c r="L698"/>
      <c r="M698"/>
      <c r="N698"/>
      <c r="O698" s="249"/>
    </row>
    <row r="699" spans="2:15" ht="14.5" hidden="1" x14ac:dyDescent="0.35">
      <c r="B699"/>
      <c r="C699"/>
      <c r="D699"/>
      <c r="E699"/>
      <c r="F699"/>
      <c r="G699"/>
      <c r="H699"/>
      <c r="I699"/>
      <c r="J699"/>
      <c r="K699"/>
      <c r="L699"/>
      <c r="M699"/>
      <c r="N699"/>
      <c r="O699" s="249"/>
    </row>
    <row r="700" spans="2:15" ht="14.5" hidden="1" x14ac:dyDescent="0.35">
      <c r="B700"/>
      <c r="C700"/>
      <c r="D700"/>
      <c r="E700"/>
      <c r="F700"/>
      <c r="G700"/>
      <c r="H700"/>
      <c r="I700"/>
      <c r="J700"/>
      <c r="K700"/>
      <c r="L700"/>
      <c r="M700"/>
      <c r="N700"/>
      <c r="O700" s="249"/>
    </row>
    <row r="701" spans="2:15" ht="14.5" hidden="1" x14ac:dyDescent="0.35">
      <c r="B701"/>
      <c r="C701"/>
      <c r="D701"/>
      <c r="E701"/>
      <c r="F701"/>
      <c r="G701"/>
      <c r="H701"/>
      <c r="I701"/>
      <c r="J701"/>
      <c r="K701"/>
      <c r="L701"/>
      <c r="M701"/>
      <c r="N701"/>
      <c r="O701" s="249"/>
    </row>
    <row r="702" spans="2:15" ht="14.5" hidden="1" x14ac:dyDescent="0.35">
      <c r="B702"/>
      <c r="C702"/>
      <c r="D702"/>
      <c r="E702"/>
      <c r="F702"/>
      <c r="G702"/>
      <c r="H702"/>
      <c r="I702"/>
      <c r="J702"/>
      <c r="K702"/>
      <c r="L702"/>
      <c r="M702"/>
      <c r="N702"/>
      <c r="O702" s="249"/>
    </row>
    <row r="703" spans="2:15" ht="14.5" hidden="1" x14ac:dyDescent="0.35">
      <c r="B703"/>
      <c r="C703"/>
      <c r="D703"/>
      <c r="E703"/>
      <c r="F703"/>
      <c r="G703"/>
      <c r="H703"/>
      <c r="I703"/>
      <c r="J703"/>
      <c r="K703"/>
      <c r="L703"/>
      <c r="M703"/>
      <c r="N703"/>
      <c r="O703" s="249"/>
    </row>
    <row r="704" spans="2:15" ht="14.5" hidden="1" x14ac:dyDescent="0.35">
      <c r="B704"/>
      <c r="C704"/>
      <c r="D704"/>
      <c r="E704"/>
      <c r="F704"/>
      <c r="G704"/>
      <c r="H704"/>
      <c r="I704"/>
      <c r="J704"/>
      <c r="K704"/>
      <c r="L704"/>
      <c r="M704"/>
      <c r="N704"/>
      <c r="O704" s="249"/>
    </row>
    <row r="705" spans="2:15" ht="14.5" hidden="1" x14ac:dyDescent="0.35">
      <c r="B705"/>
      <c r="C705"/>
      <c r="D705"/>
      <c r="E705"/>
      <c r="F705"/>
      <c r="G705"/>
      <c r="H705"/>
      <c r="I705"/>
      <c r="J705"/>
      <c r="K705"/>
      <c r="L705"/>
      <c r="M705"/>
      <c r="N705"/>
      <c r="O705" s="249"/>
    </row>
    <row r="706" spans="2:15" ht="14.5" hidden="1" x14ac:dyDescent="0.35">
      <c r="B706"/>
      <c r="C706"/>
      <c r="D706"/>
      <c r="E706"/>
      <c r="F706"/>
      <c r="G706"/>
      <c r="H706"/>
      <c r="I706"/>
      <c r="J706"/>
      <c r="K706"/>
      <c r="L706"/>
      <c r="M706"/>
      <c r="N706"/>
      <c r="O706" s="249"/>
    </row>
    <row r="707" spans="2:15" ht="14.5" hidden="1" x14ac:dyDescent="0.35">
      <c r="B707"/>
      <c r="C707"/>
      <c r="D707"/>
      <c r="E707"/>
      <c r="F707"/>
      <c r="G707"/>
      <c r="H707"/>
      <c r="I707"/>
      <c r="J707"/>
      <c r="K707"/>
      <c r="L707"/>
      <c r="M707"/>
      <c r="N707"/>
      <c r="O707" s="249"/>
    </row>
    <row r="708" spans="2:15" ht="14.5" hidden="1" x14ac:dyDescent="0.35">
      <c r="B708"/>
      <c r="C708"/>
      <c r="D708"/>
      <c r="E708"/>
      <c r="F708"/>
      <c r="G708"/>
      <c r="H708"/>
      <c r="I708"/>
      <c r="J708"/>
      <c r="K708"/>
      <c r="L708"/>
      <c r="M708"/>
      <c r="N708"/>
      <c r="O708" s="249"/>
    </row>
    <row r="709" spans="2:15" ht="14.5" hidden="1" x14ac:dyDescent="0.35">
      <c r="B709"/>
      <c r="C709"/>
      <c r="D709"/>
      <c r="E709"/>
      <c r="F709"/>
      <c r="G709"/>
      <c r="H709"/>
      <c r="I709"/>
      <c r="J709"/>
      <c r="K709"/>
      <c r="L709"/>
      <c r="M709"/>
      <c r="N709"/>
      <c r="O709" s="249"/>
    </row>
    <row r="710" spans="2:15" ht="14.5" hidden="1" x14ac:dyDescent="0.35">
      <c r="B710"/>
      <c r="C710"/>
      <c r="D710"/>
      <c r="E710"/>
      <c r="F710"/>
      <c r="G710"/>
      <c r="H710"/>
      <c r="I710"/>
      <c r="J710"/>
      <c r="K710"/>
      <c r="L710"/>
      <c r="M710"/>
      <c r="N710"/>
      <c r="O710" s="249"/>
    </row>
    <row r="711" spans="2:15" ht="14.5" hidden="1" x14ac:dyDescent="0.35">
      <c r="B711"/>
      <c r="C711"/>
      <c r="D711"/>
      <c r="E711"/>
      <c r="F711"/>
      <c r="G711"/>
      <c r="H711"/>
      <c r="I711"/>
      <c r="J711"/>
      <c r="K711"/>
      <c r="L711"/>
      <c r="M711"/>
      <c r="N711"/>
      <c r="O711" s="249"/>
    </row>
    <row r="712" spans="2:15" ht="14.5" hidden="1" x14ac:dyDescent="0.35">
      <c r="B712"/>
      <c r="C712"/>
      <c r="D712"/>
      <c r="E712"/>
      <c r="F712"/>
      <c r="G712"/>
      <c r="H712"/>
      <c r="I712"/>
      <c r="J712"/>
      <c r="K712"/>
      <c r="L712"/>
      <c r="M712"/>
      <c r="N712"/>
      <c r="O712" s="249"/>
    </row>
    <row r="713" spans="2:15" ht="14.5" hidden="1" x14ac:dyDescent="0.35">
      <c r="B713"/>
      <c r="C713"/>
      <c r="D713"/>
      <c r="E713"/>
      <c r="F713"/>
      <c r="G713"/>
      <c r="H713"/>
      <c r="I713"/>
      <c r="J713"/>
      <c r="K713"/>
      <c r="L713"/>
      <c r="M713"/>
      <c r="N713"/>
      <c r="O713" s="249"/>
    </row>
    <row r="714" spans="2:15" ht="14.5" hidden="1" x14ac:dyDescent="0.35">
      <c r="B714"/>
      <c r="C714"/>
      <c r="D714"/>
      <c r="E714"/>
      <c r="F714"/>
      <c r="G714"/>
      <c r="H714"/>
      <c r="I714"/>
      <c r="J714"/>
      <c r="K714"/>
      <c r="L714"/>
      <c r="M714"/>
      <c r="N714"/>
      <c r="O714" s="249"/>
    </row>
    <row r="715" spans="2:15" ht="14.5" hidden="1" x14ac:dyDescent="0.35">
      <c r="B715"/>
      <c r="C715"/>
      <c r="D715"/>
      <c r="E715"/>
      <c r="F715"/>
      <c r="G715"/>
      <c r="H715"/>
      <c r="I715"/>
      <c r="J715"/>
      <c r="K715"/>
      <c r="L715"/>
      <c r="M715"/>
      <c r="N715"/>
      <c r="O715" s="249"/>
    </row>
    <row r="716" spans="2:15" ht="14.5" hidden="1" x14ac:dyDescent="0.35">
      <c r="B716"/>
      <c r="C716"/>
      <c r="D716"/>
      <c r="E716"/>
      <c r="F716"/>
      <c r="G716"/>
      <c r="H716"/>
      <c r="I716"/>
      <c r="J716"/>
      <c r="K716"/>
      <c r="L716"/>
      <c r="M716"/>
      <c r="N716"/>
      <c r="O716" s="249"/>
    </row>
    <row r="717" spans="2:15" ht="14.5" hidden="1" x14ac:dyDescent="0.35">
      <c r="B717"/>
      <c r="C717"/>
      <c r="D717"/>
      <c r="E717"/>
      <c r="F717"/>
      <c r="G717"/>
      <c r="H717"/>
      <c r="I717"/>
      <c r="J717"/>
      <c r="K717"/>
      <c r="L717"/>
      <c r="M717"/>
      <c r="N717"/>
      <c r="O717" s="249"/>
    </row>
    <row r="718" spans="2:15" ht="14.5" hidden="1" x14ac:dyDescent="0.35">
      <c r="B718"/>
      <c r="C718"/>
      <c r="D718"/>
      <c r="E718"/>
      <c r="F718"/>
      <c r="G718"/>
      <c r="H718"/>
      <c r="I718"/>
      <c r="J718"/>
      <c r="K718"/>
      <c r="L718"/>
      <c r="M718"/>
      <c r="N718"/>
      <c r="O718" s="249"/>
    </row>
    <row r="719" spans="2:15" ht="14.5" hidden="1" x14ac:dyDescent="0.35">
      <c r="B719"/>
      <c r="C719"/>
      <c r="D719"/>
      <c r="E719"/>
      <c r="F719"/>
      <c r="G719"/>
      <c r="H719"/>
      <c r="I719"/>
      <c r="J719"/>
      <c r="K719"/>
      <c r="L719"/>
      <c r="M719"/>
      <c r="N719"/>
      <c r="O719" s="249"/>
    </row>
    <row r="720" spans="2:15" ht="14.5" hidden="1" x14ac:dyDescent="0.35">
      <c r="B720"/>
      <c r="C720"/>
      <c r="D720"/>
      <c r="E720"/>
      <c r="F720"/>
      <c r="G720"/>
      <c r="H720"/>
      <c r="I720"/>
      <c r="J720"/>
      <c r="K720"/>
      <c r="L720"/>
      <c r="M720"/>
      <c r="N720"/>
      <c r="O720" s="249"/>
    </row>
    <row r="721" spans="2:15" ht="14.5" hidden="1" x14ac:dyDescent="0.35">
      <c r="B721"/>
      <c r="C721"/>
      <c r="D721"/>
      <c r="E721"/>
      <c r="F721"/>
      <c r="G721"/>
      <c r="H721"/>
      <c r="I721"/>
      <c r="J721"/>
      <c r="K721"/>
      <c r="L721"/>
      <c r="M721"/>
      <c r="N721"/>
      <c r="O721" s="249"/>
    </row>
    <row r="722" spans="2:15" ht="14.5" hidden="1" x14ac:dyDescent="0.35">
      <c r="B722"/>
      <c r="C722"/>
      <c r="D722"/>
      <c r="E722"/>
      <c r="F722"/>
      <c r="G722"/>
      <c r="H722"/>
      <c r="I722"/>
      <c r="J722"/>
      <c r="K722"/>
      <c r="L722"/>
      <c r="M722"/>
      <c r="N722"/>
      <c r="O722" s="249"/>
    </row>
    <row r="723" spans="2:15" ht="14.5" hidden="1" x14ac:dyDescent="0.35">
      <c r="B723"/>
      <c r="C723"/>
      <c r="D723"/>
      <c r="E723"/>
      <c r="F723"/>
      <c r="G723"/>
      <c r="H723"/>
      <c r="I723"/>
      <c r="J723"/>
      <c r="K723"/>
      <c r="L723"/>
      <c r="M723"/>
      <c r="N723"/>
      <c r="O723" s="249"/>
    </row>
    <row r="724" spans="2:15" ht="14.5" hidden="1" x14ac:dyDescent="0.35">
      <c r="B724"/>
      <c r="C724"/>
      <c r="D724"/>
      <c r="E724"/>
      <c r="F724"/>
      <c r="G724"/>
      <c r="H724"/>
      <c r="I724"/>
      <c r="J724"/>
      <c r="K724"/>
      <c r="L724"/>
      <c r="M724"/>
      <c r="N724"/>
      <c r="O724" s="249"/>
    </row>
    <row r="725" spans="2:15" ht="14.5" hidden="1" x14ac:dyDescent="0.35">
      <c r="B725"/>
      <c r="C725"/>
      <c r="D725"/>
      <c r="E725"/>
      <c r="F725"/>
      <c r="G725"/>
      <c r="H725"/>
      <c r="I725"/>
      <c r="J725"/>
      <c r="K725"/>
      <c r="L725"/>
      <c r="M725"/>
      <c r="N725"/>
      <c r="O725" s="249"/>
    </row>
    <row r="726" spans="2:15" ht="14.5" hidden="1" x14ac:dyDescent="0.35">
      <c r="B726"/>
      <c r="C726"/>
      <c r="D726"/>
      <c r="E726"/>
      <c r="F726"/>
      <c r="G726"/>
      <c r="H726"/>
      <c r="I726"/>
      <c r="J726"/>
      <c r="K726"/>
      <c r="L726"/>
      <c r="M726"/>
      <c r="N726"/>
      <c r="O726" s="249"/>
    </row>
    <row r="727" spans="2:15" ht="14.5" hidden="1" x14ac:dyDescent="0.35">
      <c r="B727"/>
      <c r="C727"/>
      <c r="D727"/>
      <c r="E727"/>
      <c r="F727"/>
      <c r="G727"/>
      <c r="H727"/>
      <c r="I727"/>
      <c r="J727"/>
      <c r="K727"/>
      <c r="L727"/>
      <c r="M727"/>
      <c r="N727"/>
      <c r="O727" s="249"/>
    </row>
    <row r="728" spans="2:15" ht="14.5" hidden="1" x14ac:dyDescent="0.35">
      <c r="B728"/>
      <c r="C728"/>
      <c r="D728"/>
      <c r="E728"/>
      <c r="F728"/>
      <c r="G728"/>
      <c r="H728"/>
      <c r="I728"/>
      <c r="J728"/>
      <c r="K728"/>
      <c r="L728"/>
      <c r="M728"/>
      <c r="N728"/>
      <c r="O728" s="249"/>
    </row>
    <row r="729" spans="2:15" ht="14.5" hidden="1" x14ac:dyDescent="0.35">
      <c r="B729"/>
      <c r="C729"/>
      <c r="D729"/>
      <c r="E729"/>
      <c r="F729"/>
      <c r="G729"/>
      <c r="H729"/>
      <c r="I729"/>
      <c r="J729"/>
      <c r="K729"/>
      <c r="L729"/>
      <c r="M729"/>
      <c r="N729"/>
      <c r="O729" s="249"/>
    </row>
    <row r="730" spans="2:15" ht="14.5" hidden="1" x14ac:dyDescent="0.35">
      <c r="B730"/>
      <c r="C730"/>
      <c r="D730"/>
      <c r="E730"/>
      <c r="F730"/>
      <c r="G730"/>
      <c r="H730"/>
      <c r="I730"/>
      <c r="J730"/>
      <c r="K730"/>
      <c r="L730"/>
      <c r="M730"/>
      <c r="N730"/>
      <c r="O730" s="249"/>
    </row>
    <row r="731" spans="2:15" ht="14.5" hidden="1" x14ac:dyDescent="0.35">
      <c r="B731"/>
      <c r="C731"/>
      <c r="D731"/>
      <c r="E731"/>
      <c r="F731"/>
      <c r="G731"/>
      <c r="H731"/>
      <c r="I731"/>
      <c r="J731"/>
      <c r="K731"/>
      <c r="L731"/>
      <c r="M731"/>
      <c r="N731"/>
      <c r="O731" s="249"/>
    </row>
    <row r="732" spans="2:15" ht="14.5" hidden="1" x14ac:dyDescent="0.35">
      <c r="B732"/>
      <c r="C732"/>
      <c r="D732"/>
      <c r="E732"/>
      <c r="F732"/>
      <c r="G732"/>
      <c r="H732"/>
      <c r="I732"/>
      <c r="J732"/>
      <c r="K732"/>
      <c r="L732"/>
      <c r="M732"/>
      <c r="N732"/>
      <c r="O732" s="249"/>
    </row>
    <row r="733" spans="2:15" ht="14.5" hidden="1" x14ac:dyDescent="0.35">
      <c r="B733"/>
      <c r="C733"/>
      <c r="D733"/>
      <c r="E733"/>
      <c r="F733"/>
      <c r="G733"/>
      <c r="H733"/>
      <c r="I733"/>
      <c r="J733"/>
      <c r="K733"/>
      <c r="L733"/>
      <c r="M733"/>
      <c r="N733"/>
      <c r="O733" s="249"/>
    </row>
    <row r="734" spans="2:15" ht="14.5" hidden="1" x14ac:dyDescent="0.35">
      <c r="B734"/>
      <c r="C734"/>
      <c r="D734"/>
      <c r="E734"/>
      <c r="F734"/>
      <c r="G734"/>
      <c r="H734"/>
      <c r="I734"/>
      <c r="J734"/>
      <c r="K734"/>
      <c r="L734"/>
      <c r="M734"/>
      <c r="N734"/>
      <c r="O734" s="249"/>
    </row>
    <row r="735" spans="2:15" ht="14.5" hidden="1" x14ac:dyDescent="0.35">
      <c r="B735"/>
      <c r="C735"/>
      <c r="D735"/>
      <c r="E735"/>
      <c r="F735"/>
      <c r="G735"/>
      <c r="H735"/>
      <c r="I735"/>
      <c r="J735"/>
      <c r="K735"/>
      <c r="L735"/>
      <c r="M735"/>
      <c r="N735"/>
      <c r="O735" s="249"/>
    </row>
    <row r="736" spans="2:15" ht="14.5" hidden="1" x14ac:dyDescent="0.35">
      <c r="B736"/>
      <c r="C736"/>
      <c r="D736"/>
      <c r="E736"/>
      <c r="F736"/>
      <c r="G736"/>
      <c r="H736"/>
      <c r="I736"/>
      <c r="J736"/>
      <c r="K736"/>
      <c r="L736"/>
      <c r="M736"/>
      <c r="N736"/>
      <c r="O736" s="249"/>
    </row>
    <row r="737" spans="2:15" ht="14.5" hidden="1" x14ac:dyDescent="0.35">
      <c r="B737"/>
      <c r="C737"/>
      <c r="D737"/>
      <c r="E737"/>
      <c r="F737"/>
      <c r="G737"/>
      <c r="H737"/>
      <c r="I737"/>
      <c r="J737"/>
      <c r="K737"/>
      <c r="L737"/>
      <c r="M737"/>
      <c r="N737"/>
      <c r="O737" s="249"/>
    </row>
    <row r="738" spans="2:15" ht="14.5" hidden="1" x14ac:dyDescent="0.35">
      <c r="B738"/>
      <c r="C738"/>
      <c r="D738"/>
      <c r="E738"/>
      <c r="F738"/>
      <c r="G738"/>
      <c r="H738"/>
      <c r="I738"/>
      <c r="J738"/>
      <c r="K738"/>
      <c r="L738"/>
      <c r="M738"/>
      <c r="N738"/>
      <c r="O738" s="249"/>
    </row>
    <row r="739" spans="2:15" ht="14.5" hidden="1" x14ac:dyDescent="0.35">
      <c r="B739"/>
      <c r="C739"/>
      <c r="D739"/>
      <c r="E739"/>
      <c r="F739"/>
      <c r="G739"/>
      <c r="H739"/>
      <c r="I739"/>
      <c r="J739"/>
      <c r="K739"/>
      <c r="L739"/>
      <c r="M739"/>
      <c r="N739"/>
      <c r="O739" s="249"/>
    </row>
    <row r="740" spans="2:15" ht="14.5" hidden="1" x14ac:dyDescent="0.35">
      <c r="B740"/>
      <c r="C740"/>
      <c r="D740"/>
      <c r="E740"/>
      <c r="F740"/>
      <c r="G740"/>
      <c r="H740"/>
      <c r="I740"/>
      <c r="J740"/>
      <c r="K740"/>
      <c r="L740"/>
      <c r="M740"/>
      <c r="N740"/>
      <c r="O740" s="249"/>
    </row>
    <row r="741" spans="2:15" ht="14.5" hidden="1" x14ac:dyDescent="0.35">
      <c r="B741"/>
      <c r="C741"/>
      <c r="D741"/>
      <c r="E741"/>
      <c r="F741"/>
      <c r="G741"/>
      <c r="H741"/>
      <c r="I741"/>
      <c r="J741"/>
      <c r="K741"/>
      <c r="L741"/>
      <c r="M741"/>
      <c r="N741"/>
      <c r="O741" s="249"/>
    </row>
    <row r="742" spans="2:15" ht="14.5" hidden="1" x14ac:dyDescent="0.35">
      <c r="B742"/>
      <c r="C742"/>
      <c r="D742"/>
      <c r="E742"/>
      <c r="F742"/>
      <c r="G742"/>
      <c r="H742"/>
      <c r="I742"/>
      <c r="J742"/>
      <c r="K742"/>
      <c r="L742"/>
      <c r="M742"/>
      <c r="N742"/>
      <c r="O742" s="249"/>
    </row>
    <row r="743" spans="2:15" ht="14.5" hidden="1" x14ac:dyDescent="0.35">
      <c r="B743"/>
      <c r="C743"/>
      <c r="D743"/>
      <c r="E743"/>
      <c r="F743"/>
      <c r="G743"/>
      <c r="H743"/>
      <c r="I743"/>
      <c r="J743"/>
      <c r="K743"/>
      <c r="L743"/>
      <c r="M743"/>
      <c r="N743"/>
      <c r="O743" s="249"/>
    </row>
    <row r="744" spans="2:15" ht="14.5" hidden="1" x14ac:dyDescent="0.35">
      <c r="B744"/>
      <c r="C744"/>
      <c r="D744"/>
      <c r="E744"/>
      <c r="F744"/>
      <c r="G744"/>
      <c r="H744"/>
      <c r="I744"/>
      <c r="J744"/>
      <c r="K744"/>
      <c r="L744"/>
      <c r="M744"/>
      <c r="N744"/>
      <c r="O744" s="249"/>
    </row>
    <row r="745" spans="2:15" ht="14.5" hidden="1" x14ac:dyDescent="0.35">
      <c r="B745"/>
      <c r="C745"/>
      <c r="D745"/>
      <c r="E745"/>
      <c r="F745"/>
      <c r="G745"/>
      <c r="H745"/>
      <c r="I745"/>
      <c r="J745"/>
      <c r="K745"/>
      <c r="L745"/>
      <c r="M745"/>
      <c r="N745"/>
      <c r="O745" s="249"/>
    </row>
    <row r="746" spans="2:15" ht="14.5" hidden="1" x14ac:dyDescent="0.35">
      <c r="B746"/>
      <c r="C746"/>
      <c r="D746"/>
      <c r="E746"/>
      <c r="F746"/>
      <c r="G746"/>
      <c r="H746"/>
      <c r="I746"/>
      <c r="J746"/>
      <c r="K746"/>
      <c r="L746"/>
      <c r="M746"/>
      <c r="N746"/>
      <c r="O746" s="249"/>
    </row>
    <row r="747" spans="2:15" ht="14.5" hidden="1" x14ac:dyDescent="0.35">
      <c r="B747"/>
      <c r="C747"/>
      <c r="D747"/>
      <c r="E747"/>
      <c r="F747"/>
      <c r="G747"/>
      <c r="H747"/>
      <c r="I747"/>
      <c r="J747"/>
      <c r="K747"/>
      <c r="L747"/>
      <c r="M747"/>
      <c r="N747"/>
      <c r="O747" s="249"/>
    </row>
    <row r="748" spans="2:15" ht="14.5" hidden="1" x14ac:dyDescent="0.35">
      <c r="B748"/>
      <c r="C748"/>
      <c r="D748"/>
      <c r="E748"/>
      <c r="F748"/>
      <c r="G748"/>
      <c r="H748"/>
      <c r="I748"/>
      <c r="J748"/>
      <c r="K748"/>
      <c r="L748"/>
      <c r="M748"/>
      <c r="N748"/>
      <c r="O748" s="249"/>
    </row>
    <row r="749" spans="2:15" ht="14.5" hidden="1" x14ac:dyDescent="0.35">
      <c r="B749"/>
      <c r="C749"/>
      <c r="D749"/>
      <c r="E749"/>
      <c r="F749"/>
      <c r="G749"/>
      <c r="H749"/>
      <c r="I749"/>
      <c r="J749"/>
      <c r="K749"/>
      <c r="L749"/>
      <c r="M749"/>
      <c r="N749"/>
      <c r="O749" s="249"/>
    </row>
    <row r="750" spans="2:15" ht="14.5" hidden="1" x14ac:dyDescent="0.35">
      <c r="B750"/>
      <c r="C750"/>
      <c r="D750"/>
      <c r="E750"/>
      <c r="F750"/>
      <c r="G750"/>
      <c r="H750"/>
      <c r="I750"/>
      <c r="J750"/>
      <c r="K750"/>
      <c r="L750"/>
      <c r="M750"/>
      <c r="N750"/>
      <c r="O750" s="249"/>
    </row>
    <row r="751" spans="2:15" ht="14.5" hidden="1" x14ac:dyDescent="0.35">
      <c r="B751"/>
      <c r="C751"/>
      <c r="D751"/>
      <c r="E751"/>
      <c r="F751"/>
      <c r="G751"/>
      <c r="H751"/>
      <c r="I751"/>
      <c r="J751"/>
      <c r="K751"/>
      <c r="L751"/>
      <c r="M751"/>
      <c r="N751"/>
      <c r="O751" s="249"/>
    </row>
    <row r="752" spans="2:15" ht="14.5" hidden="1" x14ac:dyDescent="0.35">
      <c r="B752"/>
      <c r="C752"/>
      <c r="D752"/>
      <c r="E752"/>
      <c r="F752"/>
      <c r="G752"/>
      <c r="H752"/>
      <c r="I752"/>
      <c r="J752"/>
      <c r="K752"/>
      <c r="L752"/>
      <c r="M752"/>
      <c r="N752"/>
      <c r="O752" s="249"/>
    </row>
    <row r="753" spans="2:15" ht="14.5" hidden="1" x14ac:dyDescent="0.35">
      <c r="B753"/>
      <c r="C753"/>
      <c r="D753"/>
      <c r="E753"/>
      <c r="F753"/>
      <c r="G753"/>
      <c r="H753"/>
      <c r="I753"/>
      <c r="J753"/>
      <c r="K753"/>
      <c r="L753"/>
      <c r="M753"/>
      <c r="N753"/>
      <c r="O753" s="249"/>
    </row>
    <row r="754" spans="2:15" ht="14.5" hidden="1" x14ac:dyDescent="0.35">
      <c r="B754"/>
      <c r="C754"/>
      <c r="D754"/>
      <c r="E754"/>
      <c r="F754"/>
      <c r="G754"/>
      <c r="H754"/>
      <c r="I754"/>
      <c r="J754"/>
      <c r="K754"/>
      <c r="L754"/>
      <c r="M754"/>
      <c r="N754"/>
      <c r="O754" s="249"/>
    </row>
    <row r="755" spans="2:15" ht="14.5" hidden="1" x14ac:dyDescent="0.35">
      <c r="B755"/>
      <c r="C755"/>
      <c r="D755"/>
      <c r="E755"/>
      <c r="F755"/>
      <c r="G755"/>
      <c r="H755"/>
      <c r="I755"/>
      <c r="J755"/>
      <c r="K755"/>
      <c r="L755"/>
      <c r="M755"/>
      <c r="N755"/>
      <c r="O755" s="249"/>
    </row>
    <row r="756" spans="2:15" ht="14.5" hidden="1" x14ac:dyDescent="0.35">
      <c r="B756"/>
      <c r="C756"/>
      <c r="D756"/>
      <c r="E756"/>
      <c r="F756"/>
      <c r="G756"/>
      <c r="H756"/>
      <c r="I756"/>
      <c r="J756"/>
      <c r="K756"/>
      <c r="L756"/>
      <c r="M756"/>
      <c r="N756"/>
      <c r="O756" s="249"/>
    </row>
    <row r="757" spans="2:15" ht="14.5" hidden="1" x14ac:dyDescent="0.35">
      <c r="B757"/>
      <c r="C757"/>
      <c r="D757"/>
      <c r="E757"/>
      <c r="F757"/>
      <c r="G757"/>
      <c r="H757"/>
      <c r="I757"/>
      <c r="J757"/>
      <c r="K757"/>
      <c r="L757"/>
      <c r="M757"/>
      <c r="N757"/>
      <c r="O757" s="249"/>
    </row>
    <row r="758" spans="2:15" ht="14.5" hidden="1" x14ac:dyDescent="0.35">
      <c r="B758"/>
      <c r="C758"/>
      <c r="D758"/>
      <c r="E758"/>
      <c r="F758"/>
      <c r="G758"/>
      <c r="H758"/>
      <c r="I758"/>
      <c r="J758"/>
      <c r="K758"/>
      <c r="L758"/>
      <c r="M758"/>
      <c r="N758"/>
      <c r="O758" s="249"/>
    </row>
    <row r="759" spans="2:15" ht="14.5" hidden="1" x14ac:dyDescent="0.35">
      <c r="B759"/>
      <c r="C759"/>
      <c r="D759"/>
      <c r="E759"/>
      <c r="F759"/>
      <c r="G759"/>
      <c r="H759"/>
      <c r="I759"/>
      <c r="J759"/>
      <c r="K759"/>
      <c r="L759"/>
      <c r="M759"/>
      <c r="N759"/>
      <c r="O759" s="249"/>
    </row>
    <row r="760" spans="2:15" ht="14.5" hidden="1" x14ac:dyDescent="0.35">
      <c r="B760"/>
      <c r="C760"/>
      <c r="D760"/>
      <c r="E760"/>
      <c r="F760"/>
      <c r="G760"/>
      <c r="H760"/>
      <c r="I760"/>
      <c r="J760"/>
      <c r="K760"/>
      <c r="L760"/>
      <c r="M760"/>
      <c r="N760"/>
      <c r="O760" s="249"/>
    </row>
    <row r="761" spans="2:15" ht="14.5" hidden="1" x14ac:dyDescent="0.35">
      <c r="B761"/>
      <c r="C761"/>
      <c r="D761"/>
      <c r="E761"/>
      <c r="F761"/>
      <c r="G761"/>
      <c r="H761"/>
      <c r="I761"/>
      <c r="J761"/>
      <c r="K761"/>
      <c r="L761"/>
      <c r="M761"/>
      <c r="N761"/>
      <c r="O761" s="249"/>
    </row>
    <row r="762" spans="2:15" ht="14.5" hidden="1" x14ac:dyDescent="0.35">
      <c r="B762"/>
      <c r="C762"/>
      <c r="D762"/>
      <c r="E762"/>
      <c r="F762"/>
      <c r="G762"/>
      <c r="H762"/>
      <c r="I762"/>
      <c r="J762"/>
      <c r="K762"/>
      <c r="L762"/>
      <c r="M762"/>
      <c r="N762"/>
      <c r="O762" s="249"/>
    </row>
    <row r="763" spans="2:15" ht="14.5" hidden="1" x14ac:dyDescent="0.35">
      <c r="B763"/>
      <c r="C763"/>
      <c r="D763"/>
      <c r="E763"/>
      <c r="F763"/>
      <c r="G763"/>
      <c r="H763"/>
      <c r="I763"/>
      <c r="J763"/>
      <c r="K763"/>
      <c r="L763"/>
      <c r="M763"/>
      <c r="N763"/>
      <c r="O763" s="249"/>
    </row>
    <row r="764" spans="2:15" ht="14.5" hidden="1" x14ac:dyDescent="0.35">
      <c r="B764"/>
      <c r="C764"/>
      <c r="D764"/>
      <c r="E764"/>
      <c r="F764"/>
      <c r="G764"/>
      <c r="H764"/>
      <c r="I764"/>
      <c r="J764"/>
      <c r="K764"/>
      <c r="L764"/>
      <c r="M764"/>
      <c r="N764"/>
      <c r="O764" s="249"/>
    </row>
    <row r="765" spans="2:15" ht="14.5" hidden="1" x14ac:dyDescent="0.35">
      <c r="B765"/>
      <c r="C765"/>
      <c r="D765"/>
      <c r="E765"/>
      <c r="F765"/>
      <c r="G765"/>
      <c r="H765"/>
      <c r="I765"/>
      <c r="J765"/>
      <c r="K765"/>
      <c r="L765"/>
      <c r="M765"/>
      <c r="N765"/>
      <c r="O765" s="249"/>
    </row>
    <row r="766" spans="2:15" ht="14.5" hidden="1" x14ac:dyDescent="0.35">
      <c r="B766"/>
      <c r="C766"/>
      <c r="D766"/>
      <c r="E766"/>
      <c r="F766"/>
      <c r="G766"/>
      <c r="H766"/>
      <c r="I766"/>
      <c r="J766"/>
      <c r="K766"/>
      <c r="L766"/>
      <c r="M766"/>
      <c r="N766"/>
      <c r="O766" s="249"/>
    </row>
    <row r="767" spans="2:15" ht="14.5" hidden="1" x14ac:dyDescent="0.35">
      <c r="B767"/>
      <c r="C767"/>
      <c r="D767"/>
      <c r="E767"/>
      <c r="F767"/>
      <c r="G767"/>
      <c r="H767"/>
      <c r="I767"/>
      <c r="J767"/>
      <c r="K767"/>
      <c r="L767"/>
      <c r="M767"/>
      <c r="N767"/>
      <c r="O767" s="249"/>
    </row>
    <row r="768" spans="2:15" ht="14.5" hidden="1" x14ac:dyDescent="0.35">
      <c r="B768"/>
      <c r="C768"/>
      <c r="D768"/>
      <c r="E768"/>
      <c r="F768"/>
      <c r="G768"/>
      <c r="H768"/>
      <c r="I768"/>
      <c r="J768"/>
      <c r="K768"/>
      <c r="L768"/>
      <c r="M768"/>
      <c r="N768"/>
      <c r="O768" s="249"/>
    </row>
    <row r="769" spans="2:15" ht="14.5" hidden="1" x14ac:dyDescent="0.35">
      <c r="B769"/>
      <c r="C769"/>
      <c r="D769"/>
      <c r="E769"/>
      <c r="F769"/>
      <c r="G769"/>
      <c r="H769"/>
      <c r="I769"/>
      <c r="J769"/>
      <c r="K769"/>
      <c r="L769"/>
      <c r="M769"/>
      <c r="N769"/>
      <c r="O769" s="249"/>
    </row>
    <row r="770" spans="2:15" ht="14.5" hidden="1" x14ac:dyDescent="0.35">
      <c r="B770"/>
      <c r="C770"/>
      <c r="D770"/>
      <c r="E770"/>
      <c r="F770"/>
      <c r="G770"/>
      <c r="H770"/>
      <c r="I770"/>
      <c r="J770"/>
      <c r="K770"/>
      <c r="L770"/>
      <c r="M770"/>
      <c r="N770"/>
      <c r="O770" s="249"/>
    </row>
    <row r="771" spans="2:15" ht="14.5" hidden="1" x14ac:dyDescent="0.35">
      <c r="B771"/>
      <c r="C771"/>
      <c r="D771"/>
      <c r="E771"/>
      <c r="F771"/>
      <c r="G771"/>
      <c r="H771"/>
      <c r="I771"/>
      <c r="J771"/>
      <c r="K771"/>
      <c r="L771"/>
      <c r="M771"/>
      <c r="N771"/>
      <c r="O771" s="249"/>
    </row>
    <row r="772" spans="2:15" ht="14.5" hidden="1" x14ac:dyDescent="0.35">
      <c r="B772"/>
      <c r="C772"/>
      <c r="D772"/>
      <c r="E772"/>
      <c r="F772"/>
      <c r="G772"/>
      <c r="H772"/>
      <c r="I772"/>
      <c r="J772"/>
      <c r="K772"/>
      <c r="L772"/>
      <c r="M772"/>
      <c r="N772"/>
      <c r="O772" s="249"/>
    </row>
    <row r="773" spans="2:15" ht="14.5" hidden="1" x14ac:dyDescent="0.35">
      <c r="B773"/>
      <c r="C773"/>
      <c r="D773"/>
      <c r="E773"/>
      <c r="F773"/>
      <c r="G773"/>
      <c r="H773"/>
      <c r="I773"/>
      <c r="J773"/>
      <c r="K773"/>
      <c r="L773"/>
      <c r="M773"/>
      <c r="N773"/>
      <c r="O773" s="249"/>
    </row>
    <row r="774" spans="2:15" ht="14.5" hidden="1" x14ac:dyDescent="0.35">
      <c r="B774"/>
      <c r="C774"/>
      <c r="D774"/>
      <c r="E774"/>
      <c r="F774"/>
      <c r="G774"/>
      <c r="H774"/>
      <c r="I774"/>
      <c r="J774"/>
      <c r="K774"/>
      <c r="L774"/>
      <c r="M774"/>
      <c r="N774"/>
      <c r="O774" s="249"/>
    </row>
    <row r="775" spans="2:15" ht="14.5" hidden="1" x14ac:dyDescent="0.35">
      <c r="B775"/>
      <c r="C775"/>
      <c r="D775"/>
      <c r="E775"/>
      <c r="F775"/>
      <c r="G775"/>
      <c r="H775"/>
      <c r="I775"/>
      <c r="J775"/>
      <c r="K775"/>
      <c r="L775"/>
      <c r="M775"/>
      <c r="N775"/>
      <c r="O775" s="249"/>
    </row>
    <row r="776" spans="2:15" ht="14.5" hidden="1" x14ac:dyDescent="0.35">
      <c r="B776"/>
      <c r="C776"/>
      <c r="D776"/>
      <c r="E776"/>
      <c r="F776"/>
      <c r="G776"/>
      <c r="H776"/>
      <c r="I776"/>
      <c r="J776"/>
      <c r="K776"/>
      <c r="L776"/>
      <c r="M776"/>
      <c r="N776"/>
      <c r="O776" s="249"/>
    </row>
    <row r="777" spans="2:15" ht="14.5" hidden="1" x14ac:dyDescent="0.35">
      <c r="B777"/>
      <c r="C777"/>
      <c r="D777"/>
      <c r="E777"/>
      <c r="F777"/>
      <c r="G777"/>
      <c r="H777"/>
      <c r="I777"/>
      <c r="J777"/>
      <c r="K777"/>
      <c r="L777"/>
      <c r="M777"/>
      <c r="N777"/>
      <c r="O777" s="249"/>
    </row>
    <row r="778" spans="2:15" ht="14.5" hidden="1" x14ac:dyDescent="0.35">
      <c r="B778"/>
      <c r="C778"/>
      <c r="D778"/>
      <c r="E778"/>
      <c r="F778"/>
      <c r="G778"/>
      <c r="H778"/>
      <c r="I778"/>
      <c r="J778"/>
      <c r="K778"/>
      <c r="L778"/>
      <c r="M778"/>
      <c r="N778"/>
      <c r="O778" s="249"/>
    </row>
    <row r="779" spans="2:15" ht="14.5" hidden="1" x14ac:dyDescent="0.35">
      <c r="B779"/>
      <c r="C779"/>
      <c r="D779"/>
      <c r="E779"/>
      <c r="F779"/>
      <c r="G779"/>
      <c r="H779"/>
      <c r="I779"/>
      <c r="J779"/>
      <c r="K779"/>
      <c r="L779"/>
      <c r="M779"/>
      <c r="N779"/>
      <c r="O779" s="249"/>
    </row>
    <row r="780" spans="2:15" ht="14.5" hidden="1" x14ac:dyDescent="0.35">
      <c r="B780"/>
      <c r="C780"/>
      <c r="D780"/>
      <c r="E780"/>
      <c r="F780"/>
      <c r="G780"/>
      <c r="H780"/>
      <c r="I780"/>
      <c r="J780"/>
      <c r="K780"/>
      <c r="L780"/>
      <c r="M780"/>
      <c r="N780"/>
      <c r="O780" s="249"/>
    </row>
    <row r="781" spans="2:15" ht="14.5" hidden="1" x14ac:dyDescent="0.35">
      <c r="B781"/>
      <c r="C781"/>
      <c r="D781"/>
      <c r="E781"/>
      <c r="F781"/>
      <c r="G781"/>
      <c r="H781"/>
      <c r="I781"/>
      <c r="J781"/>
      <c r="K781"/>
      <c r="L781"/>
      <c r="M781"/>
      <c r="N781"/>
      <c r="O781" s="249"/>
    </row>
    <row r="782" spans="2:15" ht="14.5" hidden="1" x14ac:dyDescent="0.35">
      <c r="B782"/>
      <c r="C782"/>
      <c r="D782"/>
      <c r="E782"/>
      <c r="F782"/>
      <c r="G782"/>
      <c r="H782"/>
      <c r="I782"/>
      <c r="J782"/>
      <c r="K782"/>
      <c r="L782"/>
      <c r="M782"/>
      <c r="N782"/>
      <c r="O782" s="249"/>
    </row>
    <row r="783" spans="2:15" ht="14.5" hidden="1" x14ac:dyDescent="0.35">
      <c r="B783"/>
      <c r="C783"/>
      <c r="D783"/>
      <c r="E783"/>
      <c r="F783"/>
      <c r="G783"/>
      <c r="H783"/>
      <c r="I783"/>
      <c r="J783"/>
      <c r="K783"/>
      <c r="L783"/>
      <c r="M783"/>
      <c r="N783"/>
      <c r="O783" s="249"/>
    </row>
    <row r="784" spans="2:15" ht="14.5" hidden="1" x14ac:dyDescent="0.35">
      <c r="B784"/>
      <c r="C784"/>
      <c r="D784"/>
      <c r="E784"/>
      <c r="F784"/>
      <c r="G784"/>
      <c r="H784"/>
      <c r="I784"/>
      <c r="J784"/>
      <c r="K784"/>
      <c r="L784"/>
      <c r="M784"/>
      <c r="N784"/>
      <c r="O784" s="249"/>
    </row>
    <row r="785" spans="2:15" ht="14.5" hidden="1" x14ac:dyDescent="0.35">
      <c r="B785"/>
      <c r="C785"/>
      <c r="D785"/>
      <c r="E785"/>
      <c r="F785"/>
      <c r="G785"/>
      <c r="H785"/>
      <c r="I785"/>
      <c r="J785"/>
      <c r="K785"/>
      <c r="L785"/>
      <c r="M785"/>
      <c r="N785"/>
      <c r="O785" s="249"/>
    </row>
    <row r="786" spans="2:15" ht="14.5" hidden="1" x14ac:dyDescent="0.35">
      <c r="B786"/>
      <c r="C786"/>
      <c r="D786"/>
      <c r="E786"/>
      <c r="F786"/>
      <c r="G786"/>
      <c r="H786"/>
      <c r="I786"/>
      <c r="J786"/>
      <c r="K786"/>
      <c r="L786"/>
      <c r="M786"/>
      <c r="N786"/>
      <c r="O786" s="249"/>
    </row>
    <row r="787" spans="2:15" ht="14.5" hidden="1" x14ac:dyDescent="0.35">
      <c r="B787"/>
      <c r="C787"/>
      <c r="D787"/>
      <c r="E787"/>
      <c r="F787"/>
      <c r="G787"/>
      <c r="H787"/>
      <c r="I787"/>
      <c r="J787"/>
      <c r="K787"/>
      <c r="L787"/>
      <c r="M787"/>
      <c r="N787"/>
      <c r="O787" s="249"/>
    </row>
    <row r="788" spans="2:15" ht="14.5" hidden="1" x14ac:dyDescent="0.35">
      <c r="B788"/>
      <c r="C788"/>
      <c r="D788"/>
      <c r="E788"/>
      <c r="F788"/>
      <c r="G788"/>
      <c r="H788"/>
      <c r="I788"/>
      <c r="J788"/>
      <c r="K788"/>
      <c r="L788"/>
      <c r="M788"/>
      <c r="N788"/>
      <c r="O788" s="249"/>
    </row>
    <row r="789" spans="2:15" ht="14.5" hidden="1" x14ac:dyDescent="0.35">
      <c r="B789"/>
      <c r="C789"/>
      <c r="D789"/>
      <c r="E789"/>
      <c r="F789"/>
      <c r="G789"/>
      <c r="H789"/>
      <c r="I789"/>
      <c r="J789"/>
      <c r="K789"/>
      <c r="L789"/>
      <c r="M789"/>
      <c r="N789"/>
      <c r="O789" s="249"/>
    </row>
    <row r="790" spans="2:15" ht="14.5" hidden="1" x14ac:dyDescent="0.35">
      <c r="B790"/>
      <c r="C790"/>
      <c r="D790"/>
      <c r="E790"/>
      <c r="F790"/>
      <c r="G790"/>
      <c r="H790"/>
      <c r="I790"/>
      <c r="J790"/>
      <c r="K790"/>
      <c r="L790"/>
      <c r="M790"/>
      <c r="N790"/>
      <c r="O790" s="249"/>
    </row>
    <row r="791" spans="2:15" ht="14.5" hidden="1" x14ac:dyDescent="0.35">
      <c r="B791"/>
      <c r="C791"/>
      <c r="D791"/>
      <c r="E791"/>
      <c r="F791"/>
      <c r="G791"/>
      <c r="H791"/>
      <c r="I791"/>
      <c r="J791"/>
      <c r="K791"/>
      <c r="L791"/>
      <c r="M791"/>
      <c r="N791"/>
      <c r="O791" s="249"/>
    </row>
    <row r="792" spans="2:15" ht="14.5" hidden="1" x14ac:dyDescent="0.35">
      <c r="B792"/>
      <c r="C792"/>
      <c r="D792"/>
      <c r="E792"/>
      <c r="F792"/>
      <c r="G792"/>
      <c r="H792"/>
      <c r="I792"/>
      <c r="J792"/>
      <c r="K792"/>
      <c r="L792"/>
      <c r="M792"/>
      <c r="N792"/>
      <c r="O792" s="249"/>
    </row>
    <row r="793" spans="2:15" ht="14.5" hidden="1" x14ac:dyDescent="0.35">
      <c r="B793"/>
      <c r="C793"/>
      <c r="D793"/>
      <c r="E793"/>
      <c r="F793"/>
      <c r="G793"/>
      <c r="H793"/>
      <c r="I793"/>
      <c r="J793"/>
      <c r="K793"/>
      <c r="L793"/>
      <c r="M793"/>
      <c r="N793"/>
      <c r="O793" s="249"/>
    </row>
    <row r="794" spans="2:15" ht="14.5" hidden="1" x14ac:dyDescent="0.35">
      <c r="B794"/>
      <c r="C794"/>
      <c r="D794"/>
      <c r="E794"/>
      <c r="F794"/>
      <c r="G794"/>
      <c r="H794"/>
      <c r="I794"/>
      <c r="J794"/>
      <c r="K794"/>
      <c r="L794"/>
      <c r="M794"/>
      <c r="N794"/>
      <c r="O794" s="249"/>
    </row>
    <row r="795" spans="2:15" ht="14.5" hidden="1" x14ac:dyDescent="0.35">
      <c r="B795"/>
      <c r="C795"/>
      <c r="D795"/>
      <c r="E795"/>
      <c r="F795"/>
      <c r="G795"/>
      <c r="H795"/>
      <c r="I795"/>
      <c r="J795"/>
      <c r="K795"/>
      <c r="L795"/>
      <c r="M795"/>
      <c r="N795"/>
      <c r="O795" s="249"/>
    </row>
    <row r="796" spans="2:15" ht="14.5" hidden="1" x14ac:dyDescent="0.35">
      <c r="B796"/>
      <c r="C796"/>
      <c r="D796"/>
      <c r="E796"/>
      <c r="F796"/>
      <c r="G796"/>
      <c r="H796"/>
      <c r="I796"/>
      <c r="J796"/>
      <c r="K796"/>
      <c r="L796"/>
      <c r="M796"/>
      <c r="N796"/>
      <c r="O796" s="249"/>
    </row>
    <row r="797" spans="2:15" ht="14.5" hidden="1" x14ac:dyDescent="0.35">
      <c r="B797"/>
      <c r="C797"/>
      <c r="D797"/>
      <c r="E797"/>
      <c r="F797"/>
      <c r="G797"/>
      <c r="H797"/>
      <c r="I797"/>
      <c r="J797"/>
      <c r="K797"/>
      <c r="L797"/>
      <c r="M797"/>
      <c r="N797"/>
      <c r="O797" s="249"/>
    </row>
    <row r="798" spans="2:15" ht="14.5" hidden="1" x14ac:dyDescent="0.35">
      <c r="B798"/>
      <c r="C798"/>
      <c r="D798"/>
      <c r="E798"/>
      <c r="F798"/>
      <c r="G798"/>
      <c r="H798"/>
      <c r="I798"/>
      <c r="J798"/>
      <c r="K798"/>
      <c r="L798"/>
      <c r="M798"/>
      <c r="N798"/>
      <c r="O798" s="249"/>
    </row>
    <row r="799" spans="2:15" ht="14.5" hidden="1" x14ac:dyDescent="0.35">
      <c r="B799"/>
      <c r="C799"/>
      <c r="D799"/>
      <c r="E799"/>
      <c r="F799"/>
      <c r="G799"/>
      <c r="H799"/>
      <c r="I799"/>
      <c r="J799"/>
      <c r="K799"/>
      <c r="L799"/>
      <c r="M799"/>
      <c r="N799"/>
      <c r="O799" s="249"/>
    </row>
    <row r="800" spans="2:15" ht="14.5" hidden="1" x14ac:dyDescent="0.35">
      <c r="B800"/>
      <c r="C800"/>
      <c r="D800"/>
      <c r="E800"/>
      <c r="F800"/>
      <c r="G800"/>
      <c r="H800"/>
      <c r="I800"/>
      <c r="J800"/>
      <c r="K800"/>
      <c r="L800"/>
      <c r="M800"/>
      <c r="N800"/>
      <c r="O800" s="249"/>
    </row>
    <row r="801" spans="2:15" ht="14.5" hidden="1" x14ac:dyDescent="0.35">
      <c r="B801"/>
      <c r="C801"/>
      <c r="D801"/>
      <c r="E801"/>
      <c r="F801"/>
      <c r="G801"/>
      <c r="H801"/>
      <c r="I801"/>
      <c r="J801"/>
      <c r="K801"/>
      <c r="L801"/>
      <c r="M801"/>
      <c r="N801"/>
      <c r="O801" s="249"/>
    </row>
    <row r="802" spans="2:15" ht="14.5" hidden="1" x14ac:dyDescent="0.35">
      <c r="B802"/>
      <c r="C802"/>
      <c r="D802"/>
      <c r="E802"/>
      <c r="F802"/>
      <c r="G802"/>
      <c r="H802"/>
      <c r="I802"/>
      <c r="J802"/>
      <c r="K802"/>
      <c r="L802"/>
      <c r="M802"/>
      <c r="N802"/>
      <c r="O802" s="249"/>
    </row>
    <row r="803" spans="2:15" ht="14.5" hidden="1" x14ac:dyDescent="0.35">
      <c r="B803"/>
      <c r="C803"/>
      <c r="D803"/>
      <c r="E803"/>
      <c r="F803"/>
      <c r="G803"/>
      <c r="H803"/>
      <c r="I803"/>
      <c r="J803"/>
      <c r="K803"/>
      <c r="L803"/>
      <c r="M803"/>
      <c r="N803"/>
      <c r="O803" s="249"/>
    </row>
    <row r="804" spans="2:15" ht="14.5" hidden="1" x14ac:dyDescent="0.35">
      <c r="B804"/>
      <c r="C804"/>
      <c r="D804"/>
      <c r="E804"/>
      <c r="F804"/>
      <c r="G804"/>
      <c r="H804"/>
      <c r="I804"/>
      <c r="J804"/>
      <c r="K804"/>
      <c r="L804"/>
      <c r="M804"/>
      <c r="N804"/>
      <c r="O804" s="249"/>
    </row>
    <row r="805" spans="2:15" ht="14.5" hidden="1" x14ac:dyDescent="0.35">
      <c r="B805"/>
      <c r="C805"/>
      <c r="D805"/>
      <c r="E805"/>
      <c r="F805"/>
      <c r="G805"/>
      <c r="H805"/>
      <c r="I805"/>
      <c r="J805"/>
      <c r="K805"/>
      <c r="L805"/>
      <c r="M805"/>
      <c r="N805"/>
      <c r="O805" s="249"/>
    </row>
    <row r="806" spans="2:15" ht="14.5" hidden="1" x14ac:dyDescent="0.35">
      <c r="B806"/>
      <c r="C806"/>
      <c r="D806"/>
      <c r="E806"/>
      <c r="F806"/>
      <c r="G806"/>
      <c r="H806"/>
      <c r="I806"/>
      <c r="J806"/>
      <c r="K806"/>
      <c r="L806"/>
      <c r="M806"/>
      <c r="N806"/>
      <c r="O806" s="249"/>
    </row>
    <row r="807" spans="2:15" ht="14.5" hidden="1" x14ac:dyDescent="0.35">
      <c r="B807"/>
      <c r="C807"/>
      <c r="D807"/>
      <c r="E807"/>
      <c r="F807"/>
      <c r="G807"/>
      <c r="H807"/>
      <c r="I807"/>
      <c r="J807"/>
      <c r="K807"/>
      <c r="L807"/>
      <c r="M807"/>
      <c r="N807"/>
      <c r="O807" s="249"/>
    </row>
    <row r="808" spans="2:15" ht="14.5" hidden="1" x14ac:dyDescent="0.35">
      <c r="B808"/>
      <c r="C808"/>
      <c r="D808"/>
      <c r="E808"/>
      <c r="F808"/>
      <c r="G808"/>
      <c r="H808"/>
      <c r="I808"/>
      <c r="J808"/>
      <c r="K808"/>
      <c r="L808"/>
      <c r="M808"/>
      <c r="N808"/>
      <c r="O808" s="249"/>
    </row>
    <row r="809" spans="2:15" ht="14.5" hidden="1" x14ac:dyDescent="0.35">
      <c r="B809"/>
      <c r="C809"/>
      <c r="D809"/>
      <c r="E809"/>
      <c r="F809"/>
      <c r="G809"/>
      <c r="H809"/>
      <c r="I809"/>
      <c r="J809"/>
      <c r="K809"/>
      <c r="L809"/>
      <c r="M809"/>
      <c r="N809"/>
      <c r="O809" s="249"/>
    </row>
    <row r="810" spans="2:15" ht="14.5" hidden="1" x14ac:dyDescent="0.35">
      <c r="B810"/>
      <c r="C810"/>
      <c r="D810"/>
      <c r="E810"/>
      <c r="F810"/>
      <c r="G810"/>
      <c r="H810"/>
      <c r="I810"/>
      <c r="J810"/>
      <c r="K810"/>
      <c r="L810"/>
      <c r="M810"/>
      <c r="N810"/>
      <c r="O810" s="249"/>
    </row>
    <row r="811" spans="2:15" ht="14.5" hidden="1" x14ac:dyDescent="0.35">
      <c r="B811"/>
      <c r="C811"/>
      <c r="D811"/>
      <c r="E811"/>
      <c r="F811"/>
      <c r="G811"/>
      <c r="H811"/>
      <c r="I811"/>
      <c r="J811"/>
      <c r="K811"/>
      <c r="L811"/>
      <c r="M811"/>
      <c r="N811"/>
      <c r="O811" s="249"/>
    </row>
    <row r="812" spans="2:15" ht="14.5" hidden="1" x14ac:dyDescent="0.35">
      <c r="B812"/>
      <c r="C812"/>
      <c r="D812"/>
      <c r="E812"/>
      <c r="F812"/>
      <c r="G812"/>
      <c r="H812"/>
      <c r="I812"/>
      <c r="J812"/>
      <c r="K812"/>
      <c r="L812"/>
      <c r="M812"/>
      <c r="N812"/>
      <c r="O812" s="249"/>
    </row>
    <row r="813" spans="2:15" ht="14.5" hidden="1" x14ac:dyDescent="0.35">
      <c r="B813"/>
      <c r="C813"/>
      <c r="D813"/>
      <c r="E813"/>
      <c r="F813"/>
      <c r="G813"/>
      <c r="H813"/>
      <c r="I813"/>
      <c r="J813"/>
      <c r="K813"/>
      <c r="L813"/>
      <c r="M813"/>
      <c r="N813"/>
      <c r="O813" s="249"/>
    </row>
    <row r="814" spans="2:15" ht="14.5" hidden="1" x14ac:dyDescent="0.35">
      <c r="B814"/>
      <c r="C814"/>
      <c r="D814"/>
      <c r="E814"/>
      <c r="F814"/>
      <c r="G814"/>
      <c r="H814"/>
      <c r="I814"/>
      <c r="J814"/>
      <c r="K814"/>
      <c r="L814"/>
      <c r="M814"/>
      <c r="N814"/>
      <c r="O814" s="249"/>
    </row>
    <row r="815" spans="2:15" ht="14.5" hidden="1" x14ac:dyDescent="0.35">
      <c r="B815"/>
      <c r="C815"/>
      <c r="D815"/>
      <c r="E815"/>
      <c r="F815"/>
      <c r="G815"/>
      <c r="H815"/>
      <c r="I815"/>
      <c r="J815"/>
      <c r="K815"/>
      <c r="L815"/>
      <c r="M815"/>
      <c r="N815"/>
      <c r="O815" s="249"/>
    </row>
    <row r="816" spans="2:15" ht="14.5" hidden="1" x14ac:dyDescent="0.35">
      <c r="B816"/>
      <c r="C816"/>
      <c r="D816"/>
      <c r="E816"/>
      <c r="F816"/>
      <c r="G816"/>
      <c r="H816"/>
      <c r="I816"/>
      <c r="J816"/>
      <c r="K816"/>
      <c r="L816"/>
      <c r="M816"/>
      <c r="N816"/>
      <c r="O816" s="249"/>
    </row>
    <row r="817" spans="2:15" ht="14.5" hidden="1" x14ac:dyDescent="0.35">
      <c r="B817"/>
      <c r="C817"/>
      <c r="D817"/>
      <c r="E817"/>
      <c r="F817"/>
      <c r="G817"/>
      <c r="H817"/>
      <c r="I817"/>
      <c r="J817"/>
      <c r="K817"/>
      <c r="L817"/>
      <c r="M817"/>
      <c r="N817"/>
      <c r="O817" s="249"/>
    </row>
    <row r="818" spans="2:15" ht="14.5" hidden="1" x14ac:dyDescent="0.35">
      <c r="B818"/>
      <c r="C818"/>
      <c r="D818"/>
      <c r="E818"/>
      <c r="F818"/>
      <c r="G818"/>
      <c r="H818"/>
      <c r="I818"/>
      <c r="J818"/>
      <c r="K818"/>
      <c r="L818"/>
      <c r="M818"/>
      <c r="N818"/>
      <c r="O818" s="249"/>
    </row>
    <row r="819" spans="2:15" ht="14.5" hidden="1" x14ac:dyDescent="0.35">
      <c r="B819"/>
      <c r="C819"/>
      <c r="D819"/>
      <c r="E819"/>
      <c r="F819"/>
      <c r="G819"/>
      <c r="H819"/>
      <c r="I819"/>
      <c r="J819"/>
      <c r="K819"/>
      <c r="L819"/>
      <c r="M819"/>
      <c r="N819"/>
      <c r="O819" s="249"/>
    </row>
    <row r="820" spans="2:15" ht="14.5" hidden="1" x14ac:dyDescent="0.35">
      <c r="B820"/>
      <c r="C820"/>
      <c r="D820"/>
      <c r="E820"/>
      <c r="F820"/>
      <c r="G820"/>
      <c r="H820"/>
      <c r="I820"/>
      <c r="J820"/>
      <c r="K820"/>
      <c r="L820"/>
      <c r="M820"/>
      <c r="N820"/>
      <c r="O820" s="249"/>
    </row>
    <row r="821" spans="2:15" ht="14.5" hidden="1" x14ac:dyDescent="0.35">
      <c r="B821"/>
      <c r="C821"/>
      <c r="D821"/>
      <c r="E821"/>
      <c r="F821"/>
      <c r="G821"/>
      <c r="H821"/>
      <c r="I821"/>
      <c r="J821"/>
      <c r="K821"/>
      <c r="L821"/>
      <c r="M821"/>
      <c r="N821"/>
      <c r="O821" s="249"/>
    </row>
    <row r="822" spans="2:15" ht="14.5" hidden="1" x14ac:dyDescent="0.35">
      <c r="B822"/>
      <c r="C822"/>
      <c r="D822"/>
      <c r="E822"/>
      <c r="F822"/>
      <c r="G822"/>
      <c r="H822"/>
      <c r="I822"/>
      <c r="J822"/>
      <c r="K822"/>
      <c r="L822"/>
      <c r="M822"/>
      <c r="N822"/>
      <c r="O822" s="249"/>
    </row>
    <row r="823" spans="2:15" ht="14.5" hidden="1" x14ac:dyDescent="0.35">
      <c r="B823"/>
      <c r="C823"/>
      <c r="D823"/>
      <c r="E823"/>
      <c r="F823"/>
      <c r="G823"/>
      <c r="H823"/>
      <c r="I823"/>
      <c r="J823"/>
      <c r="K823"/>
      <c r="L823"/>
      <c r="M823"/>
      <c r="N823"/>
      <c r="O823" s="249"/>
    </row>
    <row r="824" spans="2:15" ht="14.5" hidden="1" x14ac:dyDescent="0.35">
      <c r="B824"/>
      <c r="C824"/>
      <c r="D824"/>
      <c r="E824"/>
      <c r="F824"/>
      <c r="G824"/>
      <c r="H824"/>
      <c r="I824"/>
      <c r="J824"/>
      <c r="K824"/>
      <c r="L824"/>
      <c r="M824"/>
      <c r="N824"/>
      <c r="O824" s="249"/>
    </row>
    <row r="825" spans="2:15" ht="14.5" hidden="1" x14ac:dyDescent="0.35">
      <c r="B825"/>
      <c r="C825"/>
      <c r="D825"/>
      <c r="E825"/>
      <c r="F825"/>
      <c r="G825"/>
      <c r="H825"/>
      <c r="I825"/>
      <c r="J825"/>
      <c r="K825"/>
      <c r="L825"/>
      <c r="M825"/>
      <c r="N825"/>
      <c r="O825" s="249"/>
    </row>
    <row r="826" spans="2:15" ht="14.5" hidden="1" x14ac:dyDescent="0.35">
      <c r="B826"/>
      <c r="C826"/>
      <c r="D826"/>
      <c r="E826"/>
      <c r="F826"/>
      <c r="G826"/>
      <c r="H826"/>
      <c r="I826"/>
      <c r="J826"/>
      <c r="K826"/>
      <c r="L826"/>
      <c r="M826"/>
      <c r="N826"/>
      <c r="O826" s="249"/>
    </row>
    <row r="827" spans="2:15" ht="14.5" hidden="1" x14ac:dyDescent="0.35">
      <c r="B827"/>
      <c r="C827"/>
      <c r="D827"/>
      <c r="E827"/>
      <c r="F827"/>
      <c r="G827"/>
      <c r="H827"/>
      <c r="I827"/>
      <c r="J827"/>
      <c r="K827"/>
      <c r="L827"/>
      <c r="M827"/>
      <c r="N827"/>
      <c r="O827" s="249"/>
    </row>
    <row r="828" spans="2:15" ht="14.5" hidden="1" x14ac:dyDescent="0.35">
      <c r="B828"/>
      <c r="C828"/>
      <c r="D828"/>
      <c r="E828"/>
      <c r="F828"/>
      <c r="G828"/>
      <c r="H828"/>
      <c r="I828"/>
      <c r="J828"/>
      <c r="K828"/>
      <c r="L828"/>
      <c r="M828"/>
      <c r="N828"/>
      <c r="O828" s="249"/>
    </row>
    <row r="829" spans="2:15" ht="14.5" hidden="1" x14ac:dyDescent="0.35">
      <c r="B829"/>
      <c r="C829"/>
      <c r="D829"/>
      <c r="E829"/>
      <c r="F829"/>
      <c r="G829"/>
      <c r="H829"/>
      <c r="I829"/>
      <c r="J829"/>
      <c r="K829"/>
      <c r="L829"/>
      <c r="M829"/>
      <c r="N829"/>
      <c r="O829" s="249"/>
    </row>
    <row r="830" spans="2:15" ht="14.5" hidden="1" x14ac:dyDescent="0.35">
      <c r="B830"/>
      <c r="C830"/>
      <c r="D830"/>
      <c r="E830"/>
      <c r="F830"/>
      <c r="G830"/>
      <c r="H830"/>
      <c r="I830"/>
      <c r="J830"/>
      <c r="K830"/>
      <c r="L830"/>
      <c r="M830"/>
      <c r="N830"/>
      <c r="O830" s="249"/>
    </row>
    <row r="831" spans="2:15" ht="14.5" hidden="1" x14ac:dyDescent="0.35">
      <c r="B831"/>
      <c r="C831"/>
      <c r="D831"/>
      <c r="E831"/>
      <c r="F831"/>
      <c r="G831"/>
      <c r="H831"/>
      <c r="I831"/>
      <c r="J831"/>
      <c r="K831"/>
      <c r="L831"/>
      <c r="M831"/>
      <c r="N831"/>
      <c r="O831" s="249"/>
    </row>
    <row r="832" spans="2:15" ht="14.5" hidden="1" x14ac:dyDescent="0.35">
      <c r="B832"/>
      <c r="C832"/>
      <c r="D832"/>
      <c r="E832"/>
      <c r="F832"/>
      <c r="G832"/>
      <c r="H832"/>
      <c r="I832"/>
      <c r="J832"/>
      <c r="K832"/>
      <c r="L832"/>
      <c r="M832"/>
      <c r="N832"/>
      <c r="O832" s="249"/>
    </row>
    <row r="833" spans="2:15" ht="14.5" hidden="1" x14ac:dyDescent="0.35">
      <c r="B833"/>
      <c r="C833"/>
      <c r="D833"/>
      <c r="E833"/>
      <c r="F833"/>
      <c r="G833"/>
      <c r="H833"/>
      <c r="I833"/>
      <c r="J833"/>
      <c r="K833"/>
      <c r="L833"/>
      <c r="M833"/>
      <c r="N833"/>
      <c r="O833" s="249"/>
    </row>
    <row r="834" spans="2:15" ht="14.5" hidden="1" x14ac:dyDescent="0.35">
      <c r="B834"/>
      <c r="C834"/>
      <c r="D834"/>
      <c r="E834"/>
      <c r="F834"/>
      <c r="G834"/>
      <c r="H834"/>
      <c r="I834"/>
      <c r="J834"/>
      <c r="K834"/>
      <c r="L834"/>
      <c r="M834"/>
      <c r="N834"/>
      <c r="O834" s="249"/>
    </row>
    <row r="835" spans="2:15" ht="14.5" hidden="1" x14ac:dyDescent="0.35">
      <c r="B835"/>
      <c r="C835"/>
      <c r="D835"/>
      <c r="E835"/>
      <c r="F835"/>
      <c r="G835"/>
      <c r="H835"/>
      <c r="I835"/>
      <c r="J835"/>
      <c r="K835"/>
      <c r="L835"/>
      <c r="M835"/>
      <c r="N835"/>
      <c r="O835" s="249"/>
    </row>
    <row r="836" spans="2:15" ht="14.5" hidden="1" x14ac:dyDescent="0.35">
      <c r="B836"/>
      <c r="C836"/>
      <c r="D836"/>
      <c r="E836"/>
      <c r="F836"/>
      <c r="G836"/>
      <c r="H836"/>
      <c r="I836"/>
      <c r="J836"/>
      <c r="K836"/>
      <c r="L836"/>
      <c r="M836"/>
      <c r="N836"/>
      <c r="O836" s="249"/>
    </row>
    <row r="837" spans="2:15" ht="14.5" hidden="1" x14ac:dyDescent="0.35">
      <c r="B837"/>
      <c r="C837"/>
      <c r="D837"/>
      <c r="E837"/>
      <c r="F837"/>
      <c r="G837"/>
      <c r="H837"/>
      <c r="I837"/>
      <c r="J837"/>
      <c r="K837"/>
      <c r="L837"/>
      <c r="M837"/>
      <c r="N837"/>
      <c r="O837" s="249"/>
    </row>
    <row r="838" spans="2:15" ht="14.5" hidden="1" x14ac:dyDescent="0.35">
      <c r="B838"/>
      <c r="C838"/>
      <c r="D838"/>
      <c r="E838"/>
      <c r="F838"/>
      <c r="G838"/>
      <c r="H838"/>
      <c r="I838"/>
      <c r="J838"/>
      <c r="K838"/>
      <c r="L838"/>
      <c r="M838"/>
      <c r="N838"/>
      <c r="O838" s="249"/>
    </row>
    <row r="839" spans="2:15" ht="14.5" hidden="1" x14ac:dyDescent="0.35">
      <c r="B839"/>
      <c r="C839"/>
      <c r="D839"/>
      <c r="E839"/>
      <c r="F839"/>
      <c r="G839"/>
      <c r="H839"/>
      <c r="I839"/>
      <c r="J839"/>
      <c r="K839"/>
      <c r="L839"/>
      <c r="M839"/>
      <c r="N839"/>
      <c r="O839" s="249"/>
    </row>
    <row r="840" spans="2:15" ht="14.5" hidden="1" x14ac:dyDescent="0.35">
      <c r="B840"/>
      <c r="C840"/>
      <c r="D840"/>
      <c r="E840"/>
      <c r="F840"/>
      <c r="G840"/>
      <c r="H840"/>
      <c r="I840"/>
      <c r="J840"/>
      <c r="K840"/>
      <c r="L840"/>
      <c r="M840"/>
      <c r="N840"/>
      <c r="O840" s="249"/>
    </row>
    <row r="841" spans="2:15" ht="14.5" hidden="1" x14ac:dyDescent="0.35">
      <c r="B841"/>
      <c r="C841"/>
      <c r="D841"/>
      <c r="E841"/>
      <c r="F841"/>
      <c r="G841"/>
      <c r="H841"/>
      <c r="I841"/>
      <c r="J841"/>
      <c r="K841"/>
      <c r="L841"/>
      <c r="M841"/>
      <c r="N841"/>
      <c r="O841" s="249"/>
    </row>
    <row r="842" spans="2:15" ht="14.5" hidden="1" x14ac:dyDescent="0.35">
      <c r="B842"/>
      <c r="C842"/>
      <c r="D842"/>
      <c r="E842"/>
      <c r="F842"/>
      <c r="G842"/>
      <c r="H842"/>
      <c r="I842"/>
      <c r="J842"/>
      <c r="K842"/>
      <c r="L842"/>
      <c r="M842"/>
      <c r="N842"/>
      <c r="O842" s="249"/>
    </row>
    <row r="843" spans="2:15" ht="14.5" hidden="1" x14ac:dyDescent="0.35">
      <c r="B843"/>
      <c r="C843"/>
      <c r="D843"/>
      <c r="E843"/>
      <c r="F843"/>
      <c r="G843"/>
      <c r="H843"/>
      <c r="I843"/>
      <c r="J843"/>
      <c r="K843"/>
      <c r="L843"/>
      <c r="M843"/>
      <c r="N843"/>
      <c r="O843" s="249"/>
    </row>
    <row r="844" spans="2:15" ht="14.5" hidden="1" x14ac:dyDescent="0.35">
      <c r="B844"/>
      <c r="C844"/>
      <c r="D844"/>
      <c r="E844"/>
      <c r="F844"/>
      <c r="G844"/>
      <c r="H844"/>
      <c r="I844"/>
      <c r="J844"/>
      <c r="K844"/>
      <c r="L844"/>
      <c r="M844"/>
      <c r="N844"/>
      <c r="O844" s="249"/>
    </row>
    <row r="845" spans="2:15" ht="14.5" hidden="1" x14ac:dyDescent="0.35">
      <c r="B845"/>
      <c r="C845"/>
      <c r="D845"/>
      <c r="E845"/>
      <c r="F845"/>
      <c r="G845"/>
      <c r="H845"/>
      <c r="I845"/>
      <c r="J845"/>
      <c r="K845"/>
      <c r="L845"/>
      <c r="M845"/>
      <c r="N845"/>
      <c r="O845" s="249"/>
    </row>
    <row r="846" spans="2:15" ht="14.5" hidden="1" x14ac:dyDescent="0.35">
      <c r="B846"/>
      <c r="C846"/>
      <c r="D846"/>
      <c r="E846"/>
      <c r="F846"/>
      <c r="G846"/>
      <c r="H846"/>
      <c r="I846"/>
      <c r="J846"/>
      <c r="K846"/>
      <c r="L846"/>
      <c r="M846"/>
      <c r="N846"/>
      <c r="O846" s="249"/>
    </row>
    <row r="847" spans="2:15" ht="14.5" hidden="1" x14ac:dyDescent="0.35">
      <c r="B847"/>
      <c r="C847"/>
      <c r="D847"/>
      <c r="E847"/>
      <c r="F847"/>
      <c r="G847"/>
      <c r="H847"/>
      <c r="I847"/>
      <c r="J847"/>
      <c r="K847"/>
      <c r="L847"/>
      <c r="M847"/>
      <c r="N847"/>
      <c r="O847" s="249"/>
    </row>
    <row r="848" spans="2:15" ht="14.5" hidden="1" x14ac:dyDescent="0.35">
      <c r="B848"/>
      <c r="C848"/>
      <c r="D848"/>
      <c r="E848"/>
      <c r="F848"/>
      <c r="G848"/>
      <c r="H848"/>
      <c r="I848"/>
      <c r="J848"/>
      <c r="K848"/>
      <c r="L848"/>
      <c r="M848"/>
      <c r="N848"/>
      <c r="O848" s="249"/>
    </row>
    <row r="849" spans="2:15" ht="14.5" hidden="1" x14ac:dyDescent="0.35">
      <c r="B849"/>
      <c r="C849"/>
      <c r="D849"/>
      <c r="E849"/>
      <c r="F849"/>
      <c r="G849"/>
      <c r="H849"/>
      <c r="I849"/>
      <c r="J849"/>
      <c r="K849"/>
      <c r="L849"/>
      <c r="M849"/>
      <c r="N849"/>
      <c r="O849" s="249"/>
    </row>
    <row r="850" spans="2:15" ht="14.5" hidden="1" x14ac:dyDescent="0.35">
      <c r="B850"/>
      <c r="C850"/>
      <c r="D850"/>
      <c r="E850"/>
      <c r="F850"/>
      <c r="G850"/>
      <c r="H850"/>
      <c r="I850"/>
      <c r="J850"/>
      <c r="K850"/>
      <c r="L850"/>
      <c r="M850"/>
      <c r="N850"/>
      <c r="O850" s="249"/>
    </row>
    <row r="851" spans="2:15" ht="14.5" hidden="1" x14ac:dyDescent="0.35">
      <c r="B851"/>
      <c r="C851"/>
      <c r="D851"/>
      <c r="E851"/>
      <c r="F851"/>
      <c r="G851"/>
      <c r="H851"/>
      <c r="I851"/>
      <c r="J851"/>
      <c r="K851"/>
      <c r="L851"/>
      <c r="M851"/>
      <c r="N851"/>
      <c r="O851" s="249"/>
    </row>
    <row r="852" spans="2:15" ht="14.5" hidden="1" x14ac:dyDescent="0.35">
      <c r="B852"/>
      <c r="C852"/>
      <c r="D852"/>
      <c r="E852"/>
      <c r="F852"/>
      <c r="G852"/>
      <c r="H852"/>
      <c r="I852"/>
      <c r="J852"/>
      <c r="K852"/>
      <c r="L852"/>
      <c r="M852"/>
      <c r="N852"/>
      <c r="O852" s="249"/>
    </row>
    <row r="853" spans="2:15" ht="14.5" hidden="1" x14ac:dyDescent="0.35">
      <c r="B853"/>
      <c r="C853"/>
      <c r="D853"/>
      <c r="E853"/>
      <c r="F853"/>
      <c r="G853"/>
      <c r="H853"/>
      <c r="I853"/>
      <c r="J853"/>
      <c r="K853"/>
      <c r="L853"/>
      <c r="M853"/>
      <c r="N853"/>
      <c r="O853" s="249"/>
    </row>
    <row r="854" spans="2:15" ht="14.5" hidden="1" x14ac:dyDescent="0.35">
      <c r="B854"/>
      <c r="C854"/>
      <c r="D854"/>
      <c r="E854"/>
      <c r="F854"/>
      <c r="G854"/>
      <c r="H854"/>
      <c r="I854"/>
      <c r="J854"/>
      <c r="K854"/>
      <c r="L854"/>
      <c r="M854"/>
      <c r="N854"/>
      <c r="O854" s="249"/>
    </row>
    <row r="855" spans="2:15" ht="14.5" hidden="1" x14ac:dyDescent="0.35">
      <c r="B855"/>
      <c r="C855"/>
      <c r="D855"/>
      <c r="E855"/>
      <c r="F855"/>
      <c r="G855"/>
      <c r="H855"/>
      <c r="I855"/>
      <c r="J855"/>
      <c r="K855"/>
      <c r="L855"/>
      <c r="M855"/>
      <c r="N855"/>
      <c r="O855" s="249"/>
    </row>
    <row r="856" spans="2:15" ht="14.5" hidden="1" x14ac:dyDescent="0.35">
      <c r="B856"/>
      <c r="C856"/>
      <c r="D856"/>
      <c r="E856"/>
      <c r="F856"/>
      <c r="G856"/>
      <c r="H856"/>
      <c r="I856"/>
      <c r="J856"/>
      <c r="K856"/>
      <c r="L856"/>
      <c r="M856"/>
      <c r="N856"/>
      <c r="O856" s="249"/>
    </row>
    <row r="857" spans="2:15" ht="14.5" hidden="1" x14ac:dyDescent="0.35">
      <c r="B857"/>
      <c r="C857"/>
      <c r="D857"/>
      <c r="E857"/>
      <c r="F857"/>
      <c r="G857"/>
      <c r="H857"/>
      <c r="I857"/>
      <c r="J857"/>
      <c r="K857"/>
      <c r="L857"/>
      <c r="M857"/>
      <c r="N857"/>
      <c r="O857" s="249"/>
    </row>
    <row r="858" spans="2:15" ht="14.5" hidden="1" x14ac:dyDescent="0.35">
      <c r="B858"/>
      <c r="C858"/>
      <c r="D858"/>
      <c r="E858"/>
      <c r="F858"/>
      <c r="G858"/>
      <c r="H858"/>
      <c r="I858"/>
      <c r="J858"/>
      <c r="K858"/>
      <c r="L858"/>
      <c r="M858"/>
      <c r="N858"/>
      <c r="O858" s="249"/>
    </row>
    <row r="859" spans="2:15" ht="14.5" hidden="1" x14ac:dyDescent="0.35">
      <c r="B859"/>
      <c r="C859"/>
      <c r="D859"/>
      <c r="E859"/>
      <c r="F859"/>
      <c r="G859"/>
      <c r="H859"/>
      <c r="I859"/>
      <c r="J859"/>
      <c r="K859"/>
      <c r="L859"/>
      <c r="M859"/>
      <c r="N859"/>
      <c r="O859" s="249"/>
    </row>
    <row r="860" spans="2:15" ht="14.5" hidden="1" x14ac:dyDescent="0.35">
      <c r="B860"/>
      <c r="C860"/>
      <c r="D860"/>
      <c r="E860"/>
      <c r="F860"/>
      <c r="G860"/>
      <c r="H860"/>
      <c r="I860"/>
      <c r="J860"/>
      <c r="K860"/>
      <c r="L860"/>
      <c r="M860"/>
      <c r="N860"/>
      <c r="O860" s="249"/>
    </row>
    <row r="861" spans="2:15" ht="14.5" hidden="1" x14ac:dyDescent="0.35">
      <c r="B861"/>
      <c r="C861"/>
      <c r="D861"/>
      <c r="E861"/>
      <c r="F861"/>
      <c r="G861"/>
      <c r="H861"/>
      <c r="I861"/>
      <c r="J861"/>
      <c r="K861"/>
      <c r="L861"/>
      <c r="M861"/>
      <c r="N861"/>
      <c r="O861" s="249"/>
    </row>
    <row r="862" spans="2:15" ht="14.5" hidden="1" x14ac:dyDescent="0.35">
      <c r="B862"/>
      <c r="C862"/>
      <c r="D862"/>
      <c r="E862"/>
      <c r="F862"/>
      <c r="G862"/>
      <c r="H862"/>
      <c r="I862"/>
      <c r="J862"/>
      <c r="K862"/>
      <c r="L862"/>
      <c r="M862"/>
      <c r="N862"/>
      <c r="O862" s="249"/>
    </row>
    <row r="863" spans="2:15" ht="14.5" hidden="1" x14ac:dyDescent="0.35">
      <c r="B863"/>
      <c r="C863"/>
      <c r="D863"/>
      <c r="E863"/>
      <c r="F863"/>
      <c r="G863"/>
      <c r="H863"/>
      <c r="I863"/>
      <c r="J863"/>
      <c r="K863"/>
      <c r="L863"/>
      <c r="M863"/>
      <c r="N863"/>
      <c r="O863" s="249"/>
    </row>
    <row r="864" spans="2:15" ht="14.5" hidden="1" x14ac:dyDescent="0.35">
      <c r="B864"/>
      <c r="C864"/>
      <c r="D864"/>
      <c r="E864"/>
      <c r="F864"/>
      <c r="G864"/>
      <c r="H864"/>
      <c r="I864"/>
      <c r="J864"/>
      <c r="K864"/>
      <c r="L864"/>
      <c r="M864"/>
      <c r="N864"/>
      <c r="O864" s="249"/>
    </row>
    <row r="865" spans="2:15" ht="14.5" hidden="1" x14ac:dyDescent="0.35">
      <c r="B865"/>
      <c r="C865"/>
      <c r="D865"/>
      <c r="E865"/>
      <c r="F865"/>
      <c r="G865"/>
      <c r="H865"/>
      <c r="I865"/>
      <c r="J865"/>
      <c r="K865"/>
      <c r="L865"/>
      <c r="M865"/>
      <c r="N865"/>
      <c r="O865" s="249"/>
    </row>
    <row r="866" spans="2:15" ht="14.5" hidden="1" x14ac:dyDescent="0.35">
      <c r="B866"/>
      <c r="C866"/>
      <c r="D866"/>
      <c r="E866"/>
      <c r="F866"/>
      <c r="G866"/>
      <c r="H866"/>
      <c r="I866"/>
      <c r="J866"/>
      <c r="K866"/>
      <c r="L866"/>
      <c r="M866"/>
      <c r="N866"/>
      <c r="O866" s="249"/>
    </row>
    <row r="867" spans="2:15" ht="14.5" hidden="1" x14ac:dyDescent="0.35">
      <c r="B867"/>
      <c r="C867"/>
      <c r="D867"/>
      <c r="E867"/>
      <c r="F867"/>
      <c r="G867"/>
      <c r="H867"/>
      <c r="I867"/>
      <c r="J867"/>
      <c r="K867"/>
      <c r="L867"/>
      <c r="M867"/>
      <c r="N867"/>
      <c r="O867" s="249"/>
    </row>
    <row r="868" spans="2:15" ht="14.5" hidden="1" x14ac:dyDescent="0.35">
      <c r="B868"/>
      <c r="C868"/>
      <c r="D868"/>
      <c r="E868"/>
      <c r="F868"/>
      <c r="G868"/>
      <c r="H868"/>
      <c r="I868"/>
      <c r="J868"/>
      <c r="K868"/>
      <c r="L868"/>
      <c r="M868"/>
      <c r="N868"/>
      <c r="O868" s="249"/>
    </row>
    <row r="869" spans="2:15" ht="14.5" hidden="1" x14ac:dyDescent="0.35">
      <c r="B869"/>
      <c r="C869"/>
      <c r="D869"/>
      <c r="E869"/>
      <c r="F869"/>
      <c r="G869"/>
      <c r="H869"/>
      <c r="I869"/>
      <c r="J869"/>
      <c r="K869"/>
      <c r="L869"/>
      <c r="M869"/>
      <c r="N869"/>
      <c r="O869" s="249"/>
    </row>
    <row r="870" spans="2:15" ht="14.5" hidden="1" x14ac:dyDescent="0.35">
      <c r="B870"/>
      <c r="C870"/>
      <c r="D870"/>
      <c r="E870"/>
      <c r="F870"/>
      <c r="G870"/>
      <c r="H870"/>
      <c r="I870"/>
      <c r="J870"/>
      <c r="K870"/>
      <c r="L870"/>
      <c r="M870"/>
      <c r="N870"/>
      <c r="O870" s="249"/>
    </row>
    <row r="871" spans="2:15" ht="14.5" hidden="1" x14ac:dyDescent="0.35">
      <c r="B871"/>
      <c r="C871"/>
      <c r="D871"/>
      <c r="E871"/>
      <c r="F871"/>
      <c r="G871"/>
      <c r="H871"/>
      <c r="I871"/>
      <c r="J871"/>
      <c r="K871"/>
      <c r="L871"/>
      <c r="M871"/>
      <c r="N871"/>
      <c r="O871" s="249"/>
    </row>
    <row r="872" spans="2:15" ht="14.5" hidden="1" x14ac:dyDescent="0.35">
      <c r="B872"/>
      <c r="C872"/>
      <c r="D872"/>
      <c r="E872"/>
      <c r="F872"/>
      <c r="G872"/>
      <c r="H872"/>
      <c r="I872"/>
      <c r="J872"/>
      <c r="K872"/>
      <c r="L872"/>
      <c r="M872"/>
      <c r="N872"/>
      <c r="O872" s="249"/>
    </row>
    <row r="873" spans="2:15" ht="14.5" hidden="1" x14ac:dyDescent="0.35">
      <c r="B873"/>
      <c r="C873"/>
      <c r="D873"/>
      <c r="E873"/>
      <c r="F873"/>
      <c r="G873"/>
      <c r="H873"/>
      <c r="I873"/>
      <c r="J873"/>
      <c r="K873"/>
      <c r="L873"/>
      <c r="M873"/>
      <c r="N873"/>
      <c r="O873" s="249"/>
    </row>
    <row r="874" spans="2:15" ht="14.5" hidden="1" x14ac:dyDescent="0.35">
      <c r="B874"/>
      <c r="C874"/>
      <c r="D874"/>
      <c r="E874"/>
      <c r="F874"/>
      <c r="G874"/>
      <c r="H874"/>
      <c r="I874"/>
      <c r="J874"/>
      <c r="K874"/>
      <c r="L874"/>
      <c r="M874"/>
      <c r="N874"/>
      <c r="O874" s="249"/>
    </row>
    <row r="875" spans="2:15" ht="14.5" hidden="1" x14ac:dyDescent="0.35">
      <c r="B875"/>
      <c r="C875"/>
      <c r="D875"/>
      <c r="E875"/>
      <c r="F875"/>
      <c r="G875"/>
      <c r="H875"/>
      <c r="I875"/>
      <c r="J875"/>
      <c r="K875"/>
      <c r="L875"/>
      <c r="M875"/>
      <c r="N875"/>
      <c r="O875" s="249"/>
    </row>
    <row r="876" spans="2:15" ht="14.5" hidden="1" x14ac:dyDescent="0.35">
      <c r="B876"/>
      <c r="C876"/>
      <c r="D876"/>
      <c r="E876"/>
      <c r="F876"/>
      <c r="G876"/>
      <c r="H876"/>
      <c r="I876"/>
      <c r="J876"/>
      <c r="K876"/>
      <c r="L876"/>
      <c r="M876"/>
      <c r="N876"/>
      <c r="O876" s="249"/>
    </row>
    <row r="877" spans="2:15" ht="14.5" hidden="1" x14ac:dyDescent="0.35">
      <c r="B877"/>
      <c r="C877"/>
      <c r="D877"/>
      <c r="E877"/>
      <c r="F877"/>
      <c r="G877"/>
      <c r="H877"/>
      <c r="I877"/>
      <c r="J877"/>
      <c r="K877"/>
      <c r="L877"/>
      <c r="M877"/>
      <c r="N877"/>
      <c r="O877" s="249"/>
    </row>
    <row r="878" spans="2:15" ht="14.5" hidden="1" x14ac:dyDescent="0.35">
      <c r="B878"/>
      <c r="C878"/>
      <c r="D878"/>
      <c r="E878"/>
      <c r="F878"/>
      <c r="G878"/>
      <c r="H878"/>
      <c r="I878"/>
      <c r="J878"/>
      <c r="K878"/>
      <c r="L878"/>
      <c r="M878"/>
      <c r="N878"/>
      <c r="O878" s="249"/>
    </row>
    <row r="879" spans="2:15" ht="14.5" hidden="1" x14ac:dyDescent="0.35">
      <c r="B879"/>
      <c r="C879"/>
      <c r="D879"/>
      <c r="E879"/>
      <c r="F879"/>
      <c r="G879"/>
      <c r="H879"/>
      <c r="I879"/>
      <c r="J879"/>
      <c r="K879"/>
      <c r="L879"/>
      <c r="M879"/>
      <c r="N879"/>
      <c r="O879" s="249"/>
    </row>
    <row r="880" spans="2:15" ht="14.5" hidden="1" x14ac:dyDescent="0.35">
      <c r="B880"/>
      <c r="C880"/>
      <c r="D880"/>
      <c r="E880"/>
      <c r="F880"/>
      <c r="G880"/>
      <c r="H880"/>
      <c r="I880"/>
      <c r="J880"/>
      <c r="K880"/>
      <c r="L880"/>
      <c r="M880"/>
      <c r="N880"/>
      <c r="O880" s="249"/>
    </row>
    <row r="881" spans="2:15" ht="14.5" hidden="1" x14ac:dyDescent="0.35">
      <c r="B881"/>
      <c r="C881"/>
      <c r="D881"/>
      <c r="E881"/>
      <c r="F881"/>
      <c r="G881"/>
      <c r="H881"/>
      <c r="I881"/>
      <c r="J881"/>
      <c r="K881"/>
      <c r="L881"/>
      <c r="M881"/>
      <c r="N881"/>
      <c r="O881" s="249"/>
    </row>
    <row r="882" spans="2:15" ht="14.5" hidden="1" x14ac:dyDescent="0.35">
      <c r="B882"/>
      <c r="C882"/>
      <c r="D882"/>
      <c r="E882"/>
      <c r="F882"/>
      <c r="G882"/>
      <c r="H882"/>
      <c r="I882"/>
      <c r="J882"/>
      <c r="K882"/>
      <c r="L882"/>
      <c r="M882"/>
      <c r="N882"/>
      <c r="O882" s="249"/>
    </row>
    <row r="883" spans="2:15" ht="14.5" hidden="1" x14ac:dyDescent="0.35">
      <c r="B883"/>
      <c r="C883"/>
      <c r="D883"/>
      <c r="E883"/>
      <c r="F883"/>
      <c r="G883"/>
      <c r="H883"/>
      <c r="I883"/>
      <c r="J883"/>
      <c r="K883"/>
      <c r="L883"/>
      <c r="M883"/>
      <c r="N883"/>
      <c r="O883" s="249"/>
    </row>
    <row r="884" spans="2:15" ht="14.5" hidden="1" x14ac:dyDescent="0.35">
      <c r="B884"/>
      <c r="C884"/>
      <c r="D884"/>
      <c r="E884"/>
      <c r="F884"/>
      <c r="G884"/>
      <c r="H884"/>
      <c r="I884"/>
      <c r="J884"/>
      <c r="K884"/>
      <c r="L884"/>
      <c r="M884"/>
      <c r="N884"/>
      <c r="O884" s="249"/>
    </row>
    <row r="885" spans="2:15" ht="14.5" hidden="1" x14ac:dyDescent="0.35">
      <c r="B885"/>
      <c r="C885"/>
      <c r="D885"/>
      <c r="E885"/>
      <c r="F885"/>
      <c r="G885"/>
      <c r="H885"/>
      <c r="I885"/>
      <c r="J885"/>
      <c r="K885"/>
      <c r="L885"/>
      <c r="M885"/>
      <c r="N885"/>
      <c r="O885" s="249"/>
    </row>
    <row r="886" spans="2:15" ht="14.5" hidden="1" x14ac:dyDescent="0.35">
      <c r="B886"/>
      <c r="C886"/>
      <c r="D886"/>
      <c r="E886"/>
      <c r="F886"/>
      <c r="G886"/>
      <c r="H886"/>
      <c r="I886"/>
      <c r="J886"/>
      <c r="K886"/>
      <c r="L886"/>
      <c r="M886"/>
      <c r="N886"/>
      <c r="O886" s="249"/>
    </row>
    <row r="887" spans="2:15" ht="14.5" hidden="1" x14ac:dyDescent="0.35">
      <c r="B887"/>
      <c r="C887"/>
      <c r="D887"/>
      <c r="E887"/>
      <c r="F887"/>
      <c r="G887"/>
      <c r="H887"/>
      <c r="I887"/>
      <c r="J887"/>
      <c r="K887"/>
      <c r="L887"/>
      <c r="M887"/>
      <c r="N887"/>
      <c r="O887" s="249"/>
    </row>
    <row r="888" spans="2:15" ht="14.5" hidden="1" x14ac:dyDescent="0.35">
      <c r="B888"/>
      <c r="C888"/>
      <c r="D888"/>
      <c r="E888"/>
      <c r="F888"/>
      <c r="G888"/>
      <c r="H888"/>
      <c r="I888"/>
      <c r="J888"/>
      <c r="K888"/>
      <c r="L888"/>
      <c r="M888"/>
      <c r="N888"/>
      <c r="O888" s="249"/>
    </row>
    <row r="889" spans="2:15" ht="14.5" hidden="1" x14ac:dyDescent="0.35">
      <c r="B889"/>
      <c r="C889"/>
      <c r="D889"/>
      <c r="E889"/>
      <c r="F889"/>
      <c r="G889"/>
      <c r="H889"/>
      <c r="I889"/>
      <c r="J889"/>
      <c r="K889"/>
      <c r="L889"/>
      <c r="M889"/>
      <c r="N889"/>
      <c r="O889" s="249"/>
    </row>
    <row r="890" spans="2:15" ht="14.5" hidden="1" x14ac:dyDescent="0.35">
      <c r="B890"/>
      <c r="C890"/>
      <c r="D890"/>
      <c r="E890"/>
      <c r="F890"/>
      <c r="G890"/>
      <c r="H890"/>
      <c r="I890"/>
      <c r="J890"/>
      <c r="K890"/>
      <c r="L890"/>
      <c r="M890"/>
      <c r="N890"/>
      <c r="O890" s="249"/>
    </row>
    <row r="891" spans="2:15" ht="14.5" hidden="1" x14ac:dyDescent="0.35">
      <c r="B891"/>
      <c r="C891"/>
      <c r="D891"/>
      <c r="E891"/>
      <c r="F891"/>
      <c r="G891"/>
      <c r="H891"/>
      <c r="I891"/>
      <c r="J891"/>
      <c r="K891"/>
      <c r="L891"/>
      <c r="M891"/>
      <c r="N891"/>
      <c r="O891" s="249"/>
    </row>
    <row r="892" spans="2:15" ht="14.5" hidden="1" x14ac:dyDescent="0.35">
      <c r="B892"/>
      <c r="C892"/>
      <c r="D892"/>
      <c r="E892"/>
      <c r="F892"/>
      <c r="G892"/>
      <c r="H892"/>
      <c r="I892"/>
      <c r="J892"/>
      <c r="K892"/>
      <c r="L892"/>
      <c r="M892"/>
      <c r="N892"/>
      <c r="O892" s="249"/>
    </row>
    <row r="893" spans="2:15" ht="14.5" hidden="1" x14ac:dyDescent="0.35">
      <c r="B893"/>
      <c r="C893"/>
      <c r="D893"/>
      <c r="E893"/>
      <c r="F893"/>
      <c r="G893"/>
      <c r="H893"/>
      <c r="I893"/>
      <c r="J893"/>
      <c r="K893"/>
      <c r="L893"/>
      <c r="M893"/>
      <c r="N893"/>
      <c r="O893" s="249"/>
    </row>
    <row r="894" spans="2:15" ht="14.5" hidden="1" x14ac:dyDescent="0.35">
      <c r="B894"/>
      <c r="C894"/>
      <c r="D894"/>
      <c r="E894"/>
      <c r="F894"/>
      <c r="G894"/>
      <c r="H894"/>
      <c r="I894"/>
      <c r="J894"/>
      <c r="K894"/>
      <c r="L894"/>
      <c r="M894"/>
      <c r="N894"/>
      <c r="O894" s="249"/>
    </row>
    <row r="895" spans="2:15" ht="14.5" hidden="1" x14ac:dyDescent="0.35">
      <c r="B895"/>
      <c r="C895"/>
      <c r="D895"/>
      <c r="E895"/>
      <c r="F895"/>
      <c r="G895"/>
      <c r="H895"/>
      <c r="I895"/>
      <c r="J895"/>
      <c r="K895"/>
      <c r="L895"/>
      <c r="M895"/>
      <c r="N895"/>
      <c r="O895" s="249"/>
    </row>
    <row r="896" spans="2:15" ht="14.5" hidden="1" x14ac:dyDescent="0.35">
      <c r="B896"/>
      <c r="C896"/>
      <c r="D896"/>
      <c r="E896"/>
      <c r="F896"/>
      <c r="G896"/>
      <c r="H896"/>
      <c r="I896"/>
      <c r="J896"/>
      <c r="K896"/>
      <c r="L896"/>
      <c r="M896"/>
      <c r="N896"/>
      <c r="O896" s="249"/>
    </row>
    <row r="897" spans="2:15" ht="14.5" hidden="1" x14ac:dyDescent="0.35">
      <c r="B897"/>
      <c r="C897"/>
      <c r="D897"/>
      <c r="E897"/>
      <c r="F897"/>
      <c r="G897"/>
      <c r="H897"/>
      <c r="I897"/>
      <c r="J897"/>
      <c r="K897"/>
      <c r="L897"/>
      <c r="M897"/>
      <c r="N897"/>
      <c r="O897" s="249"/>
    </row>
    <row r="898" spans="2:15" ht="14.5" hidden="1" x14ac:dyDescent="0.35">
      <c r="B898"/>
      <c r="C898"/>
      <c r="D898"/>
      <c r="E898"/>
      <c r="F898"/>
      <c r="G898"/>
      <c r="H898"/>
      <c r="I898"/>
      <c r="J898"/>
      <c r="K898"/>
      <c r="L898"/>
      <c r="M898"/>
      <c r="N898"/>
      <c r="O898" s="249"/>
    </row>
    <row r="899" spans="2:15" ht="14.5" hidden="1" x14ac:dyDescent="0.35">
      <c r="B899"/>
      <c r="C899"/>
      <c r="D899"/>
      <c r="E899"/>
      <c r="F899"/>
      <c r="G899"/>
      <c r="H899"/>
      <c r="I899"/>
      <c r="J899"/>
      <c r="K899"/>
      <c r="L899"/>
      <c r="M899"/>
      <c r="N899"/>
      <c r="O899" s="249"/>
    </row>
    <row r="900" spans="2:15" ht="14.5" hidden="1" x14ac:dyDescent="0.35">
      <c r="B900"/>
      <c r="C900"/>
      <c r="D900"/>
      <c r="E900"/>
      <c r="F900"/>
      <c r="G900"/>
      <c r="H900"/>
      <c r="I900"/>
      <c r="J900"/>
      <c r="K900"/>
      <c r="L900"/>
      <c r="M900"/>
      <c r="N900"/>
      <c r="O900" s="249"/>
    </row>
    <row r="901" spans="2:15" ht="14.5" hidden="1" x14ac:dyDescent="0.35">
      <c r="B901"/>
      <c r="C901"/>
      <c r="D901"/>
      <c r="E901"/>
      <c r="F901"/>
      <c r="G901"/>
      <c r="H901"/>
      <c r="I901"/>
      <c r="J901"/>
      <c r="K901"/>
      <c r="L901"/>
      <c r="M901"/>
      <c r="N901"/>
      <c r="O901" s="249"/>
    </row>
    <row r="902" spans="2:15" ht="14.5" hidden="1" x14ac:dyDescent="0.35">
      <c r="B902"/>
      <c r="C902"/>
      <c r="D902"/>
      <c r="E902"/>
      <c r="F902"/>
      <c r="G902"/>
      <c r="H902"/>
      <c r="I902"/>
      <c r="J902"/>
      <c r="K902"/>
      <c r="L902"/>
      <c r="M902"/>
      <c r="N902"/>
      <c r="O902" s="249"/>
    </row>
    <row r="903" spans="2:15" ht="14.5" hidden="1" x14ac:dyDescent="0.35">
      <c r="B903"/>
      <c r="C903"/>
      <c r="D903"/>
      <c r="E903"/>
      <c r="F903"/>
      <c r="G903"/>
      <c r="H903"/>
      <c r="I903"/>
      <c r="J903"/>
      <c r="K903"/>
      <c r="L903"/>
      <c r="M903"/>
      <c r="N903"/>
      <c r="O903" s="249"/>
    </row>
    <row r="904" spans="2:15" ht="14.5" hidden="1" x14ac:dyDescent="0.35">
      <c r="B904"/>
      <c r="C904"/>
      <c r="D904"/>
      <c r="E904"/>
      <c r="F904"/>
      <c r="G904"/>
      <c r="H904"/>
      <c r="I904"/>
      <c r="J904"/>
      <c r="K904"/>
      <c r="L904"/>
      <c r="M904"/>
      <c r="N904"/>
      <c r="O904" s="249"/>
    </row>
    <row r="905" spans="2:15" ht="14.5" hidden="1" x14ac:dyDescent="0.35">
      <c r="B905"/>
      <c r="C905"/>
      <c r="D905"/>
      <c r="E905"/>
      <c r="F905"/>
      <c r="G905"/>
      <c r="H905"/>
      <c r="I905"/>
      <c r="J905"/>
      <c r="K905"/>
      <c r="L905"/>
      <c r="M905"/>
      <c r="N905"/>
      <c r="O905" s="249"/>
    </row>
    <row r="906" spans="2:15" ht="14.5" hidden="1" x14ac:dyDescent="0.35">
      <c r="B906"/>
      <c r="C906"/>
      <c r="D906"/>
      <c r="E906"/>
      <c r="F906"/>
      <c r="G906"/>
      <c r="H906"/>
      <c r="I906"/>
      <c r="J906"/>
      <c r="K906"/>
      <c r="L906"/>
      <c r="M906"/>
      <c r="N906"/>
      <c r="O906" s="249"/>
    </row>
    <row r="907" spans="2:15" ht="14.5" hidden="1" x14ac:dyDescent="0.35">
      <c r="B907"/>
      <c r="C907"/>
      <c r="D907"/>
      <c r="E907"/>
      <c r="F907"/>
      <c r="G907"/>
      <c r="H907"/>
      <c r="I907"/>
      <c r="J907"/>
      <c r="K907"/>
      <c r="L907"/>
      <c r="M907"/>
      <c r="N907"/>
      <c r="O907" s="249"/>
    </row>
    <row r="908" spans="2:15" ht="14.5" hidden="1" x14ac:dyDescent="0.35">
      <c r="B908"/>
      <c r="C908"/>
      <c r="D908"/>
      <c r="E908"/>
      <c r="F908"/>
      <c r="G908"/>
      <c r="H908"/>
      <c r="I908"/>
      <c r="J908"/>
      <c r="K908"/>
      <c r="L908"/>
      <c r="M908"/>
      <c r="N908"/>
      <c r="O908" s="249"/>
    </row>
    <row r="909" spans="2:15" ht="14.5" hidden="1" x14ac:dyDescent="0.35">
      <c r="B909"/>
      <c r="C909"/>
      <c r="D909"/>
      <c r="E909"/>
      <c r="F909"/>
      <c r="G909"/>
      <c r="H909"/>
      <c r="I909"/>
      <c r="J909"/>
      <c r="K909"/>
      <c r="L909"/>
      <c r="M909"/>
      <c r="N909"/>
      <c r="O909" s="249"/>
    </row>
    <row r="910" spans="2:15" ht="14.5" hidden="1" x14ac:dyDescent="0.35">
      <c r="B910"/>
      <c r="C910"/>
      <c r="D910"/>
      <c r="E910"/>
      <c r="F910"/>
      <c r="G910"/>
      <c r="H910"/>
      <c r="I910"/>
      <c r="J910"/>
      <c r="K910"/>
      <c r="L910"/>
      <c r="M910"/>
      <c r="N910"/>
      <c r="O910" s="249"/>
    </row>
    <row r="911" spans="2:15" ht="14.5" hidden="1" x14ac:dyDescent="0.35">
      <c r="B911"/>
      <c r="C911"/>
      <c r="D911"/>
      <c r="E911"/>
      <c r="F911"/>
      <c r="G911"/>
      <c r="H911"/>
      <c r="I911"/>
      <c r="J911"/>
      <c r="K911"/>
      <c r="L911"/>
      <c r="M911"/>
      <c r="N911"/>
      <c r="O911" s="249"/>
    </row>
    <row r="912" spans="2:15" ht="14.5" hidden="1" x14ac:dyDescent="0.35">
      <c r="B912"/>
      <c r="C912"/>
      <c r="D912"/>
      <c r="E912"/>
      <c r="F912"/>
      <c r="G912"/>
      <c r="H912"/>
      <c r="I912"/>
      <c r="J912"/>
      <c r="K912"/>
      <c r="L912"/>
      <c r="M912"/>
      <c r="N912"/>
      <c r="O912" s="249"/>
    </row>
    <row r="913" spans="2:15" ht="14.5" hidden="1" x14ac:dyDescent="0.35">
      <c r="B913"/>
      <c r="C913"/>
      <c r="D913"/>
      <c r="E913"/>
      <c r="F913"/>
      <c r="G913"/>
      <c r="H913"/>
      <c r="I913"/>
      <c r="J913"/>
      <c r="K913"/>
      <c r="L913"/>
      <c r="M913"/>
      <c r="N913"/>
      <c r="O913" s="249"/>
    </row>
    <row r="914" spans="2:15" ht="14.5" hidden="1" x14ac:dyDescent="0.35">
      <c r="B914"/>
      <c r="C914"/>
      <c r="D914"/>
      <c r="E914"/>
      <c r="F914"/>
      <c r="G914"/>
      <c r="H914"/>
      <c r="I914"/>
      <c r="J914"/>
      <c r="K914"/>
      <c r="L914"/>
      <c r="M914"/>
      <c r="N914"/>
      <c r="O914" s="249"/>
    </row>
    <row r="915" spans="2:15" ht="14.5" hidden="1" x14ac:dyDescent="0.35">
      <c r="B915"/>
      <c r="C915"/>
      <c r="D915"/>
      <c r="E915"/>
      <c r="F915"/>
      <c r="G915"/>
      <c r="H915"/>
      <c r="I915"/>
      <c r="J915"/>
      <c r="K915"/>
      <c r="L915"/>
      <c r="M915"/>
      <c r="N915"/>
      <c r="O915" s="249"/>
    </row>
    <row r="916" spans="2:15" ht="14.5" hidden="1" x14ac:dyDescent="0.35">
      <c r="B916"/>
      <c r="C916"/>
      <c r="D916"/>
      <c r="E916"/>
      <c r="F916"/>
      <c r="G916"/>
      <c r="H916"/>
      <c r="I916"/>
      <c r="J916"/>
      <c r="K916"/>
      <c r="L916"/>
      <c r="M916"/>
      <c r="N916"/>
      <c r="O916" s="249"/>
    </row>
    <row r="917" spans="2:15" ht="14.5" hidden="1" x14ac:dyDescent="0.35">
      <c r="B917"/>
      <c r="C917"/>
      <c r="D917"/>
      <c r="E917"/>
      <c r="F917"/>
      <c r="G917"/>
      <c r="H917"/>
      <c r="I917"/>
      <c r="J917"/>
      <c r="K917"/>
      <c r="L917"/>
      <c r="M917"/>
      <c r="N917"/>
      <c r="O917" s="249"/>
    </row>
    <row r="918" spans="2:15" ht="14.5" hidden="1" x14ac:dyDescent="0.35">
      <c r="B918"/>
      <c r="C918"/>
      <c r="D918"/>
      <c r="E918"/>
      <c r="F918"/>
      <c r="G918"/>
      <c r="H918"/>
      <c r="I918"/>
      <c r="J918"/>
      <c r="K918"/>
      <c r="L918"/>
      <c r="M918"/>
      <c r="N918"/>
      <c r="O918" s="249"/>
    </row>
    <row r="919" spans="2:15" ht="14.5" hidden="1" x14ac:dyDescent="0.35">
      <c r="B919"/>
      <c r="C919"/>
      <c r="D919"/>
      <c r="E919"/>
      <c r="F919"/>
      <c r="G919"/>
      <c r="H919"/>
      <c r="I919"/>
      <c r="J919"/>
      <c r="K919"/>
      <c r="L919"/>
      <c r="M919"/>
      <c r="N919"/>
      <c r="O919" s="249"/>
    </row>
    <row r="920" spans="2:15" ht="14.5" hidden="1" x14ac:dyDescent="0.35">
      <c r="B920"/>
      <c r="C920"/>
      <c r="D920"/>
      <c r="E920"/>
      <c r="F920"/>
      <c r="G920"/>
      <c r="H920"/>
      <c r="I920"/>
      <c r="J920"/>
      <c r="K920"/>
      <c r="L920"/>
      <c r="M920"/>
      <c r="N920"/>
      <c r="O920" s="249"/>
    </row>
    <row r="921" spans="2:15" ht="14.5" hidden="1" x14ac:dyDescent="0.35">
      <c r="B921"/>
      <c r="C921"/>
      <c r="D921"/>
      <c r="E921"/>
      <c r="F921"/>
      <c r="G921"/>
      <c r="H921"/>
      <c r="I921"/>
      <c r="J921"/>
      <c r="K921"/>
      <c r="L921"/>
      <c r="M921"/>
      <c r="N921"/>
      <c r="O921" s="249"/>
    </row>
    <row r="922" spans="2:15" ht="14.5" hidden="1" x14ac:dyDescent="0.35">
      <c r="B922"/>
      <c r="C922"/>
      <c r="D922"/>
      <c r="E922"/>
      <c r="F922"/>
      <c r="G922"/>
      <c r="H922"/>
      <c r="I922"/>
      <c r="J922"/>
      <c r="K922"/>
      <c r="L922"/>
      <c r="M922"/>
      <c r="N922"/>
      <c r="O922" s="249"/>
    </row>
    <row r="923" spans="2:15" ht="14.5" hidden="1" x14ac:dyDescent="0.35">
      <c r="B923"/>
      <c r="C923"/>
      <c r="D923"/>
      <c r="E923"/>
      <c r="F923"/>
      <c r="G923"/>
      <c r="H923"/>
      <c r="I923"/>
      <c r="J923"/>
      <c r="K923"/>
      <c r="L923"/>
      <c r="M923"/>
      <c r="N923"/>
      <c r="O923" s="249"/>
    </row>
    <row r="924" spans="2:15" ht="14.5" hidden="1" x14ac:dyDescent="0.35">
      <c r="B924"/>
      <c r="C924"/>
      <c r="D924"/>
      <c r="E924"/>
      <c r="F924"/>
      <c r="G924"/>
      <c r="H924"/>
      <c r="I924"/>
      <c r="J924"/>
      <c r="K924"/>
      <c r="L924"/>
      <c r="M924"/>
      <c r="N924"/>
      <c r="O924" s="249"/>
    </row>
    <row r="925" spans="2:15" ht="14.5" hidden="1" x14ac:dyDescent="0.35">
      <c r="B925"/>
      <c r="C925"/>
      <c r="D925"/>
      <c r="E925"/>
      <c r="F925"/>
      <c r="G925"/>
      <c r="H925"/>
      <c r="I925"/>
      <c r="J925"/>
      <c r="K925"/>
      <c r="L925"/>
      <c r="M925"/>
      <c r="N925"/>
      <c r="O925" s="249"/>
    </row>
    <row r="926" spans="2:15" ht="14.5" hidden="1" x14ac:dyDescent="0.35">
      <c r="B926"/>
      <c r="C926"/>
      <c r="D926"/>
      <c r="E926"/>
      <c r="F926"/>
      <c r="G926"/>
      <c r="H926"/>
      <c r="I926"/>
      <c r="J926"/>
      <c r="K926"/>
      <c r="L926"/>
      <c r="M926"/>
      <c r="N926"/>
      <c r="O926" s="249"/>
    </row>
    <row r="927" spans="2:15" ht="14.5" hidden="1" x14ac:dyDescent="0.35">
      <c r="B927"/>
      <c r="C927"/>
      <c r="D927"/>
      <c r="E927"/>
      <c r="F927"/>
      <c r="G927"/>
      <c r="H927"/>
      <c r="I927"/>
      <c r="J927"/>
      <c r="K927"/>
      <c r="L927"/>
      <c r="M927"/>
      <c r="N927"/>
      <c r="O927" s="249"/>
    </row>
    <row r="928" spans="2:15" ht="14.5" hidden="1" x14ac:dyDescent="0.35">
      <c r="B928"/>
      <c r="C928"/>
      <c r="D928"/>
      <c r="E928"/>
      <c r="F928"/>
      <c r="G928"/>
      <c r="H928"/>
      <c r="I928"/>
      <c r="J928"/>
      <c r="K928"/>
      <c r="L928"/>
      <c r="M928"/>
      <c r="N928"/>
      <c r="O928" s="249"/>
    </row>
    <row r="929" spans="2:15" ht="14.5" hidden="1" x14ac:dyDescent="0.35">
      <c r="B929"/>
      <c r="C929"/>
      <c r="D929"/>
      <c r="E929"/>
      <c r="F929"/>
      <c r="G929"/>
      <c r="H929"/>
      <c r="I929"/>
      <c r="J929"/>
      <c r="K929"/>
      <c r="L929"/>
      <c r="M929"/>
      <c r="N929"/>
      <c r="O929" s="249"/>
    </row>
    <row r="930" spans="2:15" ht="14.5" hidden="1" x14ac:dyDescent="0.35">
      <c r="B930"/>
      <c r="C930"/>
      <c r="D930"/>
      <c r="E930"/>
      <c r="F930"/>
      <c r="G930"/>
      <c r="H930"/>
      <c r="I930"/>
      <c r="J930"/>
      <c r="K930"/>
      <c r="L930"/>
      <c r="M930"/>
      <c r="N930"/>
      <c r="O930" s="249"/>
    </row>
    <row r="931" spans="2:15" ht="14.5" hidden="1" x14ac:dyDescent="0.35">
      <c r="B931"/>
      <c r="C931"/>
      <c r="D931"/>
      <c r="E931"/>
      <c r="F931"/>
      <c r="G931"/>
      <c r="H931"/>
      <c r="I931"/>
      <c r="J931"/>
      <c r="K931"/>
      <c r="L931"/>
      <c r="M931"/>
      <c r="N931"/>
      <c r="O931" s="249"/>
    </row>
    <row r="932" spans="2:15" ht="14.5" hidden="1" x14ac:dyDescent="0.35">
      <c r="B932"/>
      <c r="C932"/>
      <c r="D932"/>
      <c r="E932"/>
      <c r="F932"/>
      <c r="G932"/>
      <c r="H932"/>
      <c r="I932"/>
      <c r="J932"/>
      <c r="K932"/>
      <c r="L932"/>
      <c r="M932"/>
      <c r="N932"/>
      <c r="O932" s="249"/>
    </row>
    <row r="933" spans="2:15" ht="14.5" hidden="1" x14ac:dyDescent="0.35">
      <c r="B933"/>
      <c r="C933"/>
      <c r="D933"/>
      <c r="E933"/>
      <c r="F933"/>
      <c r="G933"/>
      <c r="H933"/>
      <c r="I933"/>
      <c r="J933"/>
      <c r="K933"/>
      <c r="L933"/>
      <c r="M933"/>
      <c r="N933"/>
      <c r="O933" s="249"/>
    </row>
    <row r="934" spans="2:15" ht="14.5" hidden="1" x14ac:dyDescent="0.35">
      <c r="B934"/>
      <c r="C934"/>
      <c r="D934"/>
      <c r="E934"/>
      <c r="F934"/>
      <c r="G934"/>
      <c r="H934"/>
      <c r="I934"/>
      <c r="J934"/>
      <c r="K934"/>
      <c r="L934"/>
      <c r="M934"/>
      <c r="N934"/>
      <c r="O934" s="249"/>
    </row>
    <row r="935" spans="2:15" ht="14.5" hidden="1" x14ac:dyDescent="0.35">
      <c r="B935"/>
      <c r="C935"/>
      <c r="D935"/>
      <c r="E935"/>
      <c r="F935"/>
      <c r="G935"/>
      <c r="H935"/>
      <c r="I935"/>
      <c r="J935"/>
      <c r="K935"/>
      <c r="L935"/>
      <c r="M935"/>
      <c r="N935"/>
      <c r="O935" s="249"/>
    </row>
    <row r="936" spans="2:15" ht="14.5" hidden="1" x14ac:dyDescent="0.35">
      <c r="B936"/>
      <c r="C936"/>
      <c r="D936"/>
      <c r="E936"/>
      <c r="F936"/>
      <c r="G936"/>
      <c r="H936"/>
      <c r="I936"/>
      <c r="J936"/>
      <c r="K936"/>
      <c r="L936"/>
      <c r="M936"/>
      <c r="N936"/>
      <c r="O936" s="249"/>
    </row>
    <row r="937" spans="2:15" ht="14.5" hidden="1" x14ac:dyDescent="0.35">
      <c r="B937"/>
      <c r="C937"/>
      <c r="D937"/>
      <c r="E937"/>
      <c r="F937"/>
      <c r="G937"/>
      <c r="H937"/>
      <c r="I937"/>
      <c r="J937"/>
      <c r="K937"/>
      <c r="L937"/>
      <c r="M937"/>
      <c r="N937"/>
      <c r="O937" s="249"/>
    </row>
    <row r="938" spans="2:15" ht="14.5" hidden="1" x14ac:dyDescent="0.35">
      <c r="B938"/>
      <c r="C938"/>
      <c r="D938"/>
      <c r="E938"/>
      <c r="F938"/>
      <c r="G938"/>
      <c r="H938"/>
      <c r="I938"/>
      <c r="J938"/>
      <c r="K938"/>
      <c r="L938"/>
      <c r="M938"/>
      <c r="N938"/>
      <c r="O938" s="249"/>
    </row>
    <row r="939" spans="2:15" ht="14.5" hidden="1" x14ac:dyDescent="0.35">
      <c r="B939"/>
      <c r="C939"/>
      <c r="D939"/>
      <c r="E939"/>
      <c r="F939"/>
      <c r="G939"/>
      <c r="H939"/>
      <c r="I939"/>
      <c r="J939"/>
      <c r="K939"/>
      <c r="L939"/>
      <c r="M939"/>
      <c r="N939"/>
      <c r="O939" s="249"/>
    </row>
    <row r="940" spans="2:15" ht="14.5" hidden="1" x14ac:dyDescent="0.35">
      <c r="B940"/>
      <c r="C940"/>
      <c r="D940"/>
      <c r="E940"/>
      <c r="F940"/>
      <c r="G940"/>
      <c r="H940"/>
      <c r="I940"/>
      <c r="J940"/>
      <c r="K940"/>
      <c r="L940"/>
      <c r="M940"/>
      <c r="N940"/>
      <c r="O940" s="249"/>
    </row>
    <row r="941" spans="2:15" ht="14.5" hidden="1" x14ac:dyDescent="0.35">
      <c r="B941"/>
      <c r="C941"/>
      <c r="D941"/>
      <c r="E941"/>
      <c r="F941"/>
      <c r="G941"/>
      <c r="H941"/>
      <c r="I941"/>
      <c r="J941"/>
      <c r="K941"/>
      <c r="L941"/>
      <c r="M941"/>
      <c r="N941"/>
      <c r="O941" s="249"/>
    </row>
    <row r="942" spans="2:15" ht="14.5" hidden="1" x14ac:dyDescent="0.35">
      <c r="B942"/>
      <c r="C942"/>
      <c r="D942"/>
      <c r="E942"/>
      <c r="F942"/>
      <c r="G942"/>
      <c r="H942"/>
      <c r="I942"/>
      <c r="J942"/>
      <c r="K942"/>
      <c r="L942"/>
      <c r="M942"/>
      <c r="N942"/>
      <c r="O942" s="249"/>
    </row>
    <row r="943" spans="2:15" ht="14.5" hidden="1" x14ac:dyDescent="0.35">
      <c r="B943"/>
      <c r="C943"/>
      <c r="D943"/>
      <c r="E943"/>
      <c r="F943"/>
      <c r="G943"/>
      <c r="H943"/>
      <c r="I943"/>
      <c r="J943"/>
      <c r="K943"/>
      <c r="L943"/>
      <c r="M943"/>
      <c r="N943"/>
      <c r="O943" s="249"/>
    </row>
    <row r="944" spans="2:15" ht="14.5" hidden="1" x14ac:dyDescent="0.35">
      <c r="B944"/>
      <c r="C944"/>
      <c r="D944"/>
      <c r="E944"/>
      <c r="F944"/>
      <c r="G944"/>
      <c r="H944"/>
      <c r="I944"/>
      <c r="J944"/>
      <c r="K944"/>
      <c r="L944"/>
      <c r="M944"/>
      <c r="N944"/>
      <c r="O944" s="249"/>
    </row>
    <row r="945" spans="2:15" ht="14.5" hidden="1" x14ac:dyDescent="0.35">
      <c r="B945"/>
      <c r="C945"/>
      <c r="D945"/>
      <c r="E945"/>
      <c r="F945"/>
      <c r="G945"/>
      <c r="H945"/>
      <c r="I945"/>
      <c r="J945"/>
      <c r="K945"/>
      <c r="L945"/>
      <c r="M945"/>
      <c r="N945"/>
      <c r="O945" s="249"/>
    </row>
    <row r="946" spans="2:15" ht="14.5" hidden="1" x14ac:dyDescent="0.35">
      <c r="B946"/>
      <c r="C946"/>
      <c r="D946"/>
      <c r="E946"/>
      <c r="F946"/>
      <c r="G946"/>
      <c r="H946"/>
      <c r="I946"/>
      <c r="J946"/>
      <c r="K946"/>
      <c r="L946"/>
      <c r="M946"/>
      <c r="N946"/>
      <c r="O946" s="249"/>
    </row>
    <row r="947" spans="2:15" ht="14.5" hidden="1" x14ac:dyDescent="0.35">
      <c r="B947"/>
      <c r="C947"/>
      <c r="D947"/>
      <c r="E947"/>
      <c r="F947"/>
      <c r="G947"/>
      <c r="H947"/>
      <c r="I947"/>
      <c r="J947"/>
      <c r="K947"/>
      <c r="L947"/>
      <c r="M947"/>
      <c r="N947"/>
      <c r="O947" s="249"/>
    </row>
    <row r="948" spans="2:15" ht="14.5" hidden="1" x14ac:dyDescent="0.35">
      <c r="B948"/>
      <c r="C948"/>
      <c r="D948"/>
      <c r="E948"/>
      <c r="F948"/>
      <c r="G948"/>
      <c r="H948"/>
      <c r="I948"/>
      <c r="J948"/>
      <c r="K948"/>
      <c r="L948"/>
      <c r="M948"/>
      <c r="N948"/>
      <c r="O948" s="249"/>
    </row>
    <row r="949" spans="2:15" ht="14.5" hidden="1" x14ac:dyDescent="0.35">
      <c r="B949"/>
      <c r="C949"/>
      <c r="D949"/>
      <c r="E949"/>
      <c r="F949"/>
      <c r="G949"/>
      <c r="H949"/>
      <c r="I949"/>
      <c r="J949"/>
      <c r="K949"/>
      <c r="L949"/>
      <c r="M949"/>
      <c r="N949"/>
      <c r="O949" s="249"/>
    </row>
    <row r="950" spans="2:15" ht="14.5" hidden="1" x14ac:dyDescent="0.35">
      <c r="B950"/>
      <c r="C950"/>
      <c r="D950"/>
      <c r="E950"/>
      <c r="F950"/>
      <c r="G950"/>
      <c r="H950"/>
      <c r="I950"/>
      <c r="J950"/>
      <c r="K950"/>
      <c r="L950"/>
      <c r="M950"/>
      <c r="N950"/>
      <c r="O950" s="249"/>
    </row>
    <row r="951" spans="2:15" ht="14.5" hidden="1" x14ac:dyDescent="0.35">
      <c r="B951"/>
      <c r="C951"/>
      <c r="D951"/>
      <c r="E951"/>
      <c r="F951"/>
      <c r="G951"/>
      <c r="H951"/>
      <c r="I951"/>
      <c r="J951"/>
      <c r="K951"/>
      <c r="L951"/>
      <c r="M951"/>
      <c r="N951"/>
      <c r="O951" s="249"/>
    </row>
    <row r="952" spans="2:15" ht="14.5" hidden="1" x14ac:dyDescent="0.35">
      <c r="B952"/>
      <c r="C952"/>
      <c r="D952"/>
      <c r="E952"/>
      <c r="F952"/>
      <c r="G952"/>
      <c r="H952"/>
      <c r="I952"/>
      <c r="J952"/>
      <c r="K952"/>
      <c r="L952"/>
      <c r="M952"/>
      <c r="N952"/>
      <c r="O952" s="249"/>
    </row>
    <row r="953" spans="2:15" ht="14.5" hidden="1" x14ac:dyDescent="0.35">
      <c r="B953"/>
      <c r="C953"/>
      <c r="D953"/>
      <c r="E953"/>
      <c r="F953"/>
      <c r="G953"/>
      <c r="H953"/>
      <c r="I953"/>
      <c r="J953"/>
      <c r="K953"/>
      <c r="L953"/>
      <c r="M953"/>
      <c r="N953"/>
      <c r="O953" s="249"/>
    </row>
    <row r="954" spans="2:15" ht="14.5" hidden="1" x14ac:dyDescent="0.35">
      <c r="B954"/>
      <c r="C954"/>
      <c r="D954"/>
      <c r="E954"/>
      <c r="F954"/>
      <c r="G954"/>
      <c r="H954"/>
      <c r="I954"/>
      <c r="J954"/>
      <c r="K954"/>
      <c r="L954"/>
      <c r="M954"/>
      <c r="N954"/>
      <c r="O954" s="249"/>
    </row>
    <row r="955" spans="2:15" ht="14.5" hidden="1" x14ac:dyDescent="0.35">
      <c r="B955"/>
      <c r="C955"/>
      <c r="D955"/>
      <c r="E955"/>
      <c r="F955"/>
      <c r="G955"/>
      <c r="H955"/>
      <c r="I955"/>
      <c r="J955"/>
      <c r="K955"/>
      <c r="L955"/>
      <c r="M955"/>
      <c r="N955"/>
      <c r="O955" s="249"/>
    </row>
    <row r="956" spans="2:15" ht="14.5" hidden="1" x14ac:dyDescent="0.35">
      <c r="B956"/>
      <c r="C956"/>
      <c r="D956"/>
      <c r="E956"/>
      <c r="F956"/>
      <c r="G956"/>
      <c r="H956"/>
      <c r="I956"/>
      <c r="J956"/>
      <c r="K956"/>
      <c r="L956"/>
      <c r="M956"/>
      <c r="N956"/>
      <c r="O956" s="249"/>
    </row>
    <row r="957" spans="2:15" ht="14.5" hidden="1" x14ac:dyDescent="0.35">
      <c r="B957"/>
      <c r="C957"/>
      <c r="D957"/>
      <c r="E957"/>
      <c r="F957"/>
      <c r="G957"/>
      <c r="H957"/>
      <c r="I957"/>
      <c r="J957"/>
      <c r="K957"/>
      <c r="L957"/>
      <c r="M957"/>
      <c r="N957"/>
      <c r="O957" s="249"/>
    </row>
    <row r="958" spans="2:15" ht="14.5" hidden="1" x14ac:dyDescent="0.35">
      <c r="B958"/>
      <c r="C958"/>
      <c r="D958"/>
      <c r="E958"/>
      <c r="F958"/>
      <c r="G958"/>
      <c r="H958"/>
      <c r="I958"/>
      <c r="J958"/>
      <c r="K958"/>
      <c r="L958"/>
      <c r="M958"/>
      <c r="N958"/>
      <c r="O958" s="249"/>
    </row>
    <row r="959" spans="2:15" ht="14.5" hidden="1" x14ac:dyDescent="0.35">
      <c r="B959"/>
      <c r="C959"/>
      <c r="D959"/>
      <c r="E959"/>
      <c r="F959"/>
      <c r="G959"/>
      <c r="H959"/>
      <c r="I959"/>
      <c r="J959"/>
      <c r="K959"/>
      <c r="L959"/>
      <c r="M959"/>
      <c r="N959"/>
      <c r="O959" s="249"/>
    </row>
    <row r="960" spans="2:15" ht="14.5" hidden="1" x14ac:dyDescent="0.35">
      <c r="B960"/>
      <c r="C960"/>
      <c r="D960"/>
      <c r="E960"/>
      <c r="F960"/>
      <c r="G960"/>
      <c r="H960"/>
      <c r="I960"/>
      <c r="J960"/>
      <c r="K960"/>
      <c r="L960"/>
      <c r="M960"/>
      <c r="N960"/>
      <c r="O960" s="249"/>
    </row>
    <row r="961" spans="2:15" ht="14.5" hidden="1" x14ac:dyDescent="0.35">
      <c r="B961"/>
      <c r="C961"/>
      <c r="D961"/>
      <c r="E961"/>
      <c r="F961"/>
      <c r="G961"/>
      <c r="H961"/>
      <c r="I961"/>
      <c r="J961"/>
      <c r="K961"/>
      <c r="L961"/>
      <c r="M961"/>
      <c r="N961"/>
      <c r="O961" s="249"/>
    </row>
    <row r="962" spans="2:15" ht="14.5" hidden="1" x14ac:dyDescent="0.35">
      <c r="B962"/>
      <c r="C962"/>
      <c r="D962"/>
      <c r="E962"/>
      <c r="F962"/>
      <c r="G962"/>
      <c r="H962"/>
      <c r="I962"/>
      <c r="J962"/>
      <c r="K962"/>
      <c r="L962"/>
      <c r="M962"/>
      <c r="N962"/>
      <c r="O962" s="249"/>
    </row>
    <row r="963" spans="2:15" ht="14.5" hidden="1" x14ac:dyDescent="0.35">
      <c r="B963"/>
      <c r="C963"/>
      <c r="D963"/>
      <c r="E963"/>
      <c r="F963"/>
      <c r="G963"/>
      <c r="H963"/>
      <c r="I963"/>
      <c r="J963"/>
      <c r="K963"/>
      <c r="L963"/>
      <c r="M963"/>
      <c r="N963"/>
      <c r="O963" s="249"/>
    </row>
    <row r="964" spans="2:15" ht="14.5" hidden="1" x14ac:dyDescent="0.35">
      <c r="B964"/>
      <c r="C964"/>
      <c r="D964"/>
      <c r="E964"/>
      <c r="F964"/>
      <c r="G964"/>
      <c r="H964"/>
      <c r="I964"/>
      <c r="J964"/>
      <c r="K964"/>
      <c r="L964"/>
      <c r="M964"/>
      <c r="N964"/>
      <c r="O964" s="249"/>
    </row>
    <row r="965" spans="2:15" ht="14.5" hidden="1" x14ac:dyDescent="0.35">
      <c r="B965"/>
      <c r="C965"/>
      <c r="D965"/>
      <c r="E965"/>
      <c r="F965"/>
      <c r="G965"/>
      <c r="H965"/>
      <c r="I965"/>
      <c r="J965"/>
      <c r="K965"/>
      <c r="L965"/>
      <c r="M965"/>
      <c r="N965"/>
      <c r="O965" s="249"/>
    </row>
    <row r="966" spans="2:15" ht="14.5" hidden="1" x14ac:dyDescent="0.35">
      <c r="B966"/>
      <c r="C966"/>
      <c r="D966"/>
      <c r="E966"/>
      <c r="F966"/>
      <c r="G966"/>
      <c r="H966"/>
      <c r="I966"/>
      <c r="J966"/>
      <c r="K966"/>
      <c r="L966"/>
      <c r="M966"/>
      <c r="N966"/>
      <c r="O966" s="249"/>
    </row>
    <row r="967" spans="2:15" ht="14.5" hidden="1" x14ac:dyDescent="0.35">
      <c r="B967"/>
      <c r="C967"/>
      <c r="D967"/>
      <c r="E967"/>
      <c r="F967"/>
      <c r="G967"/>
      <c r="H967"/>
      <c r="I967"/>
      <c r="J967"/>
      <c r="K967"/>
      <c r="L967"/>
      <c r="M967"/>
      <c r="N967"/>
      <c r="O967" s="249"/>
    </row>
    <row r="968" spans="2:15" ht="14.5" hidden="1" x14ac:dyDescent="0.35">
      <c r="B968"/>
      <c r="C968"/>
      <c r="D968"/>
      <c r="E968"/>
      <c r="F968"/>
      <c r="G968"/>
      <c r="H968"/>
      <c r="I968"/>
      <c r="J968"/>
      <c r="K968"/>
      <c r="L968"/>
      <c r="M968"/>
      <c r="N968"/>
      <c r="O968" s="249"/>
    </row>
    <row r="969" spans="2:15" ht="14.5" hidden="1" x14ac:dyDescent="0.35">
      <c r="B969"/>
      <c r="C969"/>
      <c r="D969"/>
      <c r="E969"/>
      <c r="F969"/>
      <c r="G969"/>
      <c r="H969"/>
      <c r="I969"/>
      <c r="J969"/>
      <c r="K969"/>
      <c r="L969"/>
      <c r="M969"/>
      <c r="N969"/>
      <c r="O969" s="249"/>
    </row>
    <row r="970" spans="2:15" ht="14.5" hidden="1" x14ac:dyDescent="0.35">
      <c r="B970"/>
      <c r="C970"/>
      <c r="D970"/>
      <c r="E970"/>
      <c r="F970"/>
      <c r="G970"/>
      <c r="H970"/>
      <c r="I970"/>
      <c r="J970"/>
      <c r="K970"/>
      <c r="L970"/>
      <c r="M970"/>
      <c r="N970"/>
      <c r="O970" s="249"/>
    </row>
    <row r="971" spans="2:15" ht="14.5" hidden="1" x14ac:dyDescent="0.35">
      <c r="B971"/>
      <c r="C971"/>
      <c r="D971"/>
      <c r="E971"/>
      <c r="F971"/>
      <c r="G971"/>
      <c r="H971"/>
      <c r="I971"/>
      <c r="J971"/>
      <c r="K971"/>
      <c r="L971"/>
      <c r="M971"/>
      <c r="N971"/>
      <c r="O971" s="249"/>
    </row>
    <row r="972" spans="2:15" ht="14.5" hidden="1" x14ac:dyDescent="0.35">
      <c r="B972"/>
      <c r="C972"/>
      <c r="D972"/>
      <c r="E972"/>
      <c r="F972"/>
      <c r="G972"/>
      <c r="H972"/>
      <c r="I972"/>
      <c r="J972"/>
      <c r="K972"/>
      <c r="L972"/>
      <c r="M972"/>
      <c r="N972"/>
      <c r="O972" s="249"/>
    </row>
    <row r="973" spans="2:15" ht="14.5" hidden="1" x14ac:dyDescent="0.35">
      <c r="B973"/>
      <c r="C973"/>
      <c r="D973"/>
      <c r="E973"/>
      <c r="F973"/>
      <c r="G973"/>
      <c r="H973"/>
      <c r="I973"/>
      <c r="J973"/>
      <c r="K973"/>
      <c r="L973"/>
      <c r="M973"/>
      <c r="N973"/>
      <c r="O973" s="249"/>
    </row>
    <row r="974" spans="2:15" ht="14.5" hidden="1" x14ac:dyDescent="0.35">
      <c r="B974"/>
      <c r="C974"/>
      <c r="D974"/>
      <c r="E974"/>
      <c r="F974"/>
      <c r="G974"/>
      <c r="H974"/>
      <c r="I974"/>
      <c r="J974"/>
      <c r="K974"/>
      <c r="L974"/>
      <c r="M974"/>
      <c r="N974"/>
      <c r="O974" s="249"/>
    </row>
    <row r="975" spans="2:15" ht="14.5" hidden="1" x14ac:dyDescent="0.35">
      <c r="B975"/>
      <c r="C975"/>
      <c r="D975"/>
      <c r="E975"/>
      <c r="F975"/>
      <c r="G975"/>
      <c r="H975"/>
      <c r="I975"/>
      <c r="J975"/>
      <c r="K975"/>
      <c r="L975"/>
      <c r="M975"/>
      <c r="N975"/>
      <c r="O975" s="249"/>
    </row>
    <row r="976" spans="2:15" ht="14.5" hidden="1" x14ac:dyDescent="0.35">
      <c r="B976"/>
      <c r="C976"/>
      <c r="D976"/>
      <c r="E976"/>
      <c r="F976"/>
      <c r="G976"/>
      <c r="H976"/>
      <c r="I976"/>
      <c r="J976"/>
      <c r="K976"/>
      <c r="L976"/>
      <c r="M976"/>
      <c r="N976"/>
      <c r="O976" s="249"/>
    </row>
    <row r="977" spans="2:15" ht="14.5" hidden="1" x14ac:dyDescent="0.35">
      <c r="B977"/>
      <c r="C977"/>
      <c r="D977"/>
      <c r="E977"/>
      <c r="F977"/>
      <c r="G977"/>
      <c r="H977"/>
      <c r="I977"/>
      <c r="J977"/>
      <c r="K977"/>
      <c r="L977"/>
      <c r="M977"/>
      <c r="N977"/>
      <c r="O977" s="249"/>
    </row>
    <row r="978" spans="2:15" ht="14.5" hidden="1" x14ac:dyDescent="0.35">
      <c r="B978"/>
      <c r="C978"/>
      <c r="D978"/>
      <c r="E978"/>
      <c r="F978"/>
      <c r="G978"/>
      <c r="H978"/>
      <c r="I978"/>
      <c r="J978"/>
      <c r="K978"/>
      <c r="L978"/>
      <c r="M978"/>
      <c r="N978"/>
      <c r="O978" s="249"/>
    </row>
    <row r="979" spans="2:15" ht="14.5" hidden="1" x14ac:dyDescent="0.35">
      <c r="B979"/>
      <c r="C979"/>
      <c r="D979"/>
      <c r="E979"/>
      <c r="F979"/>
      <c r="G979"/>
      <c r="H979"/>
      <c r="I979"/>
      <c r="J979"/>
      <c r="K979"/>
      <c r="L979"/>
      <c r="M979"/>
      <c r="N979"/>
      <c r="O979" s="249"/>
    </row>
    <row r="980" spans="2:15" ht="14.5" hidden="1" x14ac:dyDescent="0.35">
      <c r="B980"/>
      <c r="C980"/>
      <c r="D980"/>
      <c r="E980"/>
      <c r="F980"/>
      <c r="G980"/>
      <c r="H980"/>
      <c r="I980"/>
      <c r="J980"/>
      <c r="K980"/>
      <c r="L980"/>
      <c r="M980"/>
      <c r="N980"/>
      <c r="O980" s="249"/>
    </row>
    <row r="981" spans="2:15" ht="14.5" hidden="1" x14ac:dyDescent="0.35">
      <c r="B981"/>
      <c r="C981"/>
      <c r="D981"/>
      <c r="E981"/>
      <c r="F981"/>
      <c r="G981"/>
      <c r="H981"/>
      <c r="I981"/>
      <c r="J981"/>
      <c r="K981"/>
      <c r="L981"/>
      <c r="M981"/>
      <c r="N981"/>
      <c r="O981" s="249"/>
    </row>
    <row r="982" spans="2:15" ht="14.5" hidden="1" x14ac:dyDescent="0.35">
      <c r="B982"/>
      <c r="C982"/>
      <c r="D982"/>
      <c r="E982"/>
      <c r="F982"/>
      <c r="G982"/>
      <c r="H982"/>
      <c r="I982"/>
      <c r="J982"/>
      <c r="K982"/>
      <c r="L982"/>
      <c r="M982"/>
      <c r="N982"/>
      <c r="O982" s="249"/>
    </row>
    <row r="983" spans="2:15" ht="14.5" hidden="1" x14ac:dyDescent="0.35">
      <c r="B983"/>
      <c r="C983"/>
      <c r="D983"/>
      <c r="E983"/>
      <c r="F983"/>
      <c r="G983"/>
      <c r="H983"/>
      <c r="I983"/>
      <c r="J983"/>
      <c r="K983"/>
      <c r="L983"/>
      <c r="M983"/>
      <c r="N983"/>
      <c r="O983" s="249"/>
    </row>
    <row r="984" spans="2:15" ht="14.5" hidden="1" x14ac:dyDescent="0.35">
      <c r="B984"/>
      <c r="C984"/>
      <c r="D984"/>
      <c r="E984"/>
      <c r="F984"/>
      <c r="G984"/>
      <c r="H984"/>
      <c r="I984"/>
      <c r="J984"/>
      <c r="K984"/>
      <c r="L984"/>
      <c r="M984"/>
      <c r="N984"/>
      <c r="O984" s="249"/>
    </row>
    <row r="985" spans="2:15" ht="14.5" hidden="1" x14ac:dyDescent="0.35">
      <c r="B985"/>
      <c r="C985"/>
      <c r="D985"/>
      <c r="E985"/>
      <c r="F985"/>
      <c r="G985"/>
      <c r="H985"/>
      <c r="I985"/>
      <c r="J985"/>
      <c r="K985"/>
      <c r="L985"/>
      <c r="M985"/>
      <c r="N985"/>
      <c r="O985" s="249"/>
    </row>
    <row r="986" spans="2:15" ht="14.5" hidden="1" x14ac:dyDescent="0.35">
      <c r="B986"/>
      <c r="C986"/>
      <c r="D986"/>
      <c r="E986"/>
      <c r="F986"/>
      <c r="G986"/>
      <c r="H986"/>
      <c r="I986"/>
      <c r="J986"/>
      <c r="K986"/>
      <c r="L986"/>
      <c r="M986"/>
      <c r="N986"/>
      <c r="O986" s="249"/>
    </row>
    <row r="987" spans="2:15" ht="14.5" hidden="1" x14ac:dyDescent="0.35">
      <c r="B987"/>
      <c r="C987"/>
      <c r="D987"/>
      <c r="E987"/>
      <c r="F987"/>
      <c r="G987"/>
      <c r="H987"/>
      <c r="I987"/>
      <c r="J987"/>
      <c r="K987"/>
      <c r="L987"/>
      <c r="M987"/>
      <c r="N987"/>
      <c r="O987" s="249"/>
    </row>
    <row r="988" spans="2:15" ht="14.5" hidden="1" x14ac:dyDescent="0.35">
      <c r="B988"/>
      <c r="C988"/>
      <c r="D988"/>
      <c r="E988"/>
      <c r="F988"/>
      <c r="G988"/>
      <c r="H988"/>
      <c r="I988"/>
      <c r="J988"/>
      <c r="K988"/>
      <c r="L988"/>
      <c r="M988"/>
      <c r="N988"/>
      <c r="O988" s="249"/>
    </row>
    <row r="989" spans="2:15" ht="14.5" hidden="1" x14ac:dyDescent="0.35">
      <c r="B989"/>
      <c r="C989"/>
      <c r="D989"/>
      <c r="E989"/>
      <c r="F989"/>
      <c r="G989"/>
      <c r="H989"/>
      <c r="I989"/>
      <c r="J989"/>
      <c r="K989"/>
      <c r="L989"/>
      <c r="M989"/>
      <c r="N989"/>
      <c r="O989" s="249"/>
    </row>
    <row r="990" spans="2:15" ht="14.5" hidden="1" x14ac:dyDescent="0.35">
      <c r="B990"/>
      <c r="C990"/>
      <c r="D990"/>
      <c r="E990"/>
      <c r="F990"/>
      <c r="G990"/>
      <c r="H990"/>
      <c r="I990"/>
      <c r="J990"/>
      <c r="K990"/>
      <c r="L990"/>
      <c r="M990"/>
      <c r="N990"/>
      <c r="O990" s="249"/>
    </row>
    <row r="991" spans="2:15" ht="14.5" hidden="1" x14ac:dyDescent="0.35">
      <c r="B991"/>
      <c r="C991"/>
      <c r="D991"/>
      <c r="E991"/>
      <c r="F991"/>
      <c r="G991"/>
      <c r="H991"/>
      <c r="I991"/>
      <c r="J991"/>
      <c r="K991"/>
      <c r="L991"/>
      <c r="M991"/>
      <c r="N991"/>
      <c r="O991" s="249"/>
    </row>
    <row r="992" spans="2:15" ht="14.5" hidden="1" x14ac:dyDescent="0.35">
      <c r="B992"/>
      <c r="C992"/>
      <c r="D992"/>
      <c r="E992"/>
      <c r="F992"/>
      <c r="G992"/>
      <c r="H992"/>
      <c r="I992"/>
      <c r="J992"/>
      <c r="K992"/>
      <c r="L992"/>
      <c r="M992"/>
      <c r="N992"/>
      <c r="O992" s="249"/>
    </row>
    <row r="993" spans="2:15" ht="14.5" hidden="1" x14ac:dyDescent="0.35">
      <c r="B993"/>
      <c r="C993"/>
      <c r="D993"/>
      <c r="E993"/>
      <c r="F993"/>
      <c r="G993"/>
      <c r="H993"/>
      <c r="I993"/>
      <c r="J993"/>
      <c r="K993"/>
      <c r="L993"/>
      <c r="M993"/>
      <c r="N993"/>
      <c r="O993" s="249"/>
    </row>
    <row r="994" spans="2:15" ht="14.5" hidden="1" x14ac:dyDescent="0.35">
      <c r="B994"/>
      <c r="C994"/>
      <c r="D994"/>
      <c r="E994"/>
      <c r="F994"/>
      <c r="G994"/>
      <c r="H994"/>
      <c r="I994"/>
      <c r="J994"/>
      <c r="K994"/>
      <c r="L994"/>
      <c r="M994"/>
      <c r="N994"/>
      <c r="O994" s="249"/>
    </row>
    <row r="995" spans="2:15" ht="14.5" hidden="1" x14ac:dyDescent="0.35">
      <c r="B995"/>
      <c r="C995"/>
      <c r="D995"/>
      <c r="E995"/>
      <c r="F995"/>
      <c r="G995"/>
      <c r="H995"/>
      <c r="I995"/>
      <c r="J995"/>
      <c r="K995"/>
      <c r="L995"/>
      <c r="M995"/>
      <c r="N995"/>
      <c r="O995" s="249"/>
    </row>
    <row r="996" spans="2:15" ht="14.5" hidden="1" x14ac:dyDescent="0.35">
      <c r="B996"/>
      <c r="C996"/>
      <c r="D996"/>
      <c r="E996"/>
      <c r="F996"/>
      <c r="G996"/>
      <c r="H996"/>
      <c r="I996"/>
      <c r="J996"/>
      <c r="K996"/>
      <c r="L996"/>
      <c r="M996"/>
      <c r="N996"/>
      <c r="O996" s="249"/>
    </row>
    <row r="997" spans="2:15" ht="14.5" hidden="1" x14ac:dyDescent="0.35">
      <c r="B997"/>
      <c r="C997"/>
      <c r="D997"/>
      <c r="E997"/>
      <c r="F997"/>
      <c r="G997"/>
      <c r="H997"/>
      <c r="I997"/>
      <c r="J997"/>
      <c r="K997"/>
      <c r="L997"/>
      <c r="M997"/>
      <c r="N997"/>
      <c r="O997" s="249"/>
    </row>
    <row r="998" spans="2:15" ht="14.5" hidden="1" x14ac:dyDescent="0.35">
      <c r="B998"/>
      <c r="C998"/>
      <c r="D998"/>
      <c r="E998"/>
      <c r="F998"/>
      <c r="G998"/>
      <c r="H998"/>
      <c r="I998"/>
      <c r="J998"/>
      <c r="K998"/>
      <c r="L998"/>
      <c r="M998"/>
      <c r="N998"/>
      <c r="O998" s="249"/>
    </row>
    <row r="999" spans="2:15" ht="14.5" hidden="1" x14ac:dyDescent="0.35">
      <c r="B999"/>
      <c r="C999"/>
      <c r="D999"/>
      <c r="E999"/>
      <c r="F999"/>
      <c r="G999"/>
      <c r="H999"/>
      <c r="I999"/>
      <c r="J999"/>
      <c r="K999"/>
      <c r="L999"/>
      <c r="M999"/>
      <c r="N999"/>
      <c r="O999" s="249"/>
    </row>
    <row r="1000" spans="2:15" ht="14.5" hidden="1" x14ac:dyDescent="0.35">
      <c r="B1000"/>
      <c r="C1000"/>
      <c r="D1000"/>
      <c r="E1000"/>
      <c r="F1000"/>
      <c r="G1000"/>
      <c r="H1000"/>
      <c r="I1000"/>
      <c r="J1000"/>
      <c r="K1000"/>
      <c r="L1000"/>
      <c r="M1000"/>
      <c r="N1000"/>
      <c r="O1000" s="249"/>
    </row>
    <row r="1001" spans="2:15" ht="14.5" hidden="1" x14ac:dyDescent="0.35">
      <c r="B1001"/>
      <c r="C1001"/>
      <c r="D1001"/>
      <c r="E1001"/>
      <c r="F1001"/>
      <c r="G1001"/>
      <c r="H1001"/>
      <c r="I1001"/>
      <c r="J1001"/>
      <c r="K1001"/>
      <c r="L1001"/>
      <c r="M1001"/>
      <c r="N1001"/>
      <c r="O1001" s="249"/>
    </row>
    <row r="1002" spans="2:15" ht="14.5" hidden="1" x14ac:dyDescent="0.35">
      <c r="B1002"/>
      <c r="C1002"/>
      <c r="D1002"/>
      <c r="E1002"/>
      <c r="F1002"/>
      <c r="G1002"/>
      <c r="H1002"/>
      <c r="I1002"/>
      <c r="J1002"/>
      <c r="K1002"/>
      <c r="L1002"/>
      <c r="M1002"/>
      <c r="N1002"/>
      <c r="O1002" s="249"/>
    </row>
    <row r="1003" spans="2:15" ht="14.5" hidden="1" x14ac:dyDescent="0.35">
      <c r="B1003"/>
      <c r="C1003"/>
      <c r="D1003"/>
      <c r="E1003"/>
      <c r="F1003"/>
      <c r="G1003"/>
      <c r="H1003"/>
      <c r="I1003"/>
      <c r="J1003"/>
      <c r="K1003"/>
      <c r="L1003"/>
      <c r="M1003"/>
      <c r="N1003"/>
      <c r="O1003" s="249"/>
    </row>
    <row r="1004" spans="2:15" ht="14.5" hidden="1" x14ac:dyDescent="0.35">
      <c r="B1004"/>
      <c r="C1004"/>
      <c r="D1004"/>
      <c r="E1004"/>
      <c r="F1004"/>
      <c r="G1004"/>
      <c r="H1004"/>
      <c r="I1004"/>
      <c r="J1004"/>
      <c r="K1004"/>
      <c r="L1004"/>
      <c r="M1004"/>
      <c r="N1004"/>
      <c r="O1004" s="249"/>
    </row>
    <row r="1005" spans="2:15" ht="14.5" hidden="1" x14ac:dyDescent="0.35">
      <c r="B1005"/>
      <c r="C1005"/>
      <c r="D1005"/>
      <c r="E1005"/>
      <c r="F1005"/>
      <c r="G1005"/>
      <c r="H1005"/>
      <c r="I1005"/>
      <c r="J1005"/>
      <c r="K1005"/>
      <c r="L1005"/>
      <c r="M1005"/>
      <c r="N1005"/>
      <c r="O1005" s="249"/>
    </row>
    <row r="1006" spans="2:15" ht="14.5" hidden="1" x14ac:dyDescent="0.35">
      <c r="B1006"/>
      <c r="C1006"/>
      <c r="D1006"/>
      <c r="E1006"/>
      <c r="F1006"/>
      <c r="G1006"/>
      <c r="H1006"/>
      <c r="I1006"/>
      <c r="J1006"/>
      <c r="K1006"/>
      <c r="L1006"/>
      <c r="M1006"/>
      <c r="N1006"/>
      <c r="O1006" s="249"/>
    </row>
    <row r="1007" spans="2:15" ht="14.5" hidden="1" x14ac:dyDescent="0.35">
      <c r="B1007"/>
      <c r="C1007"/>
      <c r="D1007"/>
      <c r="E1007"/>
      <c r="F1007"/>
      <c r="G1007"/>
      <c r="H1007"/>
      <c r="I1007"/>
      <c r="J1007"/>
      <c r="K1007"/>
      <c r="L1007"/>
      <c r="M1007"/>
      <c r="N1007"/>
      <c r="O1007" s="249"/>
    </row>
    <row r="1008" spans="2:15" ht="14.5" hidden="1" x14ac:dyDescent="0.35">
      <c r="B1008"/>
      <c r="C1008"/>
      <c r="D1008"/>
      <c r="E1008"/>
      <c r="F1008"/>
      <c r="G1008"/>
      <c r="H1008"/>
      <c r="I1008"/>
      <c r="J1008"/>
      <c r="K1008"/>
      <c r="L1008"/>
      <c r="M1008"/>
      <c r="N1008"/>
      <c r="O1008" s="249"/>
    </row>
    <row r="1009" spans="2:15" ht="14.5" hidden="1" x14ac:dyDescent="0.35">
      <c r="B1009"/>
      <c r="C1009"/>
      <c r="D1009"/>
      <c r="E1009"/>
      <c r="F1009"/>
      <c r="G1009"/>
      <c r="H1009"/>
      <c r="I1009"/>
      <c r="J1009"/>
      <c r="K1009"/>
      <c r="L1009"/>
      <c r="M1009"/>
      <c r="N1009"/>
      <c r="O1009" s="249"/>
    </row>
    <row r="1010" spans="2:15" ht="14.5" hidden="1" x14ac:dyDescent="0.35">
      <c r="B1010"/>
      <c r="C1010"/>
      <c r="D1010"/>
      <c r="E1010"/>
      <c r="F1010"/>
      <c r="G1010"/>
      <c r="H1010"/>
      <c r="I1010"/>
      <c r="J1010"/>
      <c r="K1010"/>
      <c r="L1010"/>
      <c r="M1010"/>
      <c r="N1010"/>
      <c r="O1010" s="249"/>
    </row>
    <row r="1011" spans="2:15" ht="14.5" hidden="1" x14ac:dyDescent="0.35">
      <c r="B1011"/>
      <c r="C1011"/>
      <c r="D1011"/>
      <c r="E1011"/>
      <c r="F1011"/>
      <c r="G1011"/>
      <c r="H1011"/>
      <c r="I1011"/>
      <c r="J1011"/>
      <c r="K1011"/>
      <c r="L1011"/>
      <c r="M1011"/>
      <c r="N1011"/>
      <c r="O1011" s="249"/>
    </row>
    <row r="1012" spans="2:15" ht="14.5" hidden="1" x14ac:dyDescent="0.35">
      <c r="B1012"/>
      <c r="C1012"/>
      <c r="D1012"/>
      <c r="E1012"/>
      <c r="F1012"/>
      <c r="G1012"/>
      <c r="H1012"/>
      <c r="I1012"/>
      <c r="J1012"/>
      <c r="K1012"/>
      <c r="L1012"/>
      <c r="M1012"/>
      <c r="N1012"/>
      <c r="O1012" s="249"/>
    </row>
    <row r="1013" spans="2:15" ht="14.5" hidden="1" x14ac:dyDescent="0.35">
      <c r="B1013"/>
      <c r="C1013"/>
      <c r="D1013"/>
      <c r="E1013"/>
      <c r="F1013"/>
      <c r="G1013"/>
      <c r="H1013"/>
      <c r="I1013"/>
      <c r="J1013"/>
      <c r="K1013"/>
      <c r="L1013"/>
      <c r="M1013"/>
      <c r="N1013"/>
      <c r="O1013" s="249"/>
    </row>
    <row r="1014" spans="2:15" ht="14.5" hidden="1" x14ac:dyDescent="0.35">
      <c r="B1014"/>
      <c r="C1014"/>
      <c r="D1014"/>
      <c r="E1014"/>
      <c r="F1014"/>
      <c r="G1014"/>
      <c r="H1014"/>
      <c r="I1014"/>
      <c r="J1014"/>
      <c r="K1014"/>
      <c r="L1014"/>
      <c r="M1014"/>
      <c r="N1014"/>
      <c r="O1014" s="249"/>
    </row>
    <row r="1015" spans="2:15" ht="14.5" hidden="1" x14ac:dyDescent="0.35">
      <c r="B1015"/>
      <c r="C1015"/>
      <c r="D1015"/>
      <c r="E1015"/>
      <c r="F1015"/>
      <c r="G1015"/>
      <c r="H1015"/>
      <c r="I1015"/>
      <c r="J1015"/>
      <c r="K1015"/>
      <c r="L1015"/>
      <c r="M1015"/>
      <c r="N1015"/>
      <c r="O1015" s="249"/>
    </row>
    <row r="1016" spans="2:15" ht="14.5" hidden="1" x14ac:dyDescent="0.35">
      <c r="B1016"/>
      <c r="C1016"/>
      <c r="D1016"/>
      <c r="E1016"/>
      <c r="F1016"/>
      <c r="G1016"/>
      <c r="H1016"/>
      <c r="I1016"/>
      <c r="J1016"/>
      <c r="K1016"/>
      <c r="L1016"/>
      <c r="M1016"/>
      <c r="N1016"/>
      <c r="O1016" s="249"/>
    </row>
    <row r="1017" spans="2:15" ht="14.5" hidden="1" x14ac:dyDescent="0.35">
      <c r="B1017"/>
      <c r="C1017"/>
      <c r="D1017"/>
      <c r="E1017"/>
      <c r="F1017"/>
      <c r="G1017"/>
      <c r="H1017"/>
      <c r="I1017"/>
      <c r="J1017"/>
      <c r="K1017"/>
      <c r="L1017"/>
      <c r="M1017"/>
      <c r="N1017"/>
      <c r="O1017" s="249"/>
    </row>
    <row r="1018" spans="2:15" ht="14.5" hidden="1" x14ac:dyDescent="0.35">
      <c r="B1018"/>
      <c r="C1018"/>
      <c r="D1018"/>
      <c r="E1018"/>
      <c r="F1018"/>
      <c r="G1018"/>
      <c r="H1018"/>
      <c r="I1018"/>
      <c r="J1018"/>
      <c r="K1018"/>
      <c r="L1018"/>
      <c r="M1018"/>
      <c r="N1018"/>
      <c r="O1018" s="249"/>
    </row>
    <row r="1019" spans="2:15" ht="14.5" hidden="1" x14ac:dyDescent="0.35">
      <c r="B1019"/>
      <c r="C1019"/>
      <c r="D1019"/>
      <c r="E1019"/>
      <c r="F1019"/>
      <c r="G1019"/>
      <c r="H1019"/>
      <c r="I1019"/>
      <c r="J1019"/>
      <c r="K1019"/>
      <c r="L1019"/>
      <c r="M1019"/>
      <c r="N1019"/>
      <c r="O1019" s="249"/>
    </row>
    <row r="1020" spans="2:15" ht="14.5" hidden="1" x14ac:dyDescent="0.35">
      <c r="B1020"/>
      <c r="C1020"/>
      <c r="D1020"/>
      <c r="E1020"/>
      <c r="F1020"/>
      <c r="G1020"/>
      <c r="H1020"/>
      <c r="I1020"/>
      <c r="J1020"/>
      <c r="K1020"/>
      <c r="L1020"/>
      <c r="M1020"/>
      <c r="N1020"/>
      <c r="O1020" s="249"/>
    </row>
    <row r="1021" spans="2:15" ht="14.5" hidden="1" x14ac:dyDescent="0.35">
      <c r="B1021"/>
      <c r="C1021"/>
      <c r="D1021"/>
      <c r="E1021"/>
      <c r="F1021"/>
      <c r="G1021"/>
      <c r="H1021"/>
      <c r="I1021"/>
      <c r="J1021"/>
      <c r="K1021"/>
      <c r="L1021"/>
      <c r="M1021"/>
      <c r="N1021"/>
      <c r="O1021" s="249"/>
    </row>
    <row r="1022" spans="2:15" ht="14.5" hidden="1" x14ac:dyDescent="0.35">
      <c r="B1022"/>
      <c r="C1022"/>
      <c r="D1022"/>
      <c r="E1022"/>
      <c r="F1022"/>
      <c r="G1022"/>
      <c r="H1022"/>
      <c r="I1022"/>
      <c r="J1022"/>
      <c r="K1022"/>
      <c r="L1022"/>
      <c r="M1022"/>
      <c r="N1022"/>
      <c r="O1022" s="249"/>
    </row>
    <row r="1023" spans="2:15" ht="14.5" hidden="1" x14ac:dyDescent="0.35">
      <c r="B1023"/>
      <c r="C1023"/>
      <c r="D1023"/>
      <c r="E1023"/>
      <c r="F1023"/>
      <c r="G1023"/>
      <c r="H1023"/>
      <c r="I1023"/>
      <c r="J1023"/>
      <c r="K1023"/>
      <c r="L1023"/>
      <c r="M1023"/>
      <c r="N1023"/>
      <c r="O1023" s="249"/>
    </row>
    <row r="1024" spans="2:15" ht="14.5" hidden="1" x14ac:dyDescent="0.35">
      <c r="B1024"/>
      <c r="C1024"/>
      <c r="D1024"/>
      <c r="E1024"/>
      <c r="F1024"/>
      <c r="G1024"/>
      <c r="H1024"/>
      <c r="I1024"/>
      <c r="J1024"/>
      <c r="K1024"/>
      <c r="L1024"/>
      <c r="M1024"/>
      <c r="N1024"/>
      <c r="O1024" s="249"/>
    </row>
    <row r="1025" spans="2:15" ht="14.5" hidden="1" x14ac:dyDescent="0.35">
      <c r="B1025"/>
      <c r="C1025"/>
      <c r="D1025"/>
      <c r="E1025"/>
      <c r="F1025"/>
      <c r="G1025"/>
      <c r="H1025"/>
      <c r="I1025"/>
      <c r="J1025"/>
      <c r="K1025"/>
      <c r="L1025"/>
      <c r="M1025"/>
      <c r="N1025"/>
      <c r="O1025" s="249"/>
    </row>
    <row r="1026" spans="2:15" ht="14.5" hidden="1" x14ac:dyDescent="0.35">
      <c r="B1026"/>
      <c r="C1026"/>
      <c r="D1026"/>
      <c r="E1026"/>
      <c r="F1026"/>
      <c r="G1026"/>
      <c r="H1026"/>
      <c r="I1026"/>
      <c r="J1026"/>
      <c r="K1026"/>
      <c r="L1026"/>
      <c r="M1026"/>
      <c r="N1026"/>
      <c r="O1026" s="249"/>
    </row>
    <row r="1027" spans="2:15" ht="14.5" hidden="1" x14ac:dyDescent="0.35">
      <c r="B1027"/>
      <c r="C1027"/>
      <c r="D1027"/>
      <c r="E1027"/>
      <c r="F1027"/>
      <c r="G1027"/>
      <c r="H1027"/>
      <c r="I1027"/>
      <c r="J1027"/>
      <c r="K1027"/>
      <c r="L1027"/>
      <c r="M1027"/>
      <c r="N1027"/>
      <c r="O1027" s="249"/>
    </row>
    <row r="1028" spans="2:15" ht="14.5" hidden="1" x14ac:dyDescent="0.35">
      <c r="B1028"/>
      <c r="C1028"/>
      <c r="D1028"/>
      <c r="E1028"/>
      <c r="F1028"/>
      <c r="G1028"/>
      <c r="H1028"/>
      <c r="I1028"/>
      <c r="J1028"/>
      <c r="K1028"/>
      <c r="L1028"/>
      <c r="M1028"/>
      <c r="N1028"/>
      <c r="O1028" s="249"/>
    </row>
    <row r="1029" spans="2:15" ht="14.5" hidden="1" x14ac:dyDescent="0.35">
      <c r="B1029"/>
      <c r="C1029"/>
      <c r="D1029"/>
      <c r="E1029"/>
      <c r="F1029"/>
      <c r="G1029"/>
      <c r="H1029"/>
      <c r="I1029"/>
      <c r="J1029"/>
      <c r="K1029"/>
      <c r="L1029"/>
      <c r="M1029"/>
      <c r="N1029"/>
      <c r="O1029" s="249"/>
    </row>
    <row r="1030" spans="2:15" ht="14.5" hidden="1" x14ac:dyDescent="0.35">
      <c r="B1030"/>
      <c r="C1030"/>
      <c r="D1030"/>
      <c r="E1030"/>
      <c r="F1030"/>
      <c r="G1030"/>
      <c r="H1030"/>
      <c r="I1030"/>
      <c r="J1030"/>
      <c r="K1030"/>
      <c r="L1030"/>
      <c r="M1030"/>
      <c r="N1030"/>
      <c r="O1030" s="249"/>
    </row>
    <row r="1031" spans="2:15" ht="14.5" hidden="1" x14ac:dyDescent="0.35">
      <c r="B1031"/>
      <c r="C1031"/>
      <c r="D1031"/>
      <c r="E1031"/>
      <c r="F1031"/>
      <c r="G1031"/>
      <c r="H1031"/>
      <c r="I1031"/>
      <c r="J1031"/>
      <c r="K1031"/>
      <c r="L1031"/>
      <c r="M1031"/>
      <c r="N1031"/>
      <c r="O1031" s="249"/>
    </row>
    <row r="1032" spans="2:15" ht="14.5" hidden="1" x14ac:dyDescent="0.35">
      <c r="B1032"/>
      <c r="C1032"/>
      <c r="D1032"/>
      <c r="E1032"/>
      <c r="F1032"/>
      <c r="G1032"/>
      <c r="H1032"/>
      <c r="I1032"/>
      <c r="J1032"/>
      <c r="K1032"/>
      <c r="L1032"/>
      <c r="M1032"/>
      <c r="N1032"/>
      <c r="O1032" s="249"/>
    </row>
    <row r="1033" spans="2:15" ht="14.5" hidden="1" x14ac:dyDescent="0.35">
      <c r="B1033"/>
      <c r="C1033"/>
      <c r="D1033"/>
      <c r="E1033"/>
      <c r="F1033"/>
      <c r="G1033"/>
      <c r="H1033"/>
      <c r="I1033"/>
      <c r="J1033"/>
      <c r="K1033"/>
      <c r="L1033"/>
      <c r="M1033"/>
      <c r="N1033"/>
      <c r="O1033" s="249"/>
    </row>
    <row r="1034" spans="2:15" ht="14.5" hidden="1" x14ac:dyDescent="0.35">
      <c r="B1034"/>
      <c r="C1034"/>
      <c r="D1034"/>
      <c r="E1034"/>
      <c r="F1034"/>
      <c r="G1034"/>
      <c r="H1034"/>
      <c r="I1034"/>
      <c r="J1034"/>
      <c r="K1034"/>
      <c r="L1034"/>
      <c r="M1034"/>
      <c r="N1034"/>
      <c r="O1034" s="249"/>
    </row>
    <row r="1035" spans="2:15" ht="14.5" hidden="1" x14ac:dyDescent="0.35">
      <c r="B1035"/>
      <c r="C1035"/>
      <c r="D1035"/>
      <c r="E1035"/>
      <c r="F1035"/>
      <c r="G1035"/>
      <c r="H1035"/>
      <c r="I1035"/>
      <c r="J1035"/>
      <c r="K1035"/>
      <c r="L1035"/>
      <c r="M1035"/>
      <c r="N1035"/>
      <c r="O1035" s="249"/>
    </row>
    <row r="1036" spans="2:15" ht="14.5" hidden="1" x14ac:dyDescent="0.35">
      <c r="B1036"/>
      <c r="C1036"/>
      <c r="D1036"/>
      <c r="E1036"/>
      <c r="F1036"/>
      <c r="G1036"/>
      <c r="H1036"/>
      <c r="I1036"/>
      <c r="J1036"/>
      <c r="K1036"/>
      <c r="L1036"/>
      <c r="M1036"/>
      <c r="N1036"/>
      <c r="O1036" s="249"/>
    </row>
    <row r="1037" spans="2:15" ht="14.5" hidden="1" x14ac:dyDescent="0.35">
      <c r="B1037"/>
      <c r="C1037"/>
      <c r="D1037"/>
      <c r="E1037"/>
      <c r="F1037"/>
      <c r="G1037"/>
      <c r="H1037"/>
      <c r="I1037"/>
      <c r="J1037"/>
      <c r="K1037"/>
      <c r="L1037"/>
      <c r="M1037"/>
      <c r="N1037"/>
      <c r="O1037" s="249"/>
    </row>
    <row r="1038" spans="2:15" ht="14.5" hidden="1" x14ac:dyDescent="0.35">
      <c r="B1038"/>
      <c r="C1038"/>
      <c r="D1038"/>
      <c r="E1038"/>
      <c r="F1038"/>
      <c r="G1038"/>
      <c r="H1038"/>
      <c r="I1038"/>
      <c r="J1038"/>
      <c r="K1038"/>
      <c r="L1038"/>
      <c r="M1038"/>
      <c r="N1038"/>
      <c r="O1038" s="249"/>
    </row>
    <row r="1039" spans="2:15" ht="14.5" hidden="1" x14ac:dyDescent="0.35">
      <c r="B1039"/>
      <c r="C1039"/>
      <c r="D1039"/>
      <c r="E1039"/>
      <c r="F1039"/>
      <c r="G1039"/>
      <c r="H1039"/>
      <c r="I1039"/>
      <c r="J1039"/>
      <c r="K1039"/>
      <c r="L1039"/>
      <c r="M1039"/>
      <c r="N1039"/>
      <c r="O1039" s="249"/>
    </row>
    <row r="1040" spans="2:15" ht="14.5" hidden="1" x14ac:dyDescent="0.35">
      <c r="B1040"/>
      <c r="C1040"/>
      <c r="D1040"/>
      <c r="E1040"/>
      <c r="F1040"/>
      <c r="G1040"/>
      <c r="H1040"/>
      <c r="I1040"/>
      <c r="J1040"/>
      <c r="K1040"/>
      <c r="L1040"/>
      <c r="M1040"/>
      <c r="N1040"/>
      <c r="O1040" s="249"/>
    </row>
    <row r="1041" spans="2:15" ht="14.5" hidden="1" x14ac:dyDescent="0.35">
      <c r="B1041"/>
      <c r="C1041"/>
      <c r="D1041"/>
      <c r="E1041"/>
      <c r="F1041"/>
      <c r="G1041"/>
      <c r="H1041"/>
      <c r="I1041"/>
      <c r="J1041"/>
      <c r="K1041"/>
      <c r="L1041"/>
      <c r="M1041"/>
      <c r="N1041"/>
      <c r="O1041" s="249"/>
    </row>
    <row r="1042" spans="2:15" ht="14.5" hidden="1" x14ac:dyDescent="0.35">
      <c r="B1042"/>
      <c r="C1042"/>
      <c r="D1042"/>
      <c r="E1042"/>
      <c r="F1042"/>
      <c r="G1042"/>
      <c r="H1042"/>
      <c r="I1042"/>
      <c r="J1042"/>
      <c r="K1042"/>
      <c r="L1042"/>
      <c r="M1042"/>
      <c r="N1042"/>
      <c r="O1042" s="249"/>
    </row>
    <row r="1043" spans="2:15" ht="14.5" hidden="1" x14ac:dyDescent="0.35">
      <c r="B1043"/>
      <c r="C1043"/>
      <c r="D1043"/>
      <c r="E1043"/>
      <c r="F1043"/>
      <c r="G1043"/>
      <c r="H1043"/>
      <c r="I1043"/>
      <c r="J1043"/>
      <c r="K1043"/>
      <c r="L1043"/>
      <c r="M1043"/>
      <c r="N1043"/>
      <c r="O1043" s="249"/>
    </row>
    <row r="1044" spans="2:15" ht="14.5" hidden="1" x14ac:dyDescent="0.35">
      <c r="B1044"/>
      <c r="C1044"/>
      <c r="D1044"/>
      <c r="E1044"/>
      <c r="F1044"/>
      <c r="G1044"/>
      <c r="H1044"/>
      <c r="I1044"/>
      <c r="J1044"/>
      <c r="K1044"/>
      <c r="L1044"/>
      <c r="M1044"/>
      <c r="N1044"/>
      <c r="O1044" s="249"/>
    </row>
    <row r="1045" spans="2:15" ht="14.5" hidden="1" x14ac:dyDescent="0.35">
      <c r="B1045"/>
      <c r="C1045"/>
      <c r="D1045"/>
      <c r="E1045"/>
      <c r="F1045"/>
      <c r="G1045"/>
      <c r="H1045"/>
      <c r="I1045"/>
      <c r="J1045"/>
      <c r="K1045"/>
      <c r="L1045"/>
      <c r="M1045"/>
      <c r="N1045"/>
      <c r="O1045" s="249"/>
    </row>
    <row r="1046" spans="2:15" ht="15" hidden="1" customHeight="1" x14ac:dyDescent="0.35">
      <c r="B1046"/>
      <c r="C1046"/>
      <c r="D1046"/>
      <c r="E1046"/>
      <c r="F1046"/>
      <c r="G1046"/>
      <c r="H1046"/>
      <c r="I1046"/>
      <c r="J1046"/>
      <c r="K1046"/>
      <c r="L1046"/>
      <c r="M1046"/>
      <c r="N1046"/>
      <c r="O1046" s="249"/>
    </row>
    <row r="1047" spans="2:15" ht="15" hidden="1" customHeight="1" x14ac:dyDescent="0.35">
      <c r="B1047"/>
      <c r="C1047"/>
      <c r="D1047"/>
      <c r="E1047"/>
      <c r="F1047"/>
      <c r="G1047"/>
      <c r="H1047"/>
      <c r="I1047"/>
      <c r="J1047"/>
      <c r="K1047"/>
      <c r="L1047"/>
      <c r="M1047"/>
      <c r="N1047"/>
      <c r="O1047" s="249"/>
    </row>
    <row r="1048" spans="2:15" ht="15" hidden="1" customHeight="1" x14ac:dyDescent="0.35">
      <c r="B1048"/>
      <c r="C1048"/>
      <c r="D1048"/>
      <c r="E1048"/>
      <c r="F1048"/>
      <c r="G1048"/>
      <c r="H1048"/>
      <c r="I1048"/>
      <c r="J1048"/>
      <c r="K1048"/>
      <c r="L1048"/>
      <c r="M1048"/>
      <c r="N1048"/>
      <c r="O1048" s="249"/>
    </row>
    <row r="1049" spans="2:15" ht="15" hidden="1" customHeight="1" x14ac:dyDescent="0.35">
      <c r="B1049"/>
      <c r="C1049"/>
      <c r="D1049"/>
      <c r="E1049"/>
      <c r="F1049"/>
      <c r="G1049"/>
      <c r="H1049"/>
      <c r="I1049"/>
      <c r="J1049"/>
      <c r="K1049"/>
      <c r="L1049"/>
      <c r="M1049"/>
      <c r="N1049"/>
      <c r="O1049" s="249"/>
    </row>
    <row r="1050" spans="2:15" ht="15" hidden="1" customHeight="1" x14ac:dyDescent="0.35">
      <c r="B1050"/>
      <c r="C1050"/>
      <c r="D1050"/>
      <c r="E1050"/>
      <c r="F1050"/>
      <c r="G1050"/>
      <c r="H1050"/>
      <c r="I1050"/>
      <c r="J1050"/>
      <c r="K1050"/>
      <c r="L1050"/>
      <c r="M1050"/>
      <c r="N1050"/>
      <c r="O1050" s="249"/>
    </row>
    <row r="1051" spans="2:15" ht="15" hidden="1" customHeight="1" x14ac:dyDescent="0.35">
      <c r="B1051"/>
      <c r="C1051"/>
      <c r="D1051"/>
      <c r="E1051"/>
      <c r="F1051"/>
      <c r="G1051"/>
      <c r="H1051"/>
      <c r="I1051"/>
      <c r="J1051"/>
      <c r="K1051"/>
      <c r="L1051"/>
      <c r="M1051"/>
      <c r="N1051"/>
      <c r="O1051" s="249"/>
    </row>
    <row r="1052" spans="2:15" ht="15" hidden="1" customHeight="1" x14ac:dyDescent="0.35">
      <c r="B1052"/>
      <c r="C1052"/>
      <c r="D1052"/>
      <c r="E1052"/>
      <c r="F1052"/>
      <c r="G1052"/>
      <c r="H1052"/>
      <c r="I1052"/>
      <c r="J1052"/>
      <c r="K1052"/>
      <c r="L1052"/>
      <c r="M1052"/>
      <c r="N1052"/>
      <c r="O1052" s="249"/>
    </row>
    <row r="1053" spans="2:15" ht="15" hidden="1" customHeight="1" x14ac:dyDescent="0.35">
      <c r="B1053"/>
      <c r="C1053"/>
      <c r="D1053"/>
      <c r="E1053"/>
      <c r="F1053"/>
      <c r="G1053"/>
      <c r="H1053"/>
      <c r="I1053"/>
      <c r="J1053"/>
      <c r="K1053"/>
      <c r="L1053"/>
      <c r="M1053"/>
      <c r="N1053"/>
      <c r="O1053" s="249"/>
    </row>
    <row r="1054" spans="2:15" ht="15" hidden="1" customHeight="1" x14ac:dyDescent="0.35">
      <c r="B1054"/>
      <c r="C1054"/>
      <c r="D1054"/>
      <c r="E1054"/>
      <c r="F1054"/>
      <c r="G1054"/>
      <c r="H1054"/>
      <c r="I1054"/>
      <c r="J1054"/>
      <c r="K1054"/>
      <c r="L1054"/>
      <c r="M1054"/>
      <c r="N1054"/>
      <c r="O1054" s="249"/>
    </row>
    <row r="1055" spans="2:15" ht="15" hidden="1" customHeight="1" x14ac:dyDescent="0.35">
      <c r="B1055"/>
      <c r="C1055"/>
      <c r="D1055"/>
      <c r="E1055"/>
      <c r="F1055"/>
      <c r="G1055"/>
      <c r="H1055"/>
      <c r="I1055"/>
      <c r="J1055"/>
      <c r="K1055"/>
      <c r="L1055"/>
      <c r="M1055"/>
      <c r="N1055"/>
      <c r="O1055" s="249"/>
    </row>
    <row r="1056" spans="2:15" ht="15" hidden="1" customHeight="1" x14ac:dyDescent="0.35">
      <c r="B1056"/>
      <c r="C1056"/>
      <c r="D1056"/>
      <c r="E1056"/>
      <c r="F1056"/>
      <c r="G1056"/>
      <c r="H1056"/>
      <c r="I1056"/>
      <c r="J1056"/>
      <c r="K1056"/>
      <c r="L1056"/>
      <c r="M1056"/>
      <c r="N1056"/>
      <c r="O1056" s="249"/>
    </row>
    <row r="1057" spans="2:15" ht="15" hidden="1" customHeight="1" x14ac:dyDescent="0.35">
      <c r="B1057"/>
      <c r="C1057"/>
      <c r="D1057"/>
      <c r="E1057"/>
      <c r="F1057"/>
      <c r="G1057"/>
      <c r="H1057"/>
      <c r="I1057"/>
      <c r="J1057"/>
      <c r="K1057"/>
      <c r="L1057"/>
      <c r="M1057"/>
      <c r="N1057"/>
      <c r="O1057" s="249"/>
    </row>
    <row r="1058" spans="2:15" ht="15" hidden="1" customHeight="1" x14ac:dyDescent="0.35">
      <c r="B1058"/>
      <c r="C1058"/>
      <c r="D1058"/>
      <c r="E1058"/>
      <c r="F1058"/>
      <c r="G1058"/>
      <c r="H1058"/>
      <c r="I1058"/>
      <c r="J1058"/>
      <c r="K1058"/>
      <c r="L1058"/>
      <c r="M1058"/>
      <c r="N1058"/>
      <c r="O1058" s="249"/>
    </row>
    <row r="1059" spans="2:15" ht="15" hidden="1" customHeight="1" x14ac:dyDescent="0.35">
      <c r="B1059"/>
      <c r="C1059"/>
      <c r="D1059"/>
      <c r="E1059"/>
      <c r="F1059"/>
      <c r="G1059"/>
      <c r="H1059"/>
      <c r="I1059"/>
      <c r="J1059"/>
      <c r="K1059"/>
      <c r="L1059"/>
      <c r="M1059"/>
      <c r="N1059"/>
      <c r="O1059" s="249"/>
    </row>
    <row r="1060" spans="2:15" ht="15" hidden="1" customHeight="1" x14ac:dyDescent="0.35">
      <c r="B1060"/>
      <c r="C1060"/>
      <c r="D1060"/>
      <c r="E1060"/>
      <c r="F1060"/>
      <c r="G1060"/>
      <c r="H1060"/>
      <c r="I1060"/>
      <c r="J1060"/>
      <c r="K1060"/>
      <c r="L1060"/>
      <c r="M1060"/>
      <c r="N1060"/>
      <c r="O1060" s="249"/>
    </row>
    <row r="1061" spans="2:15" ht="15" hidden="1" customHeight="1" x14ac:dyDescent="0.35">
      <c r="B1061"/>
      <c r="C1061"/>
      <c r="D1061"/>
      <c r="E1061"/>
      <c r="F1061"/>
      <c r="G1061"/>
      <c r="H1061"/>
      <c r="I1061"/>
      <c r="J1061"/>
      <c r="K1061"/>
      <c r="L1061"/>
      <c r="M1061"/>
      <c r="N1061"/>
      <c r="O1061" s="249"/>
    </row>
    <row r="1062" spans="2:15" ht="15" hidden="1" customHeight="1" x14ac:dyDescent="0.35">
      <c r="B1062"/>
      <c r="C1062"/>
      <c r="D1062"/>
      <c r="E1062"/>
      <c r="F1062"/>
      <c r="G1062"/>
      <c r="H1062"/>
      <c r="I1062"/>
      <c r="J1062"/>
      <c r="K1062"/>
      <c r="L1062"/>
      <c r="M1062"/>
      <c r="N1062"/>
      <c r="O1062" s="249"/>
    </row>
    <row r="1063" spans="2:15" ht="15" hidden="1" customHeight="1" x14ac:dyDescent="0.35">
      <c r="B1063"/>
      <c r="C1063"/>
      <c r="D1063"/>
      <c r="E1063"/>
      <c r="F1063"/>
      <c r="G1063"/>
      <c r="H1063"/>
      <c r="I1063"/>
      <c r="J1063"/>
      <c r="K1063"/>
      <c r="L1063"/>
      <c r="M1063"/>
      <c r="N1063"/>
      <c r="O1063" s="249"/>
    </row>
    <row r="1064" spans="2:15" ht="15" hidden="1" customHeight="1" x14ac:dyDescent="0.35">
      <c r="B1064"/>
      <c r="C1064"/>
      <c r="D1064"/>
      <c r="E1064"/>
      <c r="F1064"/>
      <c r="G1064"/>
      <c r="H1064"/>
      <c r="I1064"/>
      <c r="J1064"/>
      <c r="K1064"/>
      <c r="L1064"/>
      <c r="M1064"/>
      <c r="N1064"/>
      <c r="O1064" s="249"/>
    </row>
    <row r="1065" spans="2:15" ht="15" hidden="1" customHeight="1" x14ac:dyDescent="0.35">
      <c r="B1065"/>
      <c r="C1065"/>
      <c r="D1065"/>
      <c r="E1065"/>
      <c r="F1065"/>
      <c r="G1065"/>
      <c r="H1065"/>
      <c r="I1065"/>
      <c r="J1065"/>
      <c r="K1065"/>
      <c r="L1065"/>
      <c r="M1065"/>
      <c r="N1065"/>
      <c r="O1065" s="249"/>
    </row>
    <row r="1066" spans="2:15" ht="15" hidden="1" customHeight="1" x14ac:dyDescent="0.35">
      <c r="B1066"/>
      <c r="C1066"/>
      <c r="D1066"/>
      <c r="E1066"/>
      <c r="F1066"/>
      <c r="G1066"/>
      <c r="H1066"/>
      <c r="I1066"/>
      <c r="J1066"/>
      <c r="K1066"/>
      <c r="L1066"/>
      <c r="M1066"/>
      <c r="N1066"/>
      <c r="O1066" s="249"/>
    </row>
    <row r="1067" spans="2:15" ht="15" hidden="1" customHeight="1" x14ac:dyDescent="0.35">
      <c r="B1067"/>
      <c r="C1067"/>
      <c r="D1067"/>
      <c r="E1067"/>
      <c r="F1067"/>
      <c r="G1067"/>
      <c r="H1067"/>
      <c r="I1067"/>
      <c r="J1067"/>
      <c r="K1067"/>
      <c r="L1067"/>
      <c r="M1067"/>
      <c r="N1067"/>
      <c r="O1067" s="249"/>
    </row>
    <row r="1068" spans="2:15" ht="15" hidden="1" customHeight="1" x14ac:dyDescent="0.35">
      <c r="B1068"/>
      <c r="C1068"/>
      <c r="D1068"/>
      <c r="E1068"/>
      <c r="F1068"/>
      <c r="G1068"/>
      <c r="H1068"/>
      <c r="I1068"/>
      <c r="J1068"/>
      <c r="K1068"/>
      <c r="L1068"/>
      <c r="M1068"/>
      <c r="N1068"/>
      <c r="O1068" s="249"/>
    </row>
    <row r="1069" spans="2:15" ht="15" hidden="1" customHeight="1" x14ac:dyDescent="0.35">
      <c r="B1069"/>
      <c r="C1069"/>
      <c r="D1069"/>
      <c r="E1069"/>
      <c r="F1069"/>
      <c r="G1069"/>
      <c r="H1069"/>
      <c r="I1069"/>
      <c r="J1069"/>
      <c r="K1069"/>
      <c r="L1069"/>
      <c r="M1069"/>
      <c r="N1069"/>
      <c r="O1069" s="249"/>
    </row>
    <row r="1070" spans="2:15" ht="15" hidden="1" customHeight="1" x14ac:dyDescent="0.35">
      <c r="B1070"/>
      <c r="C1070"/>
      <c r="D1070"/>
      <c r="E1070"/>
      <c r="F1070"/>
      <c r="G1070"/>
      <c r="H1070"/>
      <c r="I1070"/>
      <c r="J1070"/>
      <c r="K1070"/>
      <c r="L1070"/>
      <c r="M1070"/>
      <c r="N1070"/>
      <c r="O1070" s="249"/>
    </row>
    <row r="1071" spans="2:15" ht="15" hidden="1" customHeight="1" x14ac:dyDescent="0.35">
      <c r="B1071"/>
      <c r="C1071"/>
      <c r="D1071"/>
      <c r="E1071"/>
      <c r="F1071"/>
      <c r="G1071"/>
      <c r="H1071"/>
      <c r="I1071"/>
      <c r="J1071"/>
      <c r="K1071"/>
      <c r="L1071"/>
      <c r="M1071"/>
      <c r="N1071"/>
      <c r="O1071" s="249"/>
    </row>
    <row r="1072" spans="2:15" ht="15" hidden="1" customHeight="1" x14ac:dyDescent="0.35">
      <c r="B1072"/>
      <c r="C1072"/>
      <c r="D1072"/>
      <c r="E1072"/>
      <c r="F1072"/>
      <c r="G1072"/>
      <c r="H1072"/>
      <c r="I1072"/>
      <c r="J1072"/>
      <c r="K1072"/>
      <c r="L1072"/>
      <c r="M1072"/>
      <c r="N1072"/>
      <c r="O1072" s="249"/>
    </row>
    <row r="1073" spans="2:15" ht="15" hidden="1" customHeight="1" x14ac:dyDescent="0.35">
      <c r="B1073"/>
      <c r="C1073"/>
      <c r="D1073"/>
      <c r="E1073"/>
      <c r="F1073"/>
      <c r="G1073"/>
      <c r="H1073"/>
      <c r="I1073"/>
      <c r="J1073"/>
      <c r="K1073"/>
      <c r="L1073"/>
      <c r="M1073"/>
      <c r="N1073"/>
      <c r="O1073" s="249"/>
    </row>
  </sheetData>
  <sheetProtection algorithmName="SHA-512" hashValue="GbKDkkHXKqn5wmwAaBZQlFdfreFphreop/GXjyRzpG+QTY2zZCGtcZ4blXmva8R1NRcxyBAeaeKcAqhpk+7yOQ==" saltValue="zHdjKdIPiJ88lvwdmc4ZFA==" spinCount="100000" sheet="1" objects="1" scenarios="1" selectLockedCells="1"/>
  <dataConsolidate/>
  <mergeCells count="695">
    <mergeCell ref="AR56:AS57"/>
    <mergeCell ref="AT56:AU57"/>
    <mergeCell ref="M75:N75"/>
    <mergeCell ref="K74:L74"/>
    <mergeCell ref="AO56:AO57"/>
    <mergeCell ref="B113:H113"/>
    <mergeCell ref="I64:J64"/>
    <mergeCell ref="B58:H58"/>
    <mergeCell ref="I65:J65"/>
    <mergeCell ref="K62:L62"/>
    <mergeCell ref="K57:L57"/>
    <mergeCell ref="C63:H63"/>
    <mergeCell ref="E62:H62"/>
    <mergeCell ref="M73:N73"/>
    <mergeCell ref="I72:J72"/>
    <mergeCell ref="K72:L72"/>
    <mergeCell ref="B72:D72"/>
    <mergeCell ref="B73:D73"/>
    <mergeCell ref="E66:H66"/>
    <mergeCell ref="E67:H67"/>
    <mergeCell ref="B100:D100"/>
    <mergeCell ref="B98:D98"/>
    <mergeCell ref="E98:H98"/>
    <mergeCell ref="B99:D99"/>
    <mergeCell ref="B114:H114"/>
    <mergeCell ref="AP56:AP57"/>
    <mergeCell ref="AH57:AN57"/>
    <mergeCell ref="AA57:AG57"/>
    <mergeCell ref="S57:Z57"/>
    <mergeCell ref="B109:D109"/>
    <mergeCell ref="E109:H109"/>
    <mergeCell ref="E99:H99"/>
    <mergeCell ref="E100:H100"/>
    <mergeCell ref="E96:H96"/>
    <mergeCell ref="B97:D97"/>
    <mergeCell ref="E97:H97"/>
    <mergeCell ref="E95:H95"/>
    <mergeCell ref="B96:D96"/>
    <mergeCell ref="E91:H91"/>
    <mergeCell ref="E80:H80"/>
    <mergeCell ref="K56:L56"/>
    <mergeCell ref="I62:J62"/>
    <mergeCell ref="I63:J63"/>
    <mergeCell ref="I58:J58"/>
    <mergeCell ref="M64:N64"/>
    <mergeCell ref="K58:L58"/>
    <mergeCell ref="B60:N60"/>
    <mergeCell ref="M65:N65"/>
    <mergeCell ref="B74:D74"/>
    <mergeCell ref="E77:H77"/>
    <mergeCell ref="E78:H78"/>
    <mergeCell ref="I56:J56"/>
    <mergeCell ref="I88:I89"/>
    <mergeCell ref="E88:H89"/>
    <mergeCell ref="E74:H74"/>
    <mergeCell ref="E75:H75"/>
    <mergeCell ref="E76:H76"/>
    <mergeCell ref="B84:H84"/>
    <mergeCell ref="J88:J89"/>
    <mergeCell ref="B64:D64"/>
    <mergeCell ref="B65:D65"/>
    <mergeCell ref="E64:H64"/>
    <mergeCell ref="E65:H65"/>
    <mergeCell ref="B62:D62"/>
    <mergeCell ref="B81:D81"/>
    <mergeCell ref="B77:D77"/>
    <mergeCell ref="B79:D79"/>
    <mergeCell ref="B80:D80"/>
    <mergeCell ref="B75:D75"/>
    <mergeCell ref="B70:D70"/>
    <mergeCell ref="B71:D71"/>
    <mergeCell ref="I74:J74"/>
    <mergeCell ref="M70:N70"/>
    <mergeCell ref="E70:H70"/>
    <mergeCell ref="E71:H71"/>
    <mergeCell ref="E72:H72"/>
    <mergeCell ref="E73:H73"/>
    <mergeCell ref="I71:J71"/>
    <mergeCell ref="M68:N68"/>
    <mergeCell ref="M71:N71"/>
    <mergeCell ref="M72:N72"/>
    <mergeCell ref="I73:J73"/>
    <mergeCell ref="K73:L73"/>
    <mergeCell ref="M69:N69"/>
    <mergeCell ref="I68:J68"/>
    <mergeCell ref="M3:N3"/>
    <mergeCell ref="B10:F10"/>
    <mergeCell ref="J22:M22"/>
    <mergeCell ref="K2:L2"/>
    <mergeCell ref="M2:N2"/>
    <mergeCell ref="I55:J55"/>
    <mergeCell ref="B179:N180"/>
    <mergeCell ref="B165:H165"/>
    <mergeCell ref="K165:N165"/>
    <mergeCell ref="B166:D166"/>
    <mergeCell ref="E166:H166"/>
    <mergeCell ref="K166:L166"/>
    <mergeCell ref="M166:N166"/>
    <mergeCell ref="B167:D167"/>
    <mergeCell ref="E167:H167"/>
    <mergeCell ref="K167:L167"/>
    <mergeCell ref="M167:N167"/>
    <mergeCell ref="K168:N168"/>
    <mergeCell ref="B169:H169"/>
    <mergeCell ref="K169:N169"/>
    <mergeCell ref="B170:H177"/>
    <mergeCell ref="K171:N171"/>
    <mergeCell ref="K172:N177"/>
    <mergeCell ref="B13:F13"/>
    <mergeCell ref="B35:C35"/>
    <mergeCell ref="F11:G11"/>
    <mergeCell ref="F12:G12"/>
    <mergeCell ref="B34:C34"/>
    <mergeCell ref="D34:L34"/>
    <mergeCell ref="C17:M17"/>
    <mergeCell ref="C18:M18"/>
    <mergeCell ref="C19:M19"/>
    <mergeCell ref="C20:M20"/>
    <mergeCell ref="C23:M23"/>
    <mergeCell ref="C24:M24"/>
    <mergeCell ref="C25:M25"/>
    <mergeCell ref="C26:M26"/>
    <mergeCell ref="C27:M27"/>
    <mergeCell ref="C28:M28"/>
    <mergeCell ref="C29:M29"/>
    <mergeCell ref="B31:N31"/>
    <mergeCell ref="K3:L3"/>
    <mergeCell ref="M58:N58"/>
    <mergeCell ref="M56:N56"/>
    <mergeCell ref="H13:N13"/>
    <mergeCell ref="J16:N16"/>
    <mergeCell ref="M55:N55"/>
    <mergeCell ref="I51:J51"/>
    <mergeCell ref="I52:J52"/>
    <mergeCell ref="H10:N10"/>
    <mergeCell ref="M50:N50"/>
    <mergeCell ref="K51:L51"/>
    <mergeCell ref="D41:K41"/>
    <mergeCell ref="B11:E11"/>
    <mergeCell ref="B12:E12"/>
    <mergeCell ref="C22:I22"/>
    <mergeCell ref="D35:L35"/>
    <mergeCell ref="D36:L36"/>
    <mergeCell ref="B43:C43"/>
    <mergeCell ref="B49:H49"/>
    <mergeCell ref="K4:L4"/>
    <mergeCell ref="B50:H50"/>
    <mergeCell ref="I49:J49"/>
    <mergeCell ref="B52:H52"/>
    <mergeCell ref="A1:E5"/>
    <mergeCell ref="F1:J2"/>
    <mergeCell ref="F3:J4"/>
    <mergeCell ref="F5:J5"/>
    <mergeCell ref="B51:H51"/>
    <mergeCell ref="D33:L33"/>
    <mergeCell ref="B33:C33"/>
    <mergeCell ref="I54:J54"/>
    <mergeCell ref="K54:L54"/>
    <mergeCell ref="M54:N54"/>
    <mergeCell ref="D40:K40"/>
    <mergeCell ref="H11:N11"/>
    <mergeCell ref="M4:N4"/>
    <mergeCell ref="K5:N5"/>
    <mergeCell ref="K49:L49"/>
    <mergeCell ref="M49:N49"/>
    <mergeCell ref="M52:N52"/>
    <mergeCell ref="M51:N51"/>
    <mergeCell ref="H12:N12"/>
    <mergeCell ref="B7:N7"/>
    <mergeCell ref="B8:N8"/>
    <mergeCell ref="B15:N15"/>
    <mergeCell ref="B47:N47"/>
    <mergeCell ref="B14:N14"/>
    <mergeCell ref="K53:L53"/>
    <mergeCell ref="B41:C41"/>
    <mergeCell ref="B36:C36"/>
    <mergeCell ref="B42:C42"/>
    <mergeCell ref="B44:C44"/>
    <mergeCell ref="B45:C45"/>
    <mergeCell ref="B46:C46"/>
    <mergeCell ref="B38:N38"/>
    <mergeCell ref="B40:C40"/>
    <mergeCell ref="D42:K42"/>
    <mergeCell ref="D43:K43"/>
    <mergeCell ref="D44:K44"/>
    <mergeCell ref="D45:K45"/>
    <mergeCell ref="B57:H57"/>
    <mergeCell ref="I57:J57"/>
    <mergeCell ref="M67:N67"/>
    <mergeCell ref="K63:L63"/>
    <mergeCell ref="M63:N63"/>
    <mergeCell ref="K55:L55"/>
    <mergeCell ref="B56:H56"/>
    <mergeCell ref="M57:N57"/>
    <mergeCell ref="I66:J66"/>
    <mergeCell ref="I50:J50"/>
    <mergeCell ref="K50:L50"/>
    <mergeCell ref="M53:N53"/>
    <mergeCell ref="K52:L52"/>
    <mergeCell ref="B66:D66"/>
    <mergeCell ref="B67:D67"/>
    <mergeCell ref="B68:D68"/>
    <mergeCell ref="B69:D69"/>
    <mergeCell ref="I67:J67"/>
    <mergeCell ref="K67:L67"/>
    <mergeCell ref="I69:J69"/>
    <mergeCell ref="K69:L69"/>
    <mergeCell ref="K66:L66"/>
    <mergeCell ref="M66:N66"/>
    <mergeCell ref="K65:L65"/>
    <mergeCell ref="K64:L64"/>
    <mergeCell ref="M62:N62"/>
    <mergeCell ref="B54:H54"/>
    <mergeCell ref="I53:J53"/>
    <mergeCell ref="B53:H53"/>
    <mergeCell ref="E68:H68"/>
    <mergeCell ref="E69:H69"/>
    <mergeCell ref="K68:L68"/>
    <mergeCell ref="B55:H55"/>
    <mergeCell ref="I127:J127"/>
    <mergeCell ref="B128:D128"/>
    <mergeCell ref="K71:L71"/>
    <mergeCell ref="I70:J70"/>
    <mergeCell ref="K70:L70"/>
    <mergeCell ref="M88:M89"/>
    <mergeCell ref="N88:N89"/>
    <mergeCell ref="B86:N86"/>
    <mergeCell ref="I78:J78"/>
    <mergeCell ref="K78:L78"/>
    <mergeCell ref="M81:N81"/>
    <mergeCell ref="B78:D78"/>
    <mergeCell ref="I77:J77"/>
    <mergeCell ref="K77:L77"/>
    <mergeCell ref="K81:L81"/>
    <mergeCell ref="I84:J84"/>
    <mergeCell ref="K82:L82"/>
    <mergeCell ref="M82:N82"/>
    <mergeCell ref="I83:J83"/>
    <mergeCell ref="B88:D89"/>
    <mergeCell ref="E81:H81"/>
    <mergeCell ref="E82:H82"/>
    <mergeCell ref="E83:H83"/>
    <mergeCell ref="K79:L79"/>
    <mergeCell ref="E128:H128"/>
    <mergeCell ref="I128:J128"/>
    <mergeCell ref="B150:H150"/>
    <mergeCell ref="I150:K150"/>
    <mergeCell ref="L150:N150"/>
    <mergeCell ref="B111:H111"/>
    <mergeCell ref="B112:H112"/>
    <mergeCell ref="B108:D108"/>
    <mergeCell ref="E108:H108"/>
    <mergeCell ref="B146:C146"/>
    <mergeCell ref="B148:H148"/>
    <mergeCell ref="B147:C147"/>
    <mergeCell ref="L148:N148"/>
    <mergeCell ref="I148:K148"/>
    <mergeCell ref="L147:N147"/>
    <mergeCell ref="I147:K147"/>
    <mergeCell ref="B145:N145"/>
    <mergeCell ref="B110:H110"/>
    <mergeCell ref="B117:H117"/>
    <mergeCell ref="B126:D126"/>
    <mergeCell ref="E126:H126"/>
    <mergeCell ref="I126:J126"/>
    <mergeCell ref="B127:D127"/>
    <mergeCell ref="E127:H127"/>
    <mergeCell ref="B107:D107"/>
    <mergeCell ref="E107:H107"/>
    <mergeCell ref="B104:D104"/>
    <mergeCell ref="E104:H104"/>
    <mergeCell ref="B95:D95"/>
    <mergeCell ref="E93:H93"/>
    <mergeCell ref="B94:D94"/>
    <mergeCell ref="E94:H94"/>
    <mergeCell ref="B93:D93"/>
    <mergeCell ref="B101:D101"/>
    <mergeCell ref="E101:H101"/>
    <mergeCell ref="E103:H103"/>
    <mergeCell ref="B106:D106"/>
    <mergeCell ref="K84:L84"/>
    <mergeCell ref="M80:N80"/>
    <mergeCell ref="I76:J76"/>
    <mergeCell ref="I82:J82"/>
    <mergeCell ref="K76:L76"/>
    <mergeCell ref="M76:N76"/>
    <mergeCell ref="E106:H106"/>
    <mergeCell ref="B102:D102"/>
    <mergeCell ref="E102:H102"/>
    <mergeCell ref="B91:D91"/>
    <mergeCell ref="B92:D92"/>
    <mergeCell ref="E92:H92"/>
    <mergeCell ref="M77:N77"/>
    <mergeCell ref="I81:J81"/>
    <mergeCell ref="B82:D82"/>
    <mergeCell ref="E90:H90"/>
    <mergeCell ref="B83:D83"/>
    <mergeCell ref="B90:D90"/>
    <mergeCell ref="B190:C190"/>
    <mergeCell ref="D190:H190"/>
    <mergeCell ref="B191:C191"/>
    <mergeCell ref="D191:H191"/>
    <mergeCell ref="B192:C192"/>
    <mergeCell ref="D192:H192"/>
    <mergeCell ref="B119:N119"/>
    <mergeCell ref="B129:D129"/>
    <mergeCell ref="E129:H129"/>
    <mergeCell ref="I129:J129"/>
    <mergeCell ref="B130:D130"/>
    <mergeCell ref="E130:H130"/>
    <mergeCell ref="I130:J130"/>
    <mergeCell ref="B131:D131"/>
    <mergeCell ref="E131:H131"/>
    <mergeCell ref="I131:J131"/>
    <mergeCell ref="I137:J137"/>
    <mergeCell ref="B132:D132"/>
    <mergeCell ref="E132:H132"/>
    <mergeCell ref="I132:J132"/>
    <mergeCell ref="B133:D133"/>
    <mergeCell ref="B149:H149"/>
    <mergeCell ref="I149:K149"/>
    <mergeCell ref="L149:N149"/>
    <mergeCell ref="B193:C193"/>
    <mergeCell ref="D193:H193"/>
    <mergeCell ref="B194:C194"/>
    <mergeCell ref="D194:H194"/>
    <mergeCell ref="B195:C195"/>
    <mergeCell ref="D195:H195"/>
    <mergeCell ref="B196:C196"/>
    <mergeCell ref="D196:H196"/>
    <mergeCell ref="B197:C197"/>
    <mergeCell ref="D197:H197"/>
    <mergeCell ref="B198:C198"/>
    <mergeCell ref="D198:H198"/>
    <mergeCell ref="B199:C199"/>
    <mergeCell ref="D199:H199"/>
    <mergeCell ref="B200:C200"/>
    <mergeCell ref="B201:C201"/>
    <mergeCell ref="B202:C202"/>
    <mergeCell ref="B203:C203"/>
    <mergeCell ref="B204:C204"/>
    <mergeCell ref="B205:C205"/>
    <mergeCell ref="B206:C206"/>
    <mergeCell ref="B207:C207"/>
    <mergeCell ref="B208:C208"/>
    <mergeCell ref="D200:H200"/>
    <mergeCell ref="D201:H201"/>
    <mergeCell ref="D202:H202"/>
    <mergeCell ref="D203:H203"/>
    <mergeCell ref="D204:H204"/>
    <mergeCell ref="D205:H205"/>
    <mergeCell ref="D206:H206"/>
    <mergeCell ref="D207:H207"/>
    <mergeCell ref="D208:H208"/>
    <mergeCell ref="B209:C209"/>
    <mergeCell ref="D209:H209"/>
    <mergeCell ref="B210:C210"/>
    <mergeCell ref="D210:H210"/>
    <mergeCell ref="B211:C211"/>
    <mergeCell ref="D211:H211"/>
    <mergeCell ref="B212:C212"/>
    <mergeCell ref="D212:H212"/>
    <mergeCell ref="B213:C213"/>
    <mergeCell ref="D213:H213"/>
    <mergeCell ref="B214:C214"/>
    <mergeCell ref="D214:H214"/>
    <mergeCell ref="B215:C215"/>
    <mergeCell ref="D215:H215"/>
    <mergeCell ref="B216:C216"/>
    <mergeCell ref="D216:H216"/>
    <mergeCell ref="B217:C217"/>
    <mergeCell ref="D217:H217"/>
    <mergeCell ref="B218:C218"/>
    <mergeCell ref="D218:H218"/>
    <mergeCell ref="B219:C219"/>
    <mergeCell ref="D219:H219"/>
    <mergeCell ref="B220:C220"/>
    <mergeCell ref="D220:H220"/>
    <mergeCell ref="B221:C221"/>
    <mergeCell ref="D221:H221"/>
    <mergeCell ref="B222:C222"/>
    <mergeCell ref="D222:H222"/>
    <mergeCell ref="B223:C223"/>
    <mergeCell ref="D223:H223"/>
    <mergeCell ref="B224:C224"/>
    <mergeCell ref="D224:H224"/>
    <mergeCell ref="B225:C225"/>
    <mergeCell ref="D225:H225"/>
    <mergeCell ref="B226:C226"/>
    <mergeCell ref="D226:H226"/>
    <mergeCell ref="B227:C227"/>
    <mergeCell ref="D227:H227"/>
    <mergeCell ref="B228:C228"/>
    <mergeCell ref="D228:H228"/>
    <mergeCell ref="B229:C229"/>
    <mergeCell ref="D229:H229"/>
    <mergeCell ref="B230:C230"/>
    <mergeCell ref="D230:H230"/>
    <mergeCell ref="B231:C231"/>
    <mergeCell ref="D231:H231"/>
    <mergeCell ref="B232:C232"/>
    <mergeCell ref="D232:H232"/>
    <mergeCell ref="B233:C233"/>
    <mergeCell ref="D233:H233"/>
    <mergeCell ref="B234:C234"/>
    <mergeCell ref="D234:H234"/>
    <mergeCell ref="B235:C235"/>
    <mergeCell ref="D235:H235"/>
    <mergeCell ref="B236:C236"/>
    <mergeCell ref="D236:H236"/>
    <mergeCell ref="B237:C237"/>
    <mergeCell ref="D237:H237"/>
    <mergeCell ref="B238:C238"/>
    <mergeCell ref="D238:H238"/>
    <mergeCell ref="B239:C239"/>
    <mergeCell ref="D239:H239"/>
    <mergeCell ref="B240:C240"/>
    <mergeCell ref="D240:H240"/>
    <mergeCell ref="B241:C241"/>
    <mergeCell ref="D241:H241"/>
    <mergeCell ref="B242:C242"/>
    <mergeCell ref="D242:H242"/>
    <mergeCell ref="B243:C243"/>
    <mergeCell ref="D243:H243"/>
    <mergeCell ref="B244:C244"/>
    <mergeCell ref="D244:H244"/>
    <mergeCell ref="B245:C245"/>
    <mergeCell ref="D245:H245"/>
    <mergeCell ref="B246:C246"/>
    <mergeCell ref="D246:H246"/>
    <mergeCell ref="B247:C247"/>
    <mergeCell ref="D247:H247"/>
    <mergeCell ref="B248:C248"/>
    <mergeCell ref="D248:H248"/>
    <mergeCell ref="B249:C249"/>
    <mergeCell ref="D249:H249"/>
    <mergeCell ref="B250:C250"/>
    <mergeCell ref="D250:H250"/>
    <mergeCell ref="B251:C251"/>
    <mergeCell ref="D251:H251"/>
    <mergeCell ref="B252:C252"/>
    <mergeCell ref="D252:H252"/>
    <mergeCell ref="B253:C253"/>
    <mergeCell ref="D253:H253"/>
    <mergeCell ref="B254:C254"/>
    <mergeCell ref="D254:H254"/>
    <mergeCell ref="B255:C255"/>
    <mergeCell ref="D255:H255"/>
    <mergeCell ref="B256:C256"/>
    <mergeCell ref="D256:H256"/>
    <mergeCell ref="B257:C257"/>
    <mergeCell ref="D257:H257"/>
    <mergeCell ref="B258:C258"/>
    <mergeCell ref="D258:H258"/>
    <mergeCell ref="B259:C259"/>
    <mergeCell ref="D259:H259"/>
    <mergeCell ref="B260:C260"/>
    <mergeCell ref="D260:H260"/>
    <mergeCell ref="B261:C261"/>
    <mergeCell ref="D261:H261"/>
    <mergeCell ref="B262:C262"/>
    <mergeCell ref="D262:H262"/>
    <mergeCell ref="B263:C263"/>
    <mergeCell ref="D263:H263"/>
    <mergeCell ref="B264:C264"/>
    <mergeCell ref="D264:H264"/>
    <mergeCell ref="B265:C265"/>
    <mergeCell ref="D265:H265"/>
    <mergeCell ref="B266:C266"/>
    <mergeCell ref="D266:H266"/>
    <mergeCell ref="B267:C267"/>
    <mergeCell ref="D267:H267"/>
    <mergeCell ref="B268:C268"/>
    <mergeCell ref="D268:H268"/>
    <mergeCell ref="B269:C269"/>
    <mergeCell ref="D269:H269"/>
    <mergeCell ref="B270:C270"/>
    <mergeCell ref="D270:H270"/>
    <mergeCell ref="B271:C271"/>
    <mergeCell ref="D271:H271"/>
    <mergeCell ref="B272:C272"/>
    <mergeCell ref="D272:H272"/>
    <mergeCell ref="B273:C273"/>
    <mergeCell ref="D273:H273"/>
    <mergeCell ref="B274:C274"/>
    <mergeCell ref="D274:H274"/>
    <mergeCell ref="B275:C275"/>
    <mergeCell ref="D275:H275"/>
    <mergeCell ref="B276:C276"/>
    <mergeCell ref="D276:H276"/>
    <mergeCell ref="B277:C277"/>
    <mergeCell ref="D277:H277"/>
    <mergeCell ref="B278:C278"/>
    <mergeCell ref="D278:H278"/>
    <mergeCell ref="B279:C279"/>
    <mergeCell ref="D279:H279"/>
    <mergeCell ref="B280:C280"/>
    <mergeCell ref="D280:H280"/>
    <mergeCell ref="B281:C281"/>
    <mergeCell ref="D281:H281"/>
    <mergeCell ref="B282:C282"/>
    <mergeCell ref="D282:H282"/>
    <mergeCell ref="B283:C283"/>
    <mergeCell ref="D283:H283"/>
    <mergeCell ref="B284:C284"/>
    <mergeCell ref="D284:H284"/>
    <mergeCell ref="B285:C285"/>
    <mergeCell ref="D285:H285"/>
    <mergeCell ref="B286:C286"/>
    <mergeCell ref="D286:H286"/>
    <mergeCell ref="B287:C287"/>
    <mergeCell ref="D287:H287"/>
    <mergeCell ref="B288:C288"/>
    <mergeCell ref="D288:H288"/>
    <mergeCell ref="B289:C289"/>
    <mergeCell ref="D289:H289"/>
    <mergeCell ref="B290:C290"/>
    <mergeCell ref="D290:H290"/>
    <mergeCell ref="B291:C291"/>
    <mergeCell ref="D291:H291"/>
    <mergeCell ref="B292:C292"/>
    <mergeCell ref="D292:H292"/>
    <mergeCell ref="B293:C293"/>
    <mergeCell ref="D293:H293"/>
    <mergeCell ref="B294:C294"/>
    <mergeCell ref="D294:H294"/>
    <mergeCell ref="B295:C295"/>
    <mergeCell ref="D295:H295"/>
    <mergeCell ref="B296:C296"/>
    <mergeCell ref="D296:H296"/>
    <mergeCell ref="B297:C297"/>
    <mergeCell ref="D297:H297"/>
    <mergeCell ref="B298:C298"/>
    <mergeCell ref="D298:H298"/>
    <mergeCell ref="B299:C299"/>
    <mergeCell ref="D299:H299"/>
    <mergeCell ref="B300:C300"/>
    <mergeCell ref="D300:H300"/>
    <mergeCell ref="B301:C301"/>
    <mergeCell ref="D301:H301"/>
    <mergeCell ref="B302:C302"/>
    <mergeCell ref="D302:H302"/>
    <mergeCell ref="B303:C303"/>
    <mergeCell ref="D303:H303"/>
    <mergeCell ref="B304:C304"/>
    <mergeCell ref="D304:H304"/>
    <mergeCell ref="B305:C305"/>
    <mergeCell ref="D305:H305"/>
    <mergeCell ref="B306:C306"/>
    <mergeCell ref="D306:H306"/>
    <mergeCell ref="B307:C307"/>
    <mergeCell ref="D307:H307"/>
    <mergeCell ref="B308:C308"/>
    <mergeCell ref="D308:H308"/>
    <mergeCell ref="B309:C309"/>
    <mergeCell ref="D309:H309"/>
    <mergeCell ref="B310:C310"/>
    <mergeCell ref="D310:H310"/>
    <mergeCell ref="B311:C311"/>
    <mergeCell ref="D311:H311"/>
    <mergeCell ref="B312:C312"/>
    <mergeCell ref="D312:H312"/>
    <mergeCell ref="B313:C313"/>
    <mergeCell ref="D313:H313"/>
    <mergeCell ref="B314:C314"/>
    <mergeCell ref="D314:H314"/>
    <mergeCell ref="B315:C315"/>
    <mergeCell ref="D315:H315"/>
    <mergeCell ref="B316:C316"/>
    <mergeCell ref="D316:H316"/>
    <mergeCell ref="B317:C317"/>
    <mergeCell ref="D317:H317"/>
    <mergeCell ref="B318:C318"/>
    <mergeCell ref="D318:H318"/>
    <mergeCell ref="B319:C319"/>
    <mergeCell ref="D319:H319"/>
    <mergeCell ref="B320:C320"/>
    <mergeCell ref="D320:H320"/>
    <mergeCell ref="B321:C321"/>
    <mergeCell ref="D321:H321"/>
    <mergeCell ref="B322:C322"/>
    <mergeCell ref="D322:H322"/>
    <mergeCell ref="B323:C323"/>
    <mergeCell ref="D323:H323"/>
    <mergeCell ref="B324:C324"/>
    <mergeCell ref="D324:H324"/>
    <mergeCell ref="B325:C325"/>
    <mergeCell ref="D325:H325"/>
    <mergeCell ref="B326:C326"/>
    <mergeCell ref="D326:H326"/>
    <mergeCell ref="B327:C327"/>
    <mergeCell ref="D327:H327"/>
    <mergeCell ref="B328:C328"/>
    <mergeCell ref="D328:H328"/>
    <mergeCell ref="B329:C329"/>
    <mergeCell ref="D329:H329"/>
    <mergeCell ref="B330:C330"/>
    <mergeCell ref="D330:H330"/>
    <mergeCell ref="B331:C331"/>
    <mergeCell ref="D331:H331"/>
    <mergeCell ref="B332:C332"/>
    <mergeCell ref="D332:H332"/>
    <mergeCell ref="B333:C333"/>
    <mergeCell ref="D333:H333"/>
    <mergeCell ref="B334:C334"/>
    <mergeCell ref="D334:H334"/>
    <mergeCell ref="B335:C335"/>
    <mergeCell ref="D335:H335"/>
    <mergeCell ref="B336:C336"/>
    <mergeCell ref="D336:H336"/>
    <mergeCell ref="B337:C337"/>
    <mergeCell ref="D337:H337"/>
    <mergeCell ref="B338:C338"/>
    <mergeCell ref="D338:H338"/>
    <mergeCell ref="AW56:AW60"/>
    <mergeCell ref="B123:D123"/>
    <mergeCell ref="E123:H123"/>
    <mergeCell ref="I123:J123"/>
    <mergeCell ref="B124:D124"/>
    <mergeCell ref="E124:H124"/>
    <mergeCell ref="I124:J124"/>
    <mergeCell ref="B125:D125"/>
    <mergeCell ref="E125:H125"/>
    <mergeCell ref="I125:J125"/>
    <mergeCell ref="B115:H115"/>
    <mergeCell ref="B105:D105"/>
    <mergeCell ref="B103:D103"/>
    <mergeCell ref="E105:H105"/>
    <mergeCell ref="M74:N74"/>
    <mergeCell ref="E79:H79"/>
    <mergeCell ref="M79:N79"/>
    <mergeCell ref="I75:J75"/>
    <mergeCell ref="K75:L75"/>
    <mergeCell ref="I80:J80"/>
    <mergeCell ref="K80:L80"/>
    <mergeCell ref="M78:N78"/>
    <mergeCell ref="I79:J79"/>
    <mergeCell ref="AQ56:AQ57"/>
    <mergeCell ref="B339:C339"/>
    <mergeCell ref="D339:H339"/>
    <mergeCell ref="B340:C340"/>
    <mergeCell ref="D340:H340"/>
    <mergeCell ref="B341:C341"/>
    <mergeCell ref="D341:H341"/>
    <mergeCell ref="B342:C342"/>
    <mergeCell ref="B350:C350"/>
    <mergeCell ref="D350:H350"/>
    <mergeCell ref="B344:C344"/>
    <mergeCell ref="D344:H344"/>
    <mergeCell ref="D342:H342"/>
    <mergeCell ref="B343:C343"/>
    <mergeCell ref="D343:H343"/>
    <mergeCell ref="B349:C349"/>
    <mergeCell ref="D349:H349"/>
    <mergeCell ref="B345:C345"/>
    <mergeCell ref="D345:H345"/>
    <mergeCell ref="B346:C346"/>
    <mergeCell ref="D346:H346"/>
    <mergeCell ref="B347:C347"/>
    <mergeCell ref="D347:H347"/>
    <mergeCell ref="B348:C348"/>
    <mergeCell ref="D348:H348"/>
    <mergeCell ref="B178:N178"/>
    <mergeCell ref="K1:L1"/>
    <mergeCell ref="M1:N1"/>
    <mergeCell ref="B116:H116"/>
    <mergeCell ref="I139:J139"/>
    <mergeCell ref="B139:H139"/>
    <mergeCell ref="B143:H143"/>
    <mergeCell ref="I143:J143"/>
    <mergeCell ref="B141:H141"/>
    <mergeCell ref="I141:J141"/>
    <mergeCell ref="B138:D138"/>
    <mergeCell ref="E138:H138"/>
    <mergeCell ref="I138:J138"/>
    <mergeCell ref="K123:N138"/>
    <mergeCell ref="B135:D135"/>
    <mergeCell ref="E135:H135"/>
    <mergeCell ref="I135:J135"/>
    <mergeCell ref="B136:D136"/>
    <mergeCell ref="K88:K89"/>
    <mergeCell ref="L88:L89"/>
    <mergeCell ref="B76:D76"/>
    <mergeCell ref="K83:L83"/>
    <mergeCell ref="M84:N84"/>
    <mergeCell ref="M83:N83"/>
    <mergeCell ref="E136:H136"/>
    <mergeCell ref="I136:J136"/>
    <mergeCell ref="B137:D137"/>
    <mergeCell ref="E137:H137"/>
    <mergeCell ref="E133:H133"/>
    <mergeCell ref="I133:J133"/>
    <mergeCell ref="B134:D134"/>
    <mergeCell ref="E134:H134"/>
    <mergeCell ref="I134:J134"/>
  </mergeCells>
  <conditionalFormatting sqref="N191:N350">
    <cfRule type="cellIs" dxfId="246" priority="2" operator="equal">
      <formula>TRUE</formula>
    </cfRule>
  </conditionalFormatting>
  <conditionalFormatting sqref="M191:M350">
    <cfRule type="cellIs" dxfId="245" priority="1" operator="equal">
      <formula>TRUE</formula>
    </cfRule>
  </conditionalFormatting>
  <dataValidations xWindow="489" yWindow="771" count="4">
    <dataValidation operator="lessThanOrEqual" allowBlank="1" showInputMessage="1" showErrorMessage="1" sqref="K58:L58" xr:uid="{00000000-0002-0000-0200-000000000000}"/>
    <dataValidation type="textLength" operator="equal" allowBlank="1" showInputMessage="1" showErrorMessage="1" error="Veuillez renseigner un numéro de SIRET valide." sqref="D36" xr:uid="{00000000-0002-0000-0200-000001000000}">
      <formula1>14</formula1>
    </dataValidation>
    <dataValidation type="list" allowBlank="1" showInputMessage="1" showErrorMessage="1" prompt="- Menu déroulant" sqref="D35:L35" xr:uid="{00000000-0002-0000-0200-000002000000}">
      <formula1>list_type_coord</formula1>
    </dataValidation>
    <dataValidation type="list" allowBlank="1" showInputMessage="1" showErrorMessage="1" prompt="- Menu déroulant" sqref="D40:K40"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8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VY1117"/>
  <sheetViews>
    <sheetView zoomScale="90" zoomScaleNormal="90" zoomScaleSheetLayoutView="100" workbookViewId="0">
      <selection activeCell="F59" sqref="F59"/>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1" width="13.453125" style="18" hidden="1" customWidth="1"/>
    <col min="12" max="12" width="11.453125" style="18" hidden="1" customWidth="1"/>
    <col min="13" max="597" width="0" style="18" hidden="1" customWidth="1"/>
    <col min="598" max="16384" width="11.453125" style="18" hidden="1"/>
  </cols>
  <sheetData>
    <row r="1" spans="1:15" customFormat="1" ht="15.75" customHeight="1" thickTop="1" thickBot="1" x14ac:dyDescent="0.4">
      <c r="A1" s="775" t="s">
        <v>65</v>
      </c>
      <c r="B1" s="776"/>
      <c r="C1" s="776"/>
      <c r="D1" s="776"/>
      <c r="E1" s="776"/>
      <c r="F1" s="512"/>
      <c r="G1" s="513"/>
      <c r="H1" s="514"/>
      <c r="I1" s="513"/>
      <c r="J1" s="19"/>
      <c r="K1" s="173"/>
      <c r="L1" s="247"/>
      <c r="M1" s="248"/>
      <c r="N1" s="248"/>
      <c r="O1" s="248"/>
    </row>
    <row r="2" spans="1:15" customFormat="1" ht="15.75" customHeight="1" thickTop="1" thickBot="1" x14ac:dyDescent="0.4">
      <c r="A2" s="777"/>
      <c r="B2" s="778"/>
      <c r="C2" s="778"/>
      <c r="D2" s="778"/>
      <c r="E2" s="778"/>
      <c r="F2" s="512" t="s">
        <v>0</v>
      </c>
      <c r="G2" s="513"/>
      <c r="H2" s="514" t="str">
        <f>IF(VoletGeneral!H10&lt;&gt;"",VoletGeneral!H10,"")</f>
        <v/>
      </c>
      <c r="I2" s="513"/>
      <c r="J2" s="356" t="str">
        <f>IF((COUNTIF(I33:I44,"&lt;0")+COUNTIF(I48:I61,"&lt;0")+COUNTIF(I122:I133,"&lt;0")+COUNTIF(I108:I119,"&lt;0")+COUNTIF(I95:I105,"&lt;0")+COUNTIF(I139:I150,"&lt;0"))&gt;0,"Attention, pour "&amp;COUNTIF(I33:I44,"&lt;0")+COUNTIF(I48:I61,"&lt;0")+COUNTIF(I122:I133,"&lt;0")+COUNTIF(I108:I119,"&lt;0")+COUNTIF(I95:I105,"&lt;0")+COUNTIF(I139:I150,"&lt;0")&amp;" ligne"&amp;IF(COUNTIF(I33:I44,"&lt;0")+COUNTIF(I48:I61,"&lt;0")+COUNTIF(I122:I133,"&lt;0")+COUNTIF(I108:I119,"&lt;0")+COUNTIF(I95:I105,"&lt;0")+COUNTIF(I139:I150,"&lt;0")&gt;1,"s","")&amp;" la partie aidée est supérieure au coût total."&amp;CHAR(10),"")&amp;IF(COUNTIF(E33:E44,"&lt;4000")&gt;0,"Attention, pour "&amp;COUNTIF(E33:E44,"&lt;4000")&amp;" ligne"&amp;IF(COUNTIF(E33:E44,"&lt;4000")&gt;1,"s","")&amp;" le coût unitaire de l'équipement est inférieur à 4000 € hors taxes.","")</f>
        <v/>
      </c>
      <c r="K2" s="357"/>
      <c r="L2" s="249"/>
      <c r="M2" s="248"/>
      <c r="N2" s="248"/>
      <c r="O2" s="248"/>
    </row>
    <row r="3" spans="1:15" customFormat="1" ht="15.75" customHeight="1" thickTop="1" thickBot="1" x14ac:dyDescent="0.4">
      <c r="A3" s="779"/>
      <c r="B3" s="780"/>
      <c r="C3" s="780"/>
      <c r="D3" s="780"/>
      <c r="E3" s="780"/>
      <c r="F3" s="512" t="s">
        <v>294</v>
      </c>
      <c r="G3" s="513"/>
      <c r="H3" s="512" t="s">
        <v>132</v>
      </c>
      <c r="I3" s="513"/>
      <c r="J3" s="358"/>
      <c r="K3" s="359"/>
      <c r="L3" s="249"/>
      <c r="M3" s="248"/>
      <c r="N3" s="248"/>
      <c r="O3" s="248"/>
    </row>
    <row r="4" spans="1:15" customFormat="1" ht="15.75" customHeight="1" thickTop="1" thickBot="1" x14ac:dyDescent="0.4">
      <c r="A4" s="15"/>
      <c r="B4" s="12"/>
      <c r="C4" s="13">
        <v>20408</v>
      </c>
      <c r="D4" s="6" t="str">
        <f>C4&amp;"-0"</f>
        <v>20408-0</v>
      </c>
      <c r="E4" s="6"/>
      <c r="F4" s="14"/>
      <c r="G4" s="14"/>
      <c r="H4" s="14"/>
      <c r="I4" s="14"/>
      <c r="J4" s="358"/>
      <c r="K4" s="359"/>
      <c r="L4" s="250"/>
      <c r="M4" s="176"/>
      <c r="N4" s="176"/>
      <c r="O4" s="176"/>
    </row>
    <row r="5" spans="1:15" s="59" customFormat="1" ht="15" customHeight="1" thickTop="1" thickBot="1" x14ac:dyDescent="0.4">
      <c r="A5" s="57"/>
      <c r="B5" s="555" t="s">
        <v>95</v>
      </c>
      <c r="C5" s="556"/>
      <c r="D5" s="556"/>
      <c r="E5" s="556"/>
      <c r="F5" s="556"/>
      <c r="G5" s="556"/>
      <c r="H5" s="556"/>
      <c r="I5" s="557"/>
      <c r="J5" s="358"/>
      <c r="K5" s="359"/>
      <c r="L5" s="180"/>
      <c r="M5" s="251"/>
      <c r="N5" s="251"/>
      <c r="O5" s="251"/>
    </row>
    <row r="6" spans="1:15" s="59" customFormat="1" ht="5" customHeight="1" thickTop="1" thickBot="1" x14ac:dyDescent="0.4">
      <c r="A6" s="60"/>
      <c r="B6" s="61"/>
      <c r="C6" s="62"/>
      <c r="D6" s="63"/>
      <c r="E6" s="38"/>
      <c r="F6" s="38"/>
      <c r="G6" s="38"/>
      <c r="H6" s="64"/>
      <c r="I6" s="64"/>
      <c r="J6" s="358"/>
      <c r="K6" s="359"/>
      <c r="L6" s="172" t="str">
        <f>" "</f>
        <v xml:space="preserve"> </v>
      </c>
      <c r="M6" s="251"/>
      <c r="N6" s="251"/>
      <c r="O6" s="251"/>
    </row>
    <row r="7" spans="1:15" s="59" customFormat="1" ht="15" customHeight="1" thickTop="1" thickBot="1" x14ac:dyDescent="0.4">
      <c r="A7" s="65"/>
      <c r="B7" s="65"/>
      <c r="C7" s="72" t="s">
        <v>38</v>
      </c>
      <c r="D7" s="781" t="str">
        <f>IF(VoletGeneral!D33="","",VoletGeneral!D33)</f>
        <v/>
      </c>
      <c r="E7" s="781"/>
      <c r="F7" s="781"/>
      <c r="G7" s="781"/>
      <c r="H7" s="781"/>
      <c r="I7" s="781"/>
      <c r="J7" s="358"/>
      <c r="K7" s="359"/>
      <c r="L7" s="252" t="s">
        <v>163</v>
      </c>
      <c r="M7" s="263" t="b">
        <f>(SUMIF(Table_type_coord[Type étab coord],D9,Table_type_coord[Eligible]))&gt;0</f>
        <v>0</v>
      </c>
      <c r="N7" s="180" t="s">
        <v>164</v>
      </c>
      <c r="O7" s="251"/>
    </row>
    <row r="8" spans="1:15" s="59" customFormat="1" ht="15" customHeight="1" thickTop="1" thickBot="1" x14ac:dyDescent="0.35">
      <c r="A8" s="65"/>
      <c r="B8" s="65"/>
      <c r="C8" s="66" t="s">
        <v>40</v>
      </c>
      <c r="D8" s="781" t="str">
        <f>IF(VoletGeneral!D34="","",VoletGeneral!D34)</f>
        <v/>
      </c>
      <c r="E8" s="781"/>
      <c r="F8" s="781"/>
      <c r="G8" s="781"/>
      <c r="H8" s="781"/>
      <c r="I8" s="781"/>
      <c r="J8" s="73"/>
      <c r="K8" s="107"/>
      <c r="L8" s="252" t="s">
        <v>166</v>
      </c>
      <c r="M8" s="263" t="b">
        <f>(SUMIF(Table_type_coord[Type étab coord],D9,Table_type_coord[frais env]))&gt;0</f>
        <v>0</v>
      </c>
      <c r="N8" s="180" t="s">
        <v>164</v>
      </c>
      <c r="O8" s="251"/>
    </row>
    <row r="9" spans="1:15" s="59" customFormat="1" ht="15" customHeight="1" thickTop="1" thickBot="1" x14ac:dyDescent="0.35">
      <c r="A9" s="65"/>
      <c r="B9" s="65"/>
      <c r="C9" s="66" t="s">
        <v>29</v>
      </c>
      <c r="D9" s="781" t="str">
        <f>IF(VoletGeneral!D35="","",VoletGeneral!D35)</f>
        <v/>
      </c>
      <c r="E9" s="781"/>
      <c r="F9" s="781"/>
      <c r="G9" s="781"/>
      <c r="H9" s="781"/>
      <c r="I9" s="781"/>
      <c r="J9" s="73"/>
      <c r="K9" s="107"/>
      <c r="L9" s="183"/>
      <c r="M9" s="251"/>
      <c r="N9" s="251"/>
      <c r="O9" s="251"/>
    </row>
    <row r="10" spans="1:15" s="59" customFormat="1" ht="15" customHeight="1" thickTop="1" thickBot="1" x14ac:dyDescent="0.35">
      <c r="A10" s="71"/>
      <c r="B10" s="71"/>
      <c r="C10" s="72" t="s">
        <v>41</v>
      </c>
      <c r="D10" s="885" t="str">
        <f>IF(VoletGeneral!D36="","",VoletGeneral!D36)</f>
        <v/>
      </c>
      <c r="E10" s="885"/>
      <c r="F10" s="885"/>
      <c r="G10" s="885"/>
      <c r="H10" s="885"/>
      <c r="I10" s="885"/>
      <c r="J10" s="73"/>
      <c r="K10" s="107"/>
      <c r="L10" s="183"/>
      <c r="M10" s="201" t="s">
        <v>204</v>
      </c>
      <c r="N10" s="203" t="b">
        <f>AND(M7)</f>
        <v>0</v>
      </c>
      <c r="O10" s="202" t="s">
        <v>230</v>
      </c>
    </row>
    <row r="11" spans="1:15" s="59" customFormat="1" ht="7.5" customHeight="1" thickTop="1" thickBot="1" x14ac:dyDescent="0.35">
      <c r="A11" s="284"/>
      <c r="B11" s="410"/>
      <c r="C11" s="411"/>
      <c r="D11" s="412"/>
      <c r="E11" s="412"/>
      <c r="F11" s="413"/>
      <c r="G11" s="414"/>
      <c r="H11" s="414"/>
      <c r="I11" s="413"/>
      <c r="J11" s="415"/>
      <c r="K11" s="416"/>
      <c r="L11" s="183"/>
      <c r="M11" s="251"/>
      <c r="N11" s="251"/>
      <c r="O11" s="251"/>
    </row>
    <row r="12" spans="1:15" s="59" customFormat="1" ht="7.5" customHeight="1" thickTop="1" thickBot="1" x14ac:dyDescent="0.35">
      <c r="A12" s="274"/>
      <c r="B12" s="46"/>
      <c r="C12" s="417"/>
      <c r="D12" s="418"/>
      <c r="E12" s="418"/>
      <c r="F12" s="278"/>
      <c r="G12" s="417"/>
      <c r="H12" s="417"/>
      <c r="I12" s="278"/>
      <c r="J12" s="375"/>
      <c r="K12" s="79"/>
      <c r="L12" s="183"/>
      <c r="M12" s="251"/>
      <c r="N12" s="251"/>
      <c r="O12" s="251"/>
    </row>
    <row r="13" spans="1:15" s="59" customFormat="1" ht="15" customHeight="1" thickTop="1" thickBot="1" x14ac:dyDescent="0.35">
      <c r="A13" s="57"/>
      <c r="B13" s="555" t="s">
        <v>96</v>
      </c>
      <c r="C13" s="556"/>
      <c r="D13" s="556"/>
      <c r="E13" s="556"/>
      <c r="F13" s="556"/>
      <c r="G13" s="556"/>
      <c r="H13" s="556"/>
      <c r="I13" s="557"/>
      <c r="J13" s="73"/>
      <c r="K13" s="108"/>
      <c r="L13" s="183"/>
      <c r="M13" s="251"/>
      <c r="N13" s="251"/>
      <c r="O13" s="251"/>
    </row>
    <row r="14" spans="1:15" s="59" customFormat="1" ht="15" customHeight="1" thickTop="1" thickBot="1" x14ac:dyDescent="0.35">
      <c r="A14" s="60"/>
      <c r="B14" s="61"/>
      <c r="C14" s="74"/>
      <c r="D14" s="64"/>
      <c r="E14" s="64"/>
      <c r="F14" s="64"/>
      <c r="G14" s="64"/>
      <c r="H14" s="64"/>
      <c r="I14" s="64"/>
      <c r="J14" s="69"/>
      <c r="K14" s="107"/>
      <c r="L14" s="183"/>
      <c r="M14" s="183"/>
      <c r="N14" s="251"/>
      <c r="O14" s="251"/>
    </row>
    <row r="15" spans="1:15" s="59" customFormat="1" ht="15" customHeight="1" thickTop="1" thickBot="1" x14ac:dyDescent="0.35">
      <c r="A15" s="65"/>
      <c r="B15" s="65"/>
      <c r="C15" s="66" t="s">
        <v>33</v>
      </c>
      <c r="D15" s="781" t="str">
        <f>IF(VoletGeneral!D40="","",VoletGeneral!D40)</f>
        <v/>
      </c>
      <c r="E15" s="781"/>
      <c r="F15" s="781"/>
      <c r="G15" s="781"/>
      <c r="H15" s="781"/>
      <c r="I15" s="781"/>
      <c r="J15" s="73"/>
      <c r="K15" s="107"/>
      <c r="L15" s="180"/>
      <c r="M15" s="251"/>
      <c r="N15" s="251"/>
      <c r="O15" s="251"/>
    </row>
    <row r="16" spans="1:15" s="59" customFormat="1" ht="15" customHeight="1" thickTop="1" thickBot="1" x14ac:dyDescent="0.35">
      <c r="A16" s="65"/>
      <c r="B16" s="65"/>
      <c r="C16" s="66" t="s">
        <v>1</v>
      </c>
      <c r="D16" s="886" t="str">
        <f>IF(VoletGeneral!D41="","",VoletGeneral!D41)</f>
        <v/>
      </c>
      <c r="E16" s="887"/>
      <c r="F16" s="887"/>
      <c r="G16" s="887"/>
      <c r="H16" s="887"/>
      <c r="I16" s="888"/>
      <c r="J16" s="73"/>
      <c r="K16" s="107"/>
      <c r="L16" s="183"/>
      <c r="M16" s="251"/>
      <c r="N16" s="251"/>
      <c r="O16" s="251"/>
    </row>
    <row r="17" spans="1:15" s="59" customFormat="1" ht="15" customHeight="1" thickTop="1" thickBot="1" x14ac:dyDescent="0.35">
      <c r="A17" s="65"/>
      <c r="B17" s="65"/>
      <c r="C17" s="66" t="s">
        <v>2</v>
      </c>
      <c r="D17" s="886" t="str">
        <f>IF(VoletGeneral!D42="","",VoletGeneral!D42)</f>
        <v/>
      </c>
      <c r="E17" s="887"/>
      <c r="F17" s="887"/>
      <c r="G17" s="887"/>
      <c r="H17" s="887"/>
      <c r="I17" s="888"/>
      <c r="J17" s="73"/>
      <c r="K17" s="107"/>
      <c r="L17" s="183"/>
      <c r="M17" s="251"/>
      <c r="N17" s="251"/>
      <c r="O17" s="251"/>
    </row>
    <row r="18" spans="1:15" s="59" customFormat="1" ht="15" customHeight="1" thickTop="1" thickBot="1" x14ac:dyDescent="0.35">
      <c r="A18" s="65"/>
      <c r="B18" s="65"/>
      <c r="C18" s="66" t="s">
        <v>28</v>
      </c>
      <c r="D18" s="886" t="str">
        <f>IF(VoletGeneral!D43="","",VoletGeneral!D43)</f>
        <v/>
      </c>
      <c r="E18" s="887"/>
      <c r="F18" s="887"/>
      <c r="G18" s="887"/>
      <c r="H18" s="887"/>
      <c r="I18" s="888"/>
      <c r="J18" s="73"/>
      <c r="K18" s="107"/>
      <c r="L18" s="183"/>
      <c r="M18" s="251"/>
      <c r="N18" s="251"/>
      <c r="O18" s="251"/>
    </row>
    <row r="19" spans="1:15" s="59" customFormat="1" ht="15" customHeight="1" thickTop="1" thickBot="1" x14ac:dyDescent="0.35">
      <c r="A19" s="65"/>
      <c r="B19" s="65"/>
      <c r="C19" s="66" t="s">
        <v>4</v>
      </c>
      <c r="D19" s="886" t="str">
        <f>IF(VoletGeneral!D44="","",VoletGeneral!D44)</f>
        <v/>
      </c>
      <c r="E19" s="887"/>
      <c r="F19" s="887"/>
      <c r="G19" s="887"/>
      <c r="H19" s="887"/>
      <c r="I19" s="888"/>
      <c r="J19" s="73"/>
      <c r="K19" s="107"/>
      <c r="L19" s="172"/>
      <c r="M19" s="251"/>
      <c r="N19" s="251"/>
      <c r="O19" s="251"/>
    </row>
    <row r="20" spans="1:15" s="59" customFormat="1" ht="15" customHeight="1" thickTop="1" thickBot="1" x14ac:dyDescent="0.35">
      <c r="A20" s="65"/>
      <c r="B20" s="65"/>
      <c r="C20" s="66" t="s">
        <v>3</v>
      </c>
      <c r="D20" s="781" t="str">
        <f>IF(VoletGeneral!D45="","",VoletGeneral!D45)</f>
        <v/>
      </c>
      <c r="E20" s="781"/>
      <c r="F20" s="781"/>
      <c r="G20" s="781"/>
      <c r="H20" s="781"/>
      <c r="I20" s="781"/>
      <c r="J20" s="73"/>
      <c r="K20" s="107"/>
      <c r="L20" s="172"/>
      <c r="M20" s="251"/>
      <c r="N20" s="251"/>
      <c r="O20" s="251"/>
    </row>
    <row r="21" spans="1:15" s="59" customFormat="1" ht="17.25" hidden="1" customHeight="1" thickTop="1" thickBot="1" x14ac:dyDescent="0.35">
      <c r="A21" s="65"/>
      <c r="B21" s="71"/>
      <c r="C21" s="49"/>
      <c r="D21" s="53"/>
      <c r="E21" s="53"/>
      <c r="F21" s="54"/>
      <c r="G21" s="54"/>
      <c r="H21" s="54"/>
      <c r="I21" s="54"/>
      <c r="J21" s="73"/>
      <c r="K21" s="108"/>
      <c r="L21" s="172"/>
      <c r="M21" s="251"/>
      <c r="N21" s="251"/>
      <c r="O21" s="251"/>
    </row>
    <row r="22" spans="1:15" s="59" customFormat="1" ht="17.25" hidden="1" customHeight="1" thickTop="1" thickBot="1" x14ac:dyDescent="0.35">
      <c r="A22" s="65"/>
      <c r="B22" s="71"/>
      <c r="C22" s="49"/>
      <c r="D22" s="49"/>
      <c r="E22" s="49"/>
      <c r="F22" s="49"/>
      <c r="G22" s="49"/>
      <c r="H22" s="49"/>
      <c r="I22" s="49"/>
      <c r="J22" s="73"/>
      <c r="K22" s="108"/>
      <c r="L22" s="172"/>
      <c r="M22" s="251"/>
      <c r="N22" s="251"/>
      <c r="O22" s="251"/>
    </row>
    <row r="23" spans="1:15" s="68" customFormat="1" ht="17.25" hidden="1" customHeight="1" thickTop="1" thickBot="1" x14ac:dyDescent="0.4">
      <c r="A23" s="65"/>
      <c r="B23" s="71"/>
      <c r="C23" s="49"/>
      <c r="D23" s="155"/>
      <c r="E23" s="155"/>
      <c r="F23" s="156"/>
      <c r="G23" s="156"/>
      <c r="H23" s="156"/>
      <c r="I23" s="156"/>
      <c r="J23" s="73"/>
      <c r="K23" s="108"/>
      <c r="L23" s="172"/>
      <c r="M23" s="251"/>
      <c r="N23" s="251"/>
      <c r="O23" s="251"/>
    </row>
    <row r="24" spans="1:15" s="68" customFormat="1" ht="17.25" hidden="1" customHeight="1" thickTop="1" thickBot="1" x14ac:dyDescent="0.4">
      <c r="A24" s="65"/>
      <c r="B24" s="71"/>
      <c r="C24" s="49"/>
      <c r="D24" s="155"/>
      <c r="E24" s="155"/>
      <c r="F24" s="156"/>
      <c r="G24" s="156"/>
      <c r="H24" s="156"/>
      <c r="I24" s="156"/>
      <c r="J24" s="73"/>
      <c r="K24" s="108"/>
      <c r="L24" s="172"/>
      <c r="M24" s="251"/>
      <c r="N24" s="251"/>
      <c r="O24" s="251"/>
    </row>
    <row r="25" spans="1:15" s="97" customFormat="1" ht="17.25" hidden="1" customHeight="1" thickTop="1" thickBot="1" x14ac:dyDescent="0.35">
      <c r="A25" s="65"/>
      <c r="B25" s="71"/>
      <c r="C25" s="49"/>
      <c r="D25" s="155"/>
      <c r="E25" s="155"/>
      <c r="F25" s="156"/>
      <c r="G25" s="156"/>
      <c r="H25" s="156"/>
      <c r="I25" s="156"/>
      <c r="J25" s="73"/>
      <c r="K25" s="108"/>
      <c r="L25" s="172"/>
      <c r="M25" s="251"/>
      <c r="N25" s="251"/>
      <c r="O25" s="251"/>
    </row>
    <row r="26" spans="1:15" s="97" customFormat="1" ht="17.25" hidden="1" customHeight="1" thickTop="1" thickBot="1" x14ac:dyDescent="0.35">
      <c r="A26" s="65"/>
      <c r="B26" s="71"/>
      <c r="C26" s="49"/>
      <c r="D26" s="155"/>
      <c r="E26" s="155"/>
      <c r="F26" s="156"/>
      <c r="G26" s="156"/>
      <c r="H26" s="156"/>
      <c r="I26" s="156"/>
      <c r="J26" s="73"/>
      <c r="K26" s="108"/>
      <c r="L26" s="172"/>
      <c r="M26" s="251"/>
      <c r="N26" s="251"/>
      <c r="O26" s="251"/>
    </row>
    <row r="27" spans="1:15" s="97" customFormat="1" ht="17.25" hidden="1" customHeight="1" thickTop="1" thickBot="1" x14ac:dyDescent="0.35">
      <c r="A27" s="65"/>
      <c r="B27" s="71"/>
      <c r="C27" s="49"/>
      <c r="D27" s="155"/>
      <c r="E27" s="155"/>
      <c r="F27" s="156"/>
      <c r="G27" s="156"/>
      <c r="H27" s="156"/>
      <c r="I27" s="156"/>
      <c r="J27" s="73"/>
      <c r="K27" s="108"/>
      <c r="L27" s="172"/>
      <c r="M27" s="251"/>
      <c r="N27" s="251"/>
      <c r="O27" s="251"/>
    </row>
    <row r="28" spans="1:15" s="97" customFormat="1" ht="15.75" customHeight="1" thickTop="1" thickBot="1" x14ac:dyDescent="0.35">
      <c r="A28" s="65"/>
      <c r="B28" s="71"/>
      <c r="C28" s="49"/>
      <c r="D28" s="53"/>
      <c r="E28" s="53"/>
      <c r="F28" s="54"/>
      <c r="G28" s="54"/>
      <c r="H28" s="54"/>
      <c r="I28" s="54"/>
      <c r="J28" s="73"/>
      <c r="K28" s="108"/>
      <c r="L28" s="183"/>
      <c r="M28" s="251"/>
      <c r="N28" s="251"/>
      <c r="O28" s="251"/>
    </row>
    <row r="29" spans="1:15" s="59" customFormat="1" ht="15" customHeight="1" thickTop="1" thickBot="1" x14ac:dyDescent="0.35">
      <c r="A29" s="57"/>
      <c r="B29" s="788" t="s">
        <v>43</v>
      </c>
      <c r="C29" s="789"/>
      <c r="D29" s="789"/>
      <c r="E29" s="789"/>
      <c r="F29" s="789"/>
      <c r="G29" s="789"/>
      <c r="H29" s="789"/>
      <c r="I29" s="790"/>
      <c r="J29" s="73"/>
    </row>
    <row r="30" spans="1:15" s="126" customFormat="1" ht="30" customHeight="1" thickTop="1" thickBot="1" x14ac:dyDescent="0.4">
      <c r="A30" s="124"/>
      <c r="B30" s="791" t="s">
        <v>333</v>
      </c>
      <c r="C30" s="792"/>
      <c r="D30" s="792"/>
      <c r="E30" s="792"/>
      <c r="F30" s="792"/>
      <c r="G30" s="792"/>
      <c r="H30" s="792"/>
      <c r="I30" s="792"/>
      <c r="J30" s="125"/>
    </row>
    <row r="31" spans="1:15" s="254" customFormat="1" ht="21" customHeight="1" thickTop="1" thickBot="1" x14ac:dyDescent="0.4">
      <c r="A31" s="244"/>
      <c r="B31" s="889" t="s">
        <v>336</v>
      </c>
      <c r="C31" s="890"/>
      <c r="D31" s="891"/>
      <c r="E31" s="464"/>
      <c r="F31" s="459"/>
      <c r="G31" s="459"/>
      <c r="H31" s="459"/>
      <c r="I31" s="459"/>
      <c r="J31" s="454"/>
    </row>
    <row r="32" spans="1:15"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69"/>
      <c r="I50" s="127" t="str">
        <f t="shared" ref="I50:I106"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0"/>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0"/>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0"/>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0"/>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0"/>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0"/>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0"/>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0"/>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0"/>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0"/>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0"/>
      <c r="I61" s="77" t="str">
        <f t="shared" si="3"/>
        <v xml:space="preserve"> </v>
      </c>
      <c r="J61" s="73"/>
    </row>
    <row r="62" spans="1:10" s="59" customFormat="1" ht="15" customHeight="1" thickTop="1" thickBot="1" x14ac:dyDescent="0.35">
      <c r="A62" s="76"/>
      <c r="B62" s="796" t="s">
        <v>98</v>
      </c>
      <c r="C62" s="797"/>
      <c r="D62" s="797"/>
      <c r="E62" s="797"/>
      <c r="F62" s="798"/>
      <c r="G62" s="36">
        <f>SUM(G50:G61)</f>
        <v>0</v>
      </c>
      <c r="H62" s="371"/>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293</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308</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IF(AND(SUMIF($D$257:$D$265,D80,$L$257:$L$265)=0,NOT(D80="")),TRUE,FALSE)</f>
        <v>0</v>
      </c>
    </row>
    <row r="81" spans="1:12" s="206" customFormat="1" ht="15" customHeight="1" thickTop="1" thickBot="1" x14ac:dyDescent="0.35">
      <c r="A81" s="76"/>
      <c r="B81" s="759"/>
      <c r="C81" s="760"/>
      <c r="D81" s="292"/>
      <c r="E81" s="145"/>
      <c r="F81" s="146"/>
      <c r="G81" s="39" t="str">
        <f t="shared" ref="G81:G92" si="9">IF(AND(ISNUMBER(E81),ISNUMBER(F81)),E81*F81," ")</f>
        <v xml:space="preserve"> </v>
      </c>
      <c r="H81" s="145"/>
      <c r="I81" s="77" t="str">
        <f t="shared" ref="I81:I92" si="10">IF(OR(ISNUMBER(G81),ISNUMBER(H81)),ROUND(IF(ISNUMBER(G81),G81,0)-IF(ISNUMBER(H81),H81,0),2)," ")</f>
        <v xml:space="preserve"> </v>
      </c>
      <c r="J81" s="73"/>
      <c r="L81" s="206" t="b">
        <f t="shared" si="8"/>
        <v>0</v>
      </c>
    </row>
    <row r="82" spans="1:12" s="206" customFormat="1" ht="15" customHeight="1" thickTop="1" thickBot="1" x14ac:dyDescent="0.35">
      <c r="A82" s="76"/>
      <c r="B82" s="759"/>
      <c r="C82" s="760"/>
      <c r="D82" s="292"/>
      <c r="E82" s="145"/>
      <c r="F82" s="146"/>
      <c r="G82" s="39" t="str">
        <f t="shared" si="9"/>
        <v xml:space="preserve"> </v>
      </c>
      <c r="H82" s="145"/>
      <c r="I82" s="77" t="str">
        <f t="shared" si="10"/>
        <v xml:space="preserve"> </v>
      </c>
      <c r="J82" s="73"/>
      <c r="L82" s="206" t="b">
        <f t="shared" si="8"/>
        <v>0</v>
      </c>
    </row>
    <row r="83" spans="1:12" s="206" customFormat="1" ht="15" customHeight="1" thickTop="1" thickBot="1" x14ac:dyDescent="0.35">
      <c r="A83" s="76"/>
      <c r="B83" s="759"/>
      <c r="C83" s="760"/>
      <c r="D83" s="292"/>
      <c r="E83" s="145"/>
      <c r="F83" s="146"/>
      <c r="G83" s="39" t="str">
        <f t="shared" si="9"/>
        <v xml:space="preserve"> </v>
      </c>
      <c r="H83" s="145"/>
      <c r="I83" s="77" t="str">
        <f t="shared" si="10"/>
        <v xml:space="preserve"> </v>
      </c>
      <c r="J83" s="73"/>
      <c r="L83" s="206" t="b">
        <f t="shared" si="8"/>
        <v>0</v>
      </c>
    </row>
    <row r="84" spans="1:12" s="206" customFormat="1" ht="15" customHeight="1" thickTop="1" thickBot="1" x14ac:dyDescent="0.35">
      <c r="A84" s="76"/>
      <c r="B84" s="759"/>
      <c r="C84" s="760"/>
      <c r="D84" s="292"/>
      <c r="E84" s="145"/>
      <c r="F84" s="146"/>
      <c r="G84" s="39" t="str">
        <f t="shared" si="9"/>
        <v xml:space="preserve"> </v>
      </c>
      <c r="H84" s="145"/>
      <c r="I84" s="77" t="str">
        <f t="shared" si="10"/>
        <v xml:space="preserve"> </v>
      </c>
      <c r="J84" s="73"/>
      <c r="L84" s="206" t="b">
        <f t="shared" si="8"/>
        <v>0</v>
      </c>
    </row>
    <row r="85" spans="1:12" s="206" customFormat="1" ht="15" customHeight="1" thickTop="1" thickBot="1" x14ac:dyDescent="0.35">
      <c r="A85" s="76"/>
      <c r="B85" s="759"/>
      <c r="C85" s="760"/>
      <c r="D85" s="292"/>
      <c r="E85" s="145"/>
      <c r="F85" s="146"/>
      <c r="G85" s="39" t="str">
        <f t="shared" si="9"/>
        <v xml:space="preserve"> </v>
      </c>
      <c r="H85" s="145"/>
      <c r="I85" s="77" t="str">
        <f t="shared" si="10"/>
        <v xml:space="preserve"> </v>
      </c>
      <c r="J85" s="73"/>
      <c r="L85" s="206" t="b">
        <f t="shared" si="8"/>
        <v>0</v>
      </c>
    </row>
    <row r="86" spans="1:12" s="206" customFormat="1" ht="15" customHeight="1" thickTop="1" thickBot="1" x14ac:dyDescent="0.35">
      <c r="A86" s="76"/>
      <c r="B86" s="759"/>
      <c r="C86" s="760"/>
      <c r="D86" s="292"/>
      <c r="E86" s="145"/>
      <c r="F86" s="146"/>
      <c r="G86" s="39" t="str">
        <f t="shared" si="9"/>
        <v xml:space="preserve"> </v>
      </c>
      <c r="H86" s="145"/>
      <c r="I86" s="77" t="str">
        <f t="shared" si="10"/>
        <v xml:space="preserve"> </v>
      </c>
      <c r="J86" s="73"/>
      <c r="L86" s="206" t="b">
        <f t="shared" si="8"/>
        <v>0</v>
      </c>
    </row>
    <row r="87" spans="1:12" s="206" customFormat="1" ht="15" customHeight="1" thickTop="1" thickBot="1" x14ac:dyDescent="0.35">
      <c r="A87" s="76"/>
      <c r="B87" s="759"/>
      <c r="C87" s="760"/>
      <c r="D87" s="292"/>
      <c r="E87" s="145"/>
      <c r="F87" s="146"/>
      <c r="G87" s="39" t="str">
        <f t="shared" si="9"/>
        <v xml:space="preserve"> </v>
      </c>
      <c r="H87" s="145"/>
      <c r="I87" s="77" t="str">
        <f t="shared" si="10"/>
        <v xml:space="preserve"> </v>
      </c>
      <c r="J87" s="73"/>
      <c r="L87" s="206" t="b">
        <f t="shared" si="8"/>
        <v>0</v>
      </c>
    </row>
    <row r="88" spans="1:12" s="206" customFormat="1" ht="15" customHeight="1" thickTop="1" thickBot="1" x14ac:dyDescent="0.35">
      <c r="A88" s="76"/>
      <c r="B88" s="759"/>
      <c r="C88" s="760"/>
      <c r="D88" s="292"/>
      <c r="E88" s="145"/>
      <c r="F88" s="146"/>
      <c r="G88" s="39" t="str">
        <f t="shared" si="9"/>
        <v xml:space="preserve"> </v>
      </c>
      <c r="H88" s="145"/>
      <c r="I88" s="77" t="str">
        <f t="shared" si="10"/>
        <v xml:space="preserve"> </v>
      </c>
      <c r="J88" s="73"/>
      <c r="L88" s="206" t="b">
        <f t="shared" si="8"/>
        <v>0</v>
      </c>
    </row>
    <row r="89" spans="1:12" s="206" customFormat="1" ht="15" customHeight="1" thickTop="1" thickBot="1" x14ac:dyDescent="0.35">
      <c r="A89" s="76"/>
      <c r="B89" s="759"/>
      <c r="C89" s="760"/>
      <c r="D89" s="292"/>
      <c r="E89" s="145"/>
      <c r="F89" s="146"/>
      <c r="G89" s="39" t="str">
        <f t="shared" si="9"/>
        <v xml:space="preserve"> </v>
      </c>
      <c r="H89" s="145"/>
      <c r="I89" s="77" t="str">
        <f t="shared" si="10"/>
        <v xml:space="preserve"> </v>
      </c>
      <c r="J89" s="73"/>
      <c r="L89" s="206" t="b">
        <f t="shared" si="8"/>
        <v>0</v>
      </c>
    </row>
    <row r="90" spans="1:12" s="206" customFormat="1" ht="15" customHeight="1" thickTop="1" thickBot="1" x14ac:dyDescent="0.35">
      <c r="A90" s="76"/>
      <c r="B90" s="759"/>
      <c r="C90" s="760"/>
      <c r="D90" s="292"/>
      <c r="E90" s="145"/>
      <c r="F90" s="146"/>
      <c r="G90" s="39" t="str">
        <f t="shared" si="9"/>
        <v xml:space="preserve"> </v>
      </c>
      <c r="H90" s="145"/>
      <c r="I90" s="77" t="str">
        <f t="shared" si="10"/>
        <v xml:space="preserve"> </v>
      </c>
      <c r="J90" s="73"/>
      <c r="L90" s="206" t="b">
        <f t="shared" si="8"/>
        <v>0</v>
      </c>
    </row>
    <row r="91" spans="1:12" s="206" customFormat="1" ht="15" customHeight="1" thickTop="1" thickBot="1" x14ac:dyDescent="0.35">
      <c r="A91" s="76"/>
      <c r="B91" s="759"/>
      <c r="C91" s="760"/>
      <c r="D91" s="292"/>
      <c r="E91" s="145"/>
      <c r="F91" s="146"/>
      <c r="G91" s="39" t="str">
        <f t="shared" si="9"/>
        <v xml:space="preserve"> </v>
      </c>
      <c r="H91" s="145"/>
      <c r="I91" s="77" t="str">
        <f t="shared" si="10"/>
        <v xml:space="preserve"> </v>
      </c>
      <c r="J91" s="73"/>
      <c r="L91" s="206" t="b">
        <f t="shared" si="8"/>
        <v>0</v>
      </c>
    </row>
    <row r="92" spans="1:12" s="206" customFormat="1" ht="15" customHeight="1" thickTop="1" thickBot="1" x14ac:dyDescent="0.35">
      <c r="A92" s="76"/>
      <c r="B92" s="759"/>
      <c r="C92" s="760"/>
      <c r="D92" s="292"/>
      <c r="E92" s="145"/>
      <c r="F92" s="146"/>
      <c r="G92" s="39" t="str">
        <f t="shared" si="9"/>
        <v xml:space="preserve"> </v>
      </c>
      <c r="H92" s="145"/>
      <c r="I92" s="77" t="str">
        <f t="shared" si="10"/>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375"/>
    </row>
    <row r="105" spans="1:19" s="59" customFormat="1" ht="15" customHeight="1" thickTop="1" thickBot="1" x14ac:dyDescent="0.35">
      <c r="A105" s="76"/>
      <c r="B105" s="772" t="s">
        <v>99</v>
      </c>
      <c r="C105" s="773"/>
      <c r="D105" s="773"/>
      <c r="E105" s="773"/>
      <c r="F105" s="774"/>
      <c r="G105" s="145"/>
      <c r="H105" s="147"/>
      <c r="I105" s="35" t="str">
        <f t="shared" si="3"/>
        <v xml:space="preserve"> </v>
      </c>
      <c r="J105" s="73"/>
    </row>
    <row r="106" spans="1:19" s="59" customFormat="1" ht="15" customHeight="1" thickTop="1" thickBot="1" x14ac:dyDescent="0.35">
      <c r="A106" s="76"/>
      <c r="B106" s="772" t="s">
        <v>241</v>
      </c>
      <c r="C106" s="773"/>
      <c r="D106" s="773"/>
      <c r="E106" s="773"/>
      <c r="F106" s="774"/>
      <c r="G106" s="145"/>
      <c r="H106" s="145"/>
      <c r="I106" s="35" t="str">
        <f t="shared" si="3"/>
        <v xml:space="preserve">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11">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11"/>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11"/>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11"/>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11"/>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11"/>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11"/>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11"/>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11"/>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11"/>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11"/>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11"/>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2">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2"/>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2"/>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2"/>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2"/>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2"/>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2"/>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2"/>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2"/>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2"/>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2"/>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2"/>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3">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3"/>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3"/>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3"/>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3"/>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3"/>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3"/>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3"/>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3"/>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3"/>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3"/>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3"/>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4">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4"/>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4"/>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4"/>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4"/>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4"/>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4"/>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4"/>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4"/>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4"/>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4"/>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4"/>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5">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5"/>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5"/>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5"/>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5"/>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5"/>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5"/>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5"/>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5"/>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5"/>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5"/>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5"/>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 / Aide demandée hors frais généraux (max "&amp;Réglages!$I$19&amp;"%) : "</f>
        <v xml:space="preserve">Aide demandée pers fonctionnaire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320</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4.5" x14ac:dyDescent="0.35">
      <c r="A228" s="17"/>
      <c r="B228" s="17"/>
      <c r="C228" s="17"/>
      <c r="D228" s="17"/>
      <c r="E228" s="17"/>
      <c r="F228" s="17"/>
      <c r="G228" s="17"/>
      <c r="H228" s="17"/>
      <c r="I228" s="17"/>
      <c r="J228" s="17"/>
      <c r="K228" s="17"/>
      <c r="L228" s="17"/>
      <c r="M228" s="17"/>
      <c r="N228" s="17"/>
      <c r="O228" s="331"/>
    </row>
    <row r="229" spans="1:15" customFormat="1" ht="11" customHeight="1" x14ac:dyDescent="0.35">
      <c r="A229" s="17"/>
      <c r="B229" s="866"/>
      <c r="C229" s="866"/>
      <c r="D229" s="866"/>
      <c r="E229" s="866"/>
      <c r="F229" s="866"/>
      <c r="G229" s="866"/>
      <c r="H229" s="866"/>
      <c r="I229" s="866"/>
      <c r="J229" s="866"/>
      <c r="K229" s="866"/>
      <c r="L229" s="866"/>
      <c r="M229" s="866"/>
      <c r="N229" s="866"/>
      <c r="O229" s="331"/>
    </row>
    <row r="230" spans="1:15" customFormat="1" ht="31.25" customHeight="1" x14ac:dyDescent="0.35">
      <c r="A230" s="17"/>
      <c r="B230" s="863" t="s">
        <v>313</v>
      </c>
      <c r="C230" s="864"/>
      <c r="D230" s="864"/>
      <c r="E230" s="864"/>
      <c r="F230" s="864"/>
      <c r="G230" s="864"/>
      <c r="H230" s="864"/>
      <c r="I230" s="864"/>
      <c r="J230" s="864"/>
      <c r="K230" s="864"/>
      <c r="L230" s="864"/>
      <c r="M230" s="864"/>
      <c r="N230" s="864"/>
      <c r="O230" s="331"/>
    </row>
    <row r="231" spans="1:15" customFormat="1" ht="14" customHeight="1" x14ac:dyDescent="0.35">
      <c r="A231" s="17"/>
      <c r="B231" s="436"/>
      <c r="C231" s="437"/>
      <c r="D231" s="437"/>
      <c r="E231" s="437"/>
      <c r="F231" s="437"/>
      <c r="G231" s="437"/>
      <c r="H231" s="437"/>
      <c r="I231" s="437"/>
      <c r="J231" s="437"/>
      <c r="K231" s="437"/>
      <c r="L231" s="437"/>
      <c r="M231" s="437"/>
      <c r="N231" s="437"/>
      <c r="O231" s="331"/>
    </row>
    <row r="232" spans="1:15" customFormat="1" ht="37.5" customHeight="1" x14ac:dyDescent="0.35">
      <c r="A232" s="17"/>
      <c r="B232" s="863" t="s">
        <v>314</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customFormat="1" ht="30" customHeight="1" x14ac:dyDescent="0.35">
      <c r="A234" s="17"/>
      <c r="B234" s="863" t="s">
        <v>316</v>
      </c>
      <c r="C234" s="864"/>
      <c r="D234" s="864"/>
      <c r="E234" s="864"/>
      <c r="F234" s="864"/>
      <c r="G234" s="864"/>
      <c r="H234" s="864"/>
      <c r="I234" s="864"/>
      <c r="J234" s="864"/>
      <c r="K234" s="864"/>
      <c r="L234" s="864"/>
      <c r="M234" s="864"/>
      <c r="N234" s="864"/>
      <c r="O234" s="331"/>
    </row>
    <row r="235" spans="1:15" customFormat="1" ht="57.75" customHeight="1" x14ac:dyDescent="0.35">
      <c r="A235" s="17"/>
      <c r="B235" s="863" t="s">
        <v>317</v>
      </c>
      <c r="C235" s="867"/>
      <c r="D235" s="867"/>
      <c r="E235" s="867"/>
      <c r="F235" s="867"/>
      <c r="G235" s="867"/>
      <c r="H235" s="867"/>
      <c r="I235" s="867"/>
      <c r="J235" s="867"/>
      <c r="K235" s="867"/>
      <c r="L235" s="867"/>
      <c r="M235" s="867"/>
      <c r="N235" s="867"/>
      <c r="O235" s="331"/>
    </row>
    <row r="236" spans="1:15" s="440" customFormat="1" ht="31.5" customHeight="1" x14ac:dyDescent="0.35">
      <c r="A236" s="438"/>
      <c r="B236" s="863" t="s">
        <v>318</v>
      </c>
      <c r="C236" s="867"/>
      <c r="D236" s="867"/>
      <c r="E236" s="867"/>
      <c r="F236" s="867"/>
      <c r="G236" s="867"/>
      <c r="H236" s="867"/>
      <c r="I236" s="867"/>
      <c r="J236" s="867"/>
      <c r="K236" s="867"/>
      <c r="L236" s="867"/>
      <c r="M236" s="867"/>
      <c r="N236" s="867"/>
      <c r="O236" s="439"/>
    </row>
    <row r="237" spans="1:15" customFormat="1" ht="15" thickBot="1" x14ac:dyDescent="0.4">
      <c r="A237" s="17"/>
      <c r="B237" s="865" t="s">
        <v>319</v>
      </c>
      <c r="C237" s="864"/>
      <c r="D237" s="864"/>
      <c r="E237" s="864"/>
      <c r="F237" s="864"/>
      <c r="G237" s="864"/>
      <c r="H237" s="864"/>
      <c r="I237" s="864"/>
      <c r="J237" s="864"/>
      <c r="K237" s="864"/>
      <c r="L237" s="864"/>
      <c r="M237" s="864"/>
      <c r="N237" s="864"/>
      <c r="O237" s="331"/>
    </row>
    <row r="238" spans="1:15" ht="12" customHeight="1" thickTop="1" thickBot="1" x14ac:dyDescent="0.3">
      <c r="A238" s="65"/>
      <c r="B238" s="65"/>
      <c r="C238" s="71"/>
      <c r="D238" s="71"/>
      <c r="E238" s="65"/>
      <c r="F238" s="65"/>
      <c r="G238" s="65"/>
      <c r="H238" s="65"/>
      <c r="I238" s="65"/>
      <c r="J238" s="65"/>
    </row>
    <row r="239" spans="1:15" ht="13.5" customHeight="1" thickTop="1" thickBot="1" x14ac:dyDescent="0.3">
      <c r="A239" s="65"/>
      <c r="B239" s="131"/>
      <c r="C239" s="700" t="s">
        <v>112</v>
      </c>
      <c r="D239" s="702"/>
      <c r="E239" s="132"/>
      <c r="F239" s="841" t="s">
        <v>226</v>
      </c>
      <c r="G239" s="842"/>
      <c r="H239" s="842"/>
      <c r="I239" s="843"/>
      <c r="J239" s="65"/>
    </row>
    <row r="240" spans="1:15" ht="13" thickTop="1" thickBot="1" x14ac:dyDescent="0.3">
      <c r="A240" s="65"/>
      <c r="B240" s="131"/>
      <c r="C240" s="133" t="s">
        <v>2</v>
      </c>
      <c r="D240" s="134" t="s">
        <v>1</v>
      </c>
      <c r="E240" s="132"/>
      <c r="F240" s="844" t="s">
        <v>2</v>
      </c>
      <c r="G240" s="845"/>
      <c r="H240" s="846" t="s">
        <v>1</v>
      </c>
      <c r="I240" s="847"/>
      <c r="J240" s="65"/>
    </row>
    <row r="241" spans="1:12" ht="21" customHeight="1" thickTop="1" thickBot="1" x14ac:dyDescent="0.3">
      <c r="A241" s="65"/>
      <c r="B241" s="135"/>
      <c r="C241" s="139" t="str">
        <f>IF(VoletGeneral!C18="","",VoletGeneral!C18)</f>
        <v/>
      </c>
      <c r="D241" s="140" t="str">
        <f>IF(VoletGeneral!C17="","",VoletGeneral!C17)</f>
        <v/>
      </c>
      <c r="E241" s="132"/>
      <c r="F241" s="848" t="str">
        <f>IF(D$17="","",D$17)</f>
        <v/>
      </c>
      <c r="G241" s="849"/>
      <c r="H241" s="850" t="str">
        <f>IF(D$16="","",D$16)</f>
        <v/>
      </c>
      <c r="I241" s="851"/>
      <c r="J241" s="136"/>
    </row>
    <row r="242" spans="1:12" ht="13" thickTop="1" thickBot="1" x14ac:dyDescent="0.3">
      <c r="A242" s="65"/>
      <c r="B242" s="65"/>
      <c r="C242" s="141"/>
      <c r="D242" s="56"/>
      <c r="E242" s="137"/>
      <c r="F242" s="703" t="s">
        <v>28</v>
      </c>
      <c r="G242" s="704"/>
      <c r="H242" s="704"/>
      <c r="I242" s="707"/>
      <c r="J242" s="136"/>
    </row>
    <row r="243" spans="1:12" ht="13" thickTop="1" thickBot="1" x14ac:dyDescent="0.3">
      <c r="A243" s="65"/>
      <c r="B243" s="131"/>
      <c r="C243" s="700" t="s">
        <v>27</v>
      </c>
      <c r="D243" s="702"/>
      <c r="E243" s="138"/>
      <c r="F243" s="712" t="str">
        <f>IF(D$18="","",D$18)</f>
        <v/>
      </c>
      <c r="G243" s="713"/>
      <c r="H243" s="713"/>
      <c r="I243" s="715"/>
      <c r="J243" s="136"/>
    </row>
    <row r="244" spans="1:12" ht="16.5" customHeight="1" thickTop="1" thickBot="1" x14ac:dyDescent="0.3">
      <c r="A244" s="65"/>
      <c r="B244" s="131"/>
      <c r="C244" s="724"/>
      <c r="D244" s="726"/>
      <c r="E244" s="138"/>
      <c r="F244" s="56"/>
      <c r="G244" s="56"/>
      <c r="H244" s="56"/>
      <c r="I244" s="56"/>
      <c r="J244" s="136"/>
    </row>
    <row r="245" spans="1:12" ht="13.5" customHeight="1" thickTop="1" thickBot="1" x14ac:dyDescent="0.3">
      <c r="A245" s="65"/>
      <c r="B245" s="131"/>
      <c r="C245" s="727"/>
      <c r="D245" s="729"/>
      <c r="E245" s="138"/>
      <c r="F245" s="878" t="s">
        <v>311</v>
      </c>
      <c r="G245" s="878"/>
      <c r="H245" s="878"/>
      <c r="I245" s="878"/>
      <c r="J245" s="65"/>
    </row>
    <row r="246" spans="1:12" ht="16.5" customHeight="1" thickTop="1" thickBot="1" x14ac:dyDescent="0.3">
      <c r="A246" s="65"/>
      <c r="B246" s="131"/>
      <c r="C246" s="727"/>
      <c r="D246" s="729"/>
      <c r="E246" s="132"/>
      <c r="F246" s="724"/>
      <c r="G246" s="725"/>
      <c r="H246" s="725"/>
      <c r="I246" s="726"/>
      <c r="J246" s="65"/>
    </row>
    <row r="247" spans="1:12" ht="16.5" customHeight="1" thickTop="1" thickBot="1" x14ac:dyDescent="0.3">
      <c r="A247" s="65"/>
      <c r="B247" s="131"/>
      <c r="C247" s="727"/>
      <c r="D247" s="729"/>
      <c r="E247" s="132"/>
      <c r="F247" s="727"/>
      <c r="G247" s="728"/>
      <c r="H247" s="728"/>
      <c r="I247" s="729"/>
      <c r="J247" s="65"/>
    </row>
    <row r="248" spans="1:12" ht="16.5" customHeight="1" thickTop="1" thickBot="1" x14ac:dyDescent="0.3">
      <c r="A248" s="65"/>
      <c r="B248" s="131"/>
      <c r="C248" s="727"/>
      <c r="D248" s="729"/>
      <c r="E248" s="132"/>
      <c r="F248" s="727"/>
      <c r="G248" s="728"/>
      <c r="H248" s="728"/>
      <c r="I248" s="729"/>
      <c r="J248" s="65"/>
    </row>
    <row r="249" spans="1:12" ht="16.5" customHeight="1" thickTop="1" thickBot="1" x14ac:dyDescent="0.3">
      <c r="A249" s="65"/>
      <c r="B249" s="131"/>
      <c r="C249" s="727"/>
      <c r="D249" s="729"/>
      <c r="E249" s="132"/>
      <c r="F249" s="727"/>
      <c r="G249" s="728"/>
      <c r="H249" s="728"/>
      <c r="I249" s="729"/>
      <c r="J249" s="65"/>
    </row>
    <row r="250" spans="1:12" ht="16.5" customHeight="1" thickTop="1" thickBot="1" x14ac:dyDescent="0.3">
      <c r="A250" s="65"/>
      <c r="B250" s="131"/>
      <c r="C250" s="727"/>
      <c r="D250" s="729"/>
      <c r="E250" s="132"/>
      <c r="F250" s="727"/>
      <c r="G250" s="728"/>
      <c r="H250" s="728"/>
      <c r="I250" s="729"/>
      <c r="J250" s="65"/>
    </row>
    <row r="251" spans="1:12" ht="16.5" customHeight="1" thickTop="1" thickBot="1" x14ac:dyDescent="0.3">
      <c r="A251" s="71"/>
      <c r="B251" s="131"/>
      <c r="C251" s="730"/>
      <c r="D251" s="732"/>
      <c r="E251" s="132"/>
      <c r="F251" s="730"/>
      <c r="G251" s="731"/>
      <c r="H251" s="731"/>
      <c r="I251" s="732"/>
      <c r="J251" s="65"/>
    </row>
    <row r="252" spans="1:12" ht="15.65" customHeight="1" thickTop="1" x14ac:dyDescent="0.25">
      <c r="A252" s="75"/>
      <c r="B252" s="75"/>
      <c r="C252" s="879" t="str">
        <f xml:space="preserve"> "Projet : "&amp;H2</f>
        <v xml:space="preserve">Projet : </v>
      </c>
      <c r="D252" s="880"/>
      <c r="E252" s="880"/>
      <c r="F252" s="880"/>
      <c r="G252" s="880"/>
      <c r="H252" s="880"/>
      <c r="I252" s="881"/>
      <c r="J252" s="75"/>
    </row>
    <row r="253" spans="1:12" s="100" customFormat="1" ht="12.5" thickBot="1" x14ac:dyDescent="0.3">
      <c r="C253" s="882" t="str">
        <f xml:space="preserve"> "Nom ets : "&amp;D7</f>
        <v xml:space="preserve">Nom ets : </v>
      </c>
      <c r="D253" s="883"/>
      <c r="E253" s="883"/>
      <c r="F253" s="883"/>
      <c r="G253" s="883"/>
      <c r="H253" s="883"/>
      <c r="I253" s="883"/>
      <c r="J253" s="101"/>
    </row>
    <row r="254" spans="1:12" ht="30.75" customHeight="1" thickTop="1" x14ac:dyDescent="0.25">
      <c r="A254" s="57"/>
      <c r="B254" s="788" t="s">
        <v>306</v>
      </c>
      <c r="C254" s="789"/>
      <c r="D254" s="789"/>
      <c r="E254" s="789"/>
      <c r="F254" s="789"/>
      <c r="G254" s="789"/>
      <c r="H254" s="789"/>
      <c r="I254" s="790"/>
      <c r="J254" s="294"/>
    </row>
    <row r="255" spans="1:12" s="100" customFormat="1" ht="12" customHeight="1" x14ac:dyDescent="0.25">
      <c r="A255" s="45"/>
      <c r="B255" s="45"/>
      <c r="C255" s="45"/>
      <c r="D255" s="45"/>
      <c r="E255" s="45"/>
      <c r="F255" s="45"/>
      <c r="G255" s="45"/>
      <c r="H255" s="45"/>
      <c r="I255" s="45"/>
      <c r="J255" s="45"/>
    </row>
    <row r="256" spans="1:12" s="100" customFormat="1" ht="34.5" customHeight="1" x14ac:dyDescent="0.25">
      <c r="C256" s="297" t="s">
        <v>255</v>
      </c>
      <c r="D256" s="298" t="s">
        <v>244</v>
      </c>
      <c r="E256" s="868" t="s">
        <v>254</v>
      </c>
      <c r="F256" s="868"/>
      <c r="G256" s="297" t="s">
        <v>305</v>
      </c>
      <c r="H256" s="869" t="s">
        <v>312</v>
      </c>
      <c r="I256" s="869"/>
      <c r="J256" s="101"/>
      <c r="L256" s="301" t="s">
        <v>252</v>
      </c>
    </row>
    <row r="257" spans="3:13" s="100" customFormat="1" ht="59.25" customHeight="1" thickBot="1" x14ac:dyDescent="0.3">
      <c r="C257" s="299" t="str">
        <f>D7&amp;" 
("&amp;D9&amp;")"</f>
        <v xml:space="preserve"> 
()</v>
      </c>
      <c r="D257" s="299" t="str">
        <f>IF(D8="","Étab de la fiche",D8)</f>
        <v>Étab de la fiche</v>
      </c>
      <c r="E257" s="870" t="str">
        <f>IF(D10="","",""&amp;D10)</f>
        <v/>
      </c>
      <c r="F257" s="871"/>
      <c r="G257" s="300">
        <f>SUMIF($D$80:$D$103,D257,$H$80:$H$103)</f>
        <v>0</v>
      </c>
      <c r="H257" s="872"/>
      <c r="I257" s="873"/>
      <c r="J257" s="101"/>
      <c r="L257" s="295">
        <v>1</v>
      </c>
      <c r="M257" s="306" t="s">
        <v>258</v>
      </c>
    </row>
    <row r="258" spans="3:13" s="100" customFormat="1" ht="59.25" customHeight="1" thickTop="1" thickBot="1" x14ac:dyDescent="0.3">
      <c r="C258" s="304"/>
      <c r="D258" s="304" t="s">
        <v>245</v>
      </c>
      <c r="E258" s="874"/>
      <c r="F258" s="875"/>
      <c r="G258" s="300">
        <f t="shared" ref="G258:G264" si="16">SUMIF($D$80:$D$103,D258,$H$80:$H$103)</f>
        <v>0</v>
      </c>
      <c r="H258" s="876"/>
      <c r="I258" s="877"/>
      <c r="J258" s="101"/>
      <c r="L258" s="295">
        <v>1</v>
      </c>
      <c r="M258" s="306" t="s">
        <v>259</v>
      </c>
    </row>
    <row r="259" spans="3:13" s="100" customFormat="1" ht="59.25" customHeight="1" thickTop="1" thickBot="1" x14ac:dyDescent="0.3">
      <c r="C259" s="304"/>
      <c r="D259" s="304" t="s">
        <v>246</v>
      </c>
      <c r="E259" s="874"/>
      <c r="F259" s="875"/>
      <c r="G259" s="300">
        <f t="shared" si="16"/>
        <v>0</v>
      </c>
      <c r="H259" s="876"/>
      <c r="I259" s="877"/>
      <c r="J259" s="101"/>
      <c r="L259" s="295">
        <v>1</v>
      </c>
      <c r="M259" s="306" t="s">
        <v>260</v>
      </c>
    </row>
    <row r="260" spans="3:13" s="100" customFormat="1" ht="59.25" customHeight="1" thickTop="1" thickBot="1" x14ac:dyDescent="0.3">
      <c r="C260" s="304"/>
      <c r="D260" s="304" t="s">
        <v>247</v>
      </c>
      <c r="E260" s="874"/>
      <c r="F260" s="875"/>
      <c r="G260" s="300">
        <f t="shared" si="16"/>
        <v>0</v>
      </c>
      <c r="H260" s="876"/>
      <c r="I260" s="877"/>
      <c r="J260" s="101"/>
      <c r="L260" s="295">
        <v>1</v>
      </c>
      <c r="M260" s="306" t="s">
        <v>261</v>
      </c>
    </row>
    <row r="261" spans="3:13" s="100" customFormat="1" ht="59.25" customHeight="1" thickTop="1" thickBot="1" x14ac:dyDescent="0.3">
      <c r="C261" s="304"/>
      <c r="D261" s="304" t="s">
        <v>248</v>
      </c>
      <c r="E261" s="874"/>
      <c r="F261" s="875"/>
      <c r="G261" s="300">
        <f t="shared" si="16"/>
        <v>0</v>
      </c>
      <c r="H261" s="876"/>
      <c r="I261" s="877"/>
      <c r="J261" s="101"/>
      <c r="L261" s="295">
        <v>1</v>
      </c>
      <c r="M261" s="306" t="s">
        <v>262</v>
      </c>
    </row>
    <row r="262" spans="3:13" s="100" customFormat="1" ht="59.25" customHeight="1" thickTop="1" thickBot="1" x14ac:dyDescent="0.3">
      <c r="C262" s="304"/>
      <c r="D262" s="304" t="s">
        <v>249</v>
      </c>
      <c r="E262" s="874"/>
      <c r="F262" s="875"/>
      <c r="G262" s="300">
        <f t="shared" si="16"/>
        <v>0</v>
      </c>
      <c r="H262" s="876"/>
      <c r="I262" s="877"/>
      <c r="J262" s="101"/>
      <c r="L262" s="295">
        <v>1</v>
      </c>
      <c r="M262" s="306" t="s">
        <v>263</v>
      </c>
    </row>
    <row r="263" spans="3:13" s="100" customFormat="1" ht="59.25" customHeight="1" thickTop="1" thickBot="1" x14ac:dyDescent="0.3">
      <c r="C263" s="304"/>
      <c r="D263" s="304" t="s">
        <v>250</v>
      </c>
      <c r="E263" s="874"/>
      <c r="F263" s="875"/>
      <c r="G263" s="300">
        <f t="shared" si="16"/>
        <v>0</v>
      </c>
      <c r="H263" s="876"/>
      <c r="I263" s="877"/>
      <c r="J263" s="101"/>
      <c r="L263" s="295">
        <v>1</v>
      </c>
      <c r="M263" s="306" t="s">
        <v>264</v>
      </c>
    </row>
    <row r="264" spans="3:13" s="100" customFormat="1" ht="59.25" customHeight="1" thickTop="1" thickBot="1" x14ac:dyDescent="0.3">
      <c r="C264" s="304"/>
      <c r="D264" s="304" t="s">
        <v>251</v>
      </c>
      <c r="E264" s="874"/>
      <c r="F264" s="875"/>
      <c r="G264" s="300">
        <f t="shared" si="16"/>
        <v>0</v>
      </c>
      <c r="H264" s="876"/>
      <c r="I264" s="877"/>
      <c r="J264" s="101"/>
      <c r="L264" s="293">
        <v>1</v>
      </c>
      <c r="M264" s="306" t="s">
        <v>265</v>
      </c>
    </row>
    <row r="265" spans="3:13" s="100" customFormat="1" ht="11" thickTop="1" x14ac:dyDescent="0.25">
      <c r="J265" s="101"/>
      <c r="L265" s="293">
        <v>1</v>
      </c>
      <c r="M265" s="307" t="s">
        <v>266</v>
      </c>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s="100" customFormat="1" ht="10.5" hidden="1" x14ac:dyDescent="0.25">
      <c r="J293" s="101"/>
    </row>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0.5" hidden="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row r="1117" ht="17.25" hidden="1" customHeight="1" x14ac:dyDescent="0.25"/>
  </sheetData>
  <sheetProtection algorithmName="SHA-512" hashValue="yVXN3sf64rXK/BCyjXm5xKHa1av1QNYVAlRvuxahS4LwDP/0lxXS3RFEy7DJXml9fvfsR+4orgEmmEPtK4SYuA==" saltValue="NL0WA3a3sr6sdFVe+DPrng==" spinCount="100000" sheet="1" objects="1" scenarios="1" selectLockedCells="1"/>
  <dataConsolidate/>
  <mergeCells count="245">
    <mergeCell ref="B76:F76"/>
    <mergeCell ref="B74:C74"/>
    <mergeCell ref="B75:C75"/>
    <mergeCell ref="D17:I17"/>
    <mergeCell ref="D18:I18"/>
    <mergeCell ref="D19:I19"/>
    <mergeCell ref="D20:I20"/>
    <mergeCell ref="B64:C64"/>
    <mergeCell ref="B72:C72"/>
    <mergeCell ref="B73:C73"/>
    <mergeCell ref="B52:C52"/>
    <mergeCell ref="B53:C53"/>
    <mergeCell ref="B54:C54"/>
    <mergeCell ref="B55:C55"/>
    <mergeCell ref="B56:C56"/>
    <mergeCell ref="B49:I49"/>
    <mergeCell ref="B50:C50"/>
    <mergeCell ref="B47:I47"/>
    <mergeCell ref="B48:C48"/>
    <mergeCell ref="B58:C58"/>
    <mergeCell ref="B59:C59"/>
    <mergeCell ref="B60:C60"/>
    <mergeCell ref="B61:C61"/>
    <mergeCell ref="B62:F62"/>
    <mergeCell ref="B51:C51"/>
    <mergeCell ref="B69:C69"/>
    <mergeCell ref="B70:C70"/>
    <mergeCell ref="B71:C71"/>
    <mergeCell ref="B63:I63"/>
    <mergeCell ref="B65:C65"/>
    <mergeCell ref="B66:C66"/>
    <mergeCell ref="B67:C67"/>
    <mergeCell ref="B68:C68"/>
    <mergeCell ref="B57:C57"/>
    <mergeCell ref="B39:D39"/>
    <mergeCell ref="B40:D40"/>
    <mergeCell ref="B41:D41"/>
    <mergeCell ref="B42:D42"/>
    <mergeCell ref="B43:D43"/>
    <mergeCell ref="B44:D44"/>
    <mergeCell ref="B33:D33"/>
    <mergeCell ref="B34:D34"/>
    <mergeCell ref="D8:I8"/>
    <mergeCell ref="D9:I9"/>
    <mergeCell ref="D10:I10"/>
    <mergeCell ref="B13:I13"/>
    <mergeCell ref="D15:I15"/>
    <mergeCell ref="D16:I16"/>
    <mergeCell ref="B31:D31"/>
    <mergeCell ref="C32:G32"/>
    <mergeCell ref="E262:F262"/>
    <mergeCell ref="H262:I262"/>
    <mergeCell ref="E263:F263"/>
    <mergeCell ref="H263:I263"/>
    <mergeCell ref="E264:F264"/>
    <mergeCell ref="H264:I264"/>
    <mergeCell ref="E259:F259"/>
    <mergeCell ref="H259:I259"/>
    <mergeCell ref="E260:F260"/>
    <mergeCell ref="H260:I260"/>
    <mergeCell ref="E261:F261"/>
    <mergeCell ref="H261:I261"/>
    <mergeCell ref="B254:I254"/>
    <mergeCell ref="E256:F256"/>
    <mergeCell ref="H256:I256"/>
    <mergeCell ref="E257:F257"/>
    <mergeCell ref="H257:I257"/>
    <mergeCell ref="E258:F258"/>
    <mergeCell ref="H258:I258"/>
    <mergeCell ref="F242:I242"/>
    <mergeCell ref="C243:D243"/>
    <mergeCell ref="F243:I243"/>
    <mergeCell ref="C244:D251"/>
    <mergeCell ref="F245:I245"/>
    <mergeCell ref="F246:I251"/>
    <mergeCell ref="C252:I252"/>
    <mergeCell ref="C253:I253"/>
    <mergeCell ref="C239:D239"/>
    <mergeCell ref="F239:I239"/>
    <mergeCell ref="F240:G240"/>
    <mergeCell ref="H240:I240"/>
    <mergeCell ref="F241:G241"/>
    <mergeCell ref="H241:I241"/>
    <mergeCell ref="D210:G210"/>
    <mergeCell ref="B211:G211"/>
    <mergeCell ref="B212:G212"/>
    <mergeCell ref="B214:I214"/>
    <mergeCell ref="B216:I222"/>
    <mergeCell ref="B223:I225"/>
    <mergeCell ref="B226:N227"/>
    <mergeCell ref="B230:N230"/>
    <mergeCell ref="B237:N237"/>
    <mergeCell ref="B229:N229"/>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7:F117"/>
    <mergeCell ref="B118:F118"/>
    <mergeCell ref="B119:F119"/>
    <mergeCell ref="B120:F120"/>
    <mergeCell ref="B121:F121"/>
    <mergeCell ref="B110:I110"/>
    <mergeCell ref="B111:F111"/>
    <mergeCell ref="B112:F112"/>
    <mergeCell ref="B113:F113"/>
    <mergeCell ref="B114:F114"/>
    <mergeCell ref="B115:F115"/>
    <mergeCell ref="B108:I108"/>
    <mergeCell ref="B109:F109"/>
    <mergeCell ref="B99:C99"/>
    <mergeCell ref="B100:C100"/>
    <mergeCell ref="B101:C101"/>
    <mergeCell ref="B102:C102"/>
    <mergeCell ref="B103:C103"/>
    <mergeCell ref="B104:F104"/>
    <mergeCell ref="B116:F116"/>
    <mergeCell ref="B106:F106"/>
    <mergeCell ref="B107:E107"/>
    <mergeCell ref="B93:C93"/>
    <mergeCell ref="B94:C94"/>
    <mergeCell ref="B95:C95"/>
    <mergeCell ref="B96:C96"/>
    <mergeCell ref="B97:C97"/>
    <mergeCell ref="B81:C81"/>
    <mergeCell ref="B82:C82"/>
    <mergeCell ref="B83:C83"/>
    <mergeCell ref="B84:C84"/>
    <mergeCell ref="B85:C85"/>
    <mergeCell ref="B86:C86"/>
    <mergeCell ref="B87:C87"/>
    <mergeCell ref="B88:C88"/>
    <mergeCell ref="B89:C89"/>
    <mergeCell ref="B90:C90"/>
    <mergeCell ref="B91:C91"/>
    <mergeCell ref="B92:C92"/>
    <mergeCell ref="F1:G1"/>
    <mergeCell ref="H1:I1"/>
    <mergeCell ref="B98:C98"/>
    <mergeCell ref="B77:E77"/>
    <mergeCell ref="F77:I77"/>
    <mergeCell ref="B78:I78"/>
    <mergeCell ref="B79:C79"/>
    <mergeCell ref="B80:C80"/>
    <mergeCell ref="B105:F105"/>
    <mergeCell ref="A1:E3"/>
    <mergeCell ref="F2:G2"/>
    <mergeCell ref="H2:I2"/>
    <mergeCell ref="F3:G3"/>
    <mergeCell ref="H3:I3"/>
    <mergeCell ref="B5:I5"/>
    <mergeCell ref="D7:I7"/>
    <mergeCell ref="B46:F46"/>
    <mergeCell ref="B35:D35"/>
    <mergeCell ref="B36:D36"/>
    <mergeCell ref="B37:D37"/>
    <mergeCell ref="B38:D38"/>
    <mergeCell ref="B29:I29"/>
    <mergeCell ref="B30:I30"/>
    <mergeCell ref="B45:D45"/>
  </mergeCells>
  <conditionalFormatting sqref="E190">
    <cfRule type="expression" dxfId="244" priority="19">
      <formula>NOT($M$8)</formula>
    </cfRule>
  </conditionalFormatting>
  <conditionalFormatting sqref="H34:H45 G105:H105 H111:H122 H125:H136 H139:H150 H156:H167 H171:H182 E189 C256:I257 B77:I77 B79:I80 E64:I75 B93:I103 C259:I264 C258 E258:I258">
    <cfRule type="expression" dxfId="243" priority="18">
      <formula>NOT($M$7)</formula>
    </cfRule>
  </conditionalFormatting>
  <conditionalFormatting sqref="B80:I80 B93:I103">
    <cfRule type="expression" dxfId="242" priority="17">
      <formula>NOT($M$7)</formula>
    </cfRule>
  </conditionalFormatting>
  <conditionalFormatting sqref="G106:H106">
    <cfRule type="expression" dxfId="241" priority="15">
      <formula>NOT($M$7)</formula>
    </cfRule>
  </conditionalFormatting>
  <conditionalFormatting sqref="L80 L93:L103">
    <cfRule type="cellIs" dxfId="240" priority="14" operator="equal">
      <formula>FALSE</formula>
    </cfRule>
  </conditionalFormatting>
  <conditionalFormatting sqref="D80 D93:D103">
    <cfRule type="expression" dxfId="239" priority="13">
      <formula>$L80</formula>
    </cfRule>
  </conditionalFormatting>
  <conditionalFormatting sqref="B64:D75">
    <cfRule type="expression" dxfId="238" priority="12">
      <formula>NOT($M$7)</formula>
    </cfRule>
  </conditionalFormatting>
  <conditionalFormatting sqref="B63:I63">
    <cfRule type="expression" dxfId="237" priority="11">
      <formula>NOT($M$7)</formula>
    </cfRule>
  </conditionalFormatting>
  <conditionalFormatting sqref="B78">
    <cfRule type="expression" dxfId="236" priority="9">
      <formula>NOT($M$7)</formula>
    </cfRule>
  </conditionalFormatting>
  <conditionalFormatting sqref="G104:I104">
    <cfRule type="expression" dxfId="235" priority="8">
      <formula>NOT($M$7)</formula>
    </cfRule>
  </conditionalFormatting>
  <conditionalFormatting sqref="B104:F104">
    <cfRule type="expression" dxfId="234" priority="7">
      <formula>NOT($M$7)</formula>
    </cfRule>
  </conditionalFormatting>
  <conditionalFormatting sqref="B81:I92">
    <cfRule type="expression" dxfId="233" priority="6">
      <formula>NOT($M$7)</formula>
    </cfRule>
  </conditionalFormatting>
  <conditionalFormatting sqref="B81:I92">
    <cfRule type="expression" dxfId="232" priority="5">
      <formula>NOT($M$7)</formula>
    </cfRule>
  </conditionalFormatting>
  <conditionalFormatting sqref="L81:L92">
    <cfRule type="cellIs" dxfId="231" priority="4" operator="equal">
      <formula>FALSE</formula>
    </cfRule>
  </conditionalFormatting>
  <conditionalFormatting sqref="D81:D92">
    <cfRule type="expression" dxfId="230" priority="3">
      <formula>$L81</formula>
    </cfRule>
  </conditionalFormatting>
  <conditionalFormatting sqref="D258">
    <cfRule type="expression" dxfId="229" priority="2">
      <formula>NOT($M$7)</formula>
    </cfRule>
  </conditionalFormatting>
  <conditionalFormatting sqref="E34:E45">
    <cfRule type="expression" dxfId="228" priority="1">
      <formula>ISBLANK($E$31)</formula>
    </cfRule>
  </conditionalFormatting>
  <dataValidations count="11">
    <dataValidation type="list" allowBlank="1" showInputMessage="1" showErrorMessage="1" sqref="D50:D61" xr:uid="{00000000-0002-0000-0300-000000000000}">
      <formula1>list_type_contrat</formula1>
    </dataValidation>
    <dataValidation type="textLength" operator="equal" allowBlank="1" showInputMessage="1" showErrorMessage="1" sqref="E258:F264" xr:uid="{00000000-0002-0000-0300-000001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300-000002000000}">
      <formula1>$D$257:$D$264</formula1>
    </dataValidation>
    <dataValidation type="custom" allowBlank="1" showInputMessage="1" showErrorMessage="1" error="Valeur impossible (suppérieure au taux maximum ou partenaire inéligible)." sqref="E189" xr:uid="{00000000-0002-0000-0300-000003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300-000004000000}">
      <formula1>($M$7)</formula1>
    </dataValidation>
    <dataValidation type="custom" allowBlank="1" showInputMessage="1" showErrorMessage="1" sqref="H50:H62" xr:uid="{00000000-0002-0000-0300-000005000000}">
      <formula1>0</formula1>
    </dataValidation>
    <dataValidation type="custom" allowBlank="1" showInputMessage="1" showErrorMessage="1" sqref="E190" xr:uid="{00000000-0002-0000-0300-000006000000}">
      <formula1>$M$8</formula1>
    </dataValidation>
    <dataValidation type="list" allowBlank="1" showInputMessage="1" showErrorMessage="1" sqref="D15:I15" xr:uid="{00000000-0002-0000-0300-000008000000}">
      <formula1>list_civilité</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300-000009000000}">
      <formula1>list_type_contrat</formula1>
    </dataValidation>
    <dataValidation type="decimal" operator="greaterThanOrEqual" allowBlank="1" showInputMessage="1" showErrorMessage="1" prompt="Le coût unitaire est égal ou supérieur au seuil d’immobilisation." sqref="E35:E45" xr:uid="{F020458D-308B-4082-B9EC-336551292E3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65A7A5D6-5DA8-4578-9A2A-FCEBD7C3C4F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116"/>
  <sheetViews>
    <sheetView topLeftCell="A187" zoomScale="80" zoomScaleNormal="80" zoomScaleSheetLayoutView="100" workbookViewId="0">
      <selection activeCell="D202" sqref="D202:G202"/>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125</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4"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ref="G75" si="6">IF(AND(ISNUMBER(E75),ISNUMBER(F75)),E75*F75," ")</f>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7">IF(AND(ISNUMBER(E80),ISNUMBER(F80)),E80*F80," ")</f>
        <v xml:space="preserve"> </v>
      </c>
      <c r="H80" s="147"/>
      <c r="I80" s="127" t="str">
        <f t="shared" ref="I80:I103" si="8">IF(OR(ISNUMBER(G80),ISNUMBER(H80)),ROUND(IF(ISNUMBER(G80),G80,0)-IF(ISNUMBER(H80),H80,0),2)," ")</f>
        <v xml:space="preserve"> </v>
      </c>
      <c r="J80" s="73"/>
      <c r="L80" s="206" t="b">
        <f t="shared" ref="L80:L103" si="9">IF(AND(SUMIF($D$256:$D$264,D80,$L$256:$L$264)=0,NOT(D80="")),TRUE,FALSE)</f>
        <v>0</v>
      </c>
    </row>
    <row r="81" spans="1:12" s="206" customFormat="1" ht="15" customHeight="1" thickTop="1" thickBot="1" x14ac:dyDescent="0.35">
      <c r="A81" s="76"/>
      <c r="B81" s="759"/>
      <c r="C81" s="760"/>
      <c r="D81" s="292"/>
      <c r="E81" s="145"/>
      <c r="F81" s="146"/>
      <c r="G81" s="39" t="str">
        <f t="shared" ref="G81:G92" si="10">IF(AND(ISNUMBER(E81),ISNUMBER(F81)),E81*F81," ")</f>
        <v xml:space="preserve"> </v>
      </c>
      <c r="H81" s="145"/>
      <c r="I81" s="77" t="str">
        <f t="shared" ref="I81:I92" si="11">IF(OR(ISNUMBER(G81),ISNUMBER(H81)),ROUND(IF(ISNUMBER(G81),G81,0)-IF(ISNUMBER(H81),H81,0),2)," ")</f>
        <v xml:space="preserve"> </v>
      </c>
      <c r="J81" s="73"/>
      <c r="L81" s="206" t="b">
        <f t="shared" si="9"/>
        <v>0</v>
      </c>
    </row>
    <row r="82" spans="1:12" s="206" customFormat="1" ht="15" customHeight="1" thickTop="1" thickBot="1" x14ac:dyDescent="0.35">
      <c r="A82" s="76"/>
      <c r="B82" s="759"/>
      <c r="C82" s="760"/>
      <c r="D82" s="292"/>
      <c r="E82" s="145"/>
      <c r="F82" s="146"/>
      <c r="G82" s="39" t="str">
        <f t="shared" si="10"/>
        <v xml:space="preserve"> </v>
      </c>
      <c r="H82" s="145"/>
      <c r="I82" s="77" t="str">
        <f t="shared" si="11"/>
        <v xml:space="preserve"> </v>
      </c>
      <c r="J82" s="73"/>
      <c r="L82" s="206" t="b">
        <f t="shared" si="9"/>
        <v>0</v>
      </c>
    </row>
    <row r="83" spans="1:12" s="206" customFormat="1" ht="15" customHeight="1" thickTop="1" thickBot="1" x14ac:dyDescent="0.35">
      <c r="A83" s="76"/>
      <c r="B83" s="759"/>
      <c r="C83" s="760"/>
      <c r="D83" s="292"/>
      <c r="E83" s="145"/>
      <c r="F83" s="146"/>
      <c r="G83" s="39" t="str">
        <f t="shared" si="10"/>
        <v xml:space="preserve"> </v>
      </c>
      <c r="H83" s="145"/>
      <c r="I83" s="77" t="str">
        <f t="shared" si="11"/>
        <v xml:space="preserve"> </v>
      </c>
      <c r="J83" s="73"/>
      <c r="L83" s="206" t="b">
        <f t="shared" si="9"/>
        <v>0</v>
      </c>
    </row>
    <row r="84" spans="1:12" s="206" customFormat="1" ht="15" customHeight="1" thickTop="1" thickBot="1" x14ac:dyDescent="0.35">
      <c r="A84" s="76"/>
      <c r="B84" s="759"/>
      <c r="C84" s="760"/>
      <c r="D84" s="292"/>
      <c r="E84" s="145"/>
      <c r="F84" s="146"/>
      <c r="G84" s="39" t="str">
        <f t="shared" si="10"/>
        <v xml:space="preserve"> </v>
      </c>
      <c r="H84" s="145"/>
      <c r="I84" s="77" t="str">
        <f t="shared" si="11"/>
        <v xml:space="preserve"> </v>
      </c>
      <c r="J84" s="73"/>
      <c r="L84" s="206" t="b">
        <f t="shared" si="9"/>
        <v>0</v>
      </c>
    </row>
    <row r="85" spans="1:12" s="206" customFormat="1" ht="15" customHeight="1" thickTop="1" thickBot="1" x14ac:dyDescent="0.35">
      <c r="A85" s="76"/>
      <c r="B85" s="759"/>
      <c r="C85" s="760"/>
      <c r="D85" s="292"/>
      <c r="E85" s="145"/>
      <c r="F85" s="146"/>
      <c r="G85" s="39" t="str">
        <f t="shared" si="10"/>
        <v xml:space="preserve"> </v>
      </c>
      <c r="H85" s="145"/>
      <c r="I85" s="77" t="str">
        <f t="shared" si="11"/>
        <v xml:space="preserve"> </v>
      </c>
      <c r="J85" s="73"/>
      <c r="L85" s="206" t="b">
        <f t="shared" si="9"/>
        <v>0</v>
      </c>
    </row>
    <row r="86" spans="1:12" s="206" customFormat="1" ht="15" customHeight="1" thickTop="1" thickBot="1" x14ac:dyDescent="0.35">
      <c r="A86" s="76"/>
      <c r="B86" s="759"/>
      <c r="C86" s="760"/>
      <c r="D86" s="292"/>
      <c r="E86" s="145"/>
      <c r="F86" s="146"/>
      <c r="G86" s="39" t="str">
        <f t="shared" si="10"/>
        <v xml:space="preserve"> </v>
      </c>
      <c r="H86" s="145"/>
      <c r="I86" s="77" t="str">
        <f t="shared" si="11"/>
        <v xml:space="preserve"> </v>
      </c>
      <c r="J86" s="73"/>
      <c r="L86" s="206" t="b">
        <f t="shared" si="9"/>
        <v>0</v>
      </c>
    </row>
    <row r="87" spans="1:12" s="206" customFormat="1" ht="15" customHeight="1" thickTop="1" thickBot="1" x14ac:dyDescent="0.35">
      <c r="A87" s="76"/>
      <c r="B87" s="759"/>
      <c r="C87" s="760"/>
      <c r="D87" s="292"/>
      <c r="E87" s="145"/>
      <c r="F87" s="146"/>
      <c r="G87" s="39" t="str">
        <f t="shared" si="10"/>
        <v xml:space="preserve"> </v>
      </c>
      <c r="H87" s="145"/>
      <c r="I87" s="77" t="str">
        <f t="shared" si="11"/>
        <v xml:space="preserve"> </v>
      </c>
      <c r="J87" s="73"/>
      <c r="L87" s="206" t="b">
        <f t="shared" si="9"/>
        <v>0</v>
      </c>
    </row>
    <row r="88" spans="1:12" s="206" customFormat="1" ht="15" customHeight="1" thickTop="1" thickBot="1" x14ac:dyDescent="0.35">
      <c r="A88" s="76"/>
      <c r="B88" s="759"/>
      <c r="C88" s="760"/>
      <c r="D88" s="292"/>
      <c r="E88" s="145"/>
      <c r="F88" s="146"/>
      <c r="G88" s="39" t="str">
        <f t="shared" si="10"/>
        <v xml:space="preserve"> </v>
      </c>
      <c r="H88" s="145"/>
      <c r="I88" s="77" t="str">
        <f t="shared" si="11"/>
        <v xml:space="preserve"> </v>
      </c>
      <c r="J88" s="73"/>
      <c r="L88" s="206" t="b">
        <f t="shared" si="9"/>
        <v>0</v>
      </c>
    </row>
    <row r="89" spans="1:12" s="206" customFormat="1" ht="15" customHeight="1" thickTop="1" thickBot="1" x14ac:dyDescent="0.35">
      <c r="A89" s="76"/>
      <c r="B89" s="759"/>
      <c r="C89" s="760"/>
      <c r="D89" s="292"/>
      <c r="E89" s="145"/>
      <c r="F89" s="146"/>
      <c r="G89" s="39" t="str">
        <f t="shared" si="10"/>
        <v xml:space="preserve"> </v>
      </c>
      <c r="H89" s="145"/>
      <c r="I89" s="77" t="str">
        <f t="shared" si="11"/>
        <v xml:space="preserve"> </v>
      </c>
      <c r="J89" s="73"/>
      <c r="L89" s="206" t="b">
        <f t="shared" si="9"/>
        <v>0</v>
      </c>
    </row>
    <row r="90" spans="1:12" s="206" customFormat="1" ht="15" customHeight="1" thickTop="1" thickBot="1" x14ac:dyDescent="0.35">
      <c r="A90" s="76"/>
      <c r="B90" s="759"/>
      <c r="C90" s="760"/>
      <c r="D90" s="292"/>
      <c r="E90" s="145"/>
      <c r="F90" s="146"/>
      <c r="G90" s="39" t="str">
        <f t="shared" si="10"/>
        <v xml:space="preserve"> </v>
      </c>
      <c r="H90" s="145"/>
      <c r="I90" s="77" t="str">
        <f t="shared" si="11"/>
        <v xml:space="preserve"> </v>
      </c>
      <c r="J90" s="73"/>
      <c r="L90" s="206" t="b">
        <f t="shared" si="9"/>
        <v>0</v>
      </c>
    </row>
    <row r="91" spans="1:12" s="206" customFormat="1" ht="15" customHeight="1" thickTop="1" thickBot="1" x14ac:dyDescent="0.35">
      <c r="A91" s="76"/>
      <c r="B91" s="759"/>
      <c r="C91" s="760"/>
      <c r="D91" s="292"/>
      <c r="E91" s="145"/>
      <c r="F91" s="146"/>
      <c r="G91" s="39" t="str">
        <f t="shared" si="10"/>
        <v xml:space="preserve"> </v>
      </c>
      <c r="H91" s="145"/>
      <c r="I91" s="77" t="str">
        <f t="shared" si="11"/>
        <v xml:space="preserve"> </v>
      </c>
      <c r="J91" s="73"/>
      <c r="L91" s="206" t="b">
        <f t="shared" si="9"/>
        <v>0</v>
      </c>
    </row>
    <row r="92" spans="1:12" s="206" customFormat="1" ht="15" customHeight="1" thickTop="1" thickBot="1" x14ac:dyDescent="0.35">
      <c r="A92" s="76"/>
      <c r="B92" s="759"/>
      <c r="C92" s="760"/>
      <c r="D92" s="292"/>
      <c r="E92" s="145"/>
      <c r="F92" s="146"/>
      <c r="G92" s="39" t="str">
        <f t="shared" si="10"/>
        <v xml:space="preserve"> </v>
      </c>
      <c r="H92" s="145"/>
      <c r="I92" s="77" t="str">
        <f t="shared" si="11"/>
        <v xml:space="preserve"> </v>
      </c>
      <c r="J92" s="73"/>
      <c r="L92" s="206" t="b">
        <f t="shared" si="9"/>
        <v>0</v>
      </c>
    </row>
    <row r="93" spans="1:12" s="206" customFormat="1" ht="15" customHeight="1" thickTop="1" thickBot="1" x14ac:dyDescent="0.35">
      <c r="A93" s="76"/>
      <c r="B93" s="759"/>
      <c r="C93" s="760"/>
      <c r="D93" s="292"/>
      <c r="E93" s="145"/>
      <c r="F93" s="146"/>
      <c r="G93" s="39" t="str">
        <f t="shared" si="7"/>
        <v xml:space="preserve"> </v>
      </c>
      <c r="H93" s="145"/>
      <c r="I93" s="77" t="str">
        <f t="shared" si="8"/>
        <v xml:space="preserve"> </v>
      </c>
      <c r="J93" s="73"/>
      <c r="L93" s="206" t="b">
        <f t="shared" si="9"/>
        <v>0</v>
      </c>
    </row>
    <row r="94" spans="1:12" s="206" customFormat="1" ht="15" customHeight="1" thickTop="1" thickBot="1" x14ac:dyDescent="0.35">
      <c r="A94" s="76"/>
      <c r="B94" s="759"/>
      <c r="C94" s="760"/>
      <c r="D94" s="292"/>
      <c r="E94" s="145"/>
      <c r="F94" s="146"/>
      <c r="G94" s="39" t="str">
        <f t="shared" si="7"/>
        <v xml:space="preserve"> </v>
      </c>
      <c r="H94" s="145"/>
      <c r="I94" s="77" t="str">
        <f t="shared" si="8"/>
        <v xml:space="preserve"> </v>
      </c>
      <c r="J94" s="73"/>
      <c r="L94" s="206" t="b">
        <f t="shared" si="9"/>
        <v>0</v>
      </c>
    </row>
    <row r="95" spans="1:12" s="206" customFormat="1" ht="15" customHeight="1" thickTop="1" thickBot="1" x14ac:dyDescent="0.35">
      <c r="A95" s="76"/>
      <c r="B95" s="759"/>
      <c r="C95" s="760"/>
      <c r="D95" s="292"/>
      <c r="E95" s="145"/>
      <c r="F95" s="146"/>
      <c r="G95" s="39" t="str">
        <f t="shared" si="7"/>
        <v xml:space="preserve"> </v>
      </c>
      <c r="H95" s="145"/>
      <c r="I95" s="77" t="str">
        <f t="shared" si="8"/>
        <v xml:space="preserve"> </v>
      </c>
      <c r="J95" s="73"/>
      <c r="L95" s="206" t="b">
        <f t="shared" si="9"/>
        <v>0</v>
      </c>
    </row>
    <row r="96" spans="1:12" s="206" customFormat="1" ht="15" customHeight="1" thickTop="1" thickBot="1" x14ac:dyDescent="0.35">
      <c r="A96" s="76"/>
      <c r="B96" s="759"/>
      <c r="C96" s="760"/>
      <c r="D96" s="292"/>
      <c r="E96" s="145"/>
      <c r="F96" s="146"/>
      <c r="G96" s="39" t="str">
        <f t="shared" si="7"/>
        <v xml:space="preserve"> </v>
      </c>
      <c r="H96" s="145"/>
      <c r="I96" s="77" t="str">
        <f t="shared" si="8"/>
        <v xml:space="preserve"> </v>
      </c>
      <c r="J96" s="73"/>
      <c r="L96" s="206" t="b">
        <f t="shared" si="9"/>
        <v>0</v>
      </c>
    </row>
    <row r="97" spans="1:19" s="206" customFormat="1" ht="15" customHeight="1" thickTop="1" thickBot="1" x14ac:dyDescent="0.35">
      <c r="A97" s="76"/>
      <c r="B97" s="759"/>
      <c r="C97" s="760"/>
      <c r="D97" s="292"/>
      <c r="E97" s="145"/>
      <c r="F97" s="146"/>
      <c r="G97" s="39" t="str">
        <f t="shared" si="7"/>
        <v xml:space="preserve"> </v>
      </c>
      <c r="H97" s="145"/>
      <c r="I97" s="77" t="str">
        <f t="shared" si="8"/>
        <v xml:space="preserve"> </v>
      </c>
      <c r="J97" s="73"/>
      <c r="L97" s="206" t="b">
        <f t="shared" si="9"/>
        <v>0</v>
      </c>
    </row>
    <row r="98" spans="1:19" s="206" customFormat="1" ht="15" customHeight="1" thickTop="1" thickBot="1" x14ac:dyDescent="0.35">
      <c r="A98" s="76"/>
      <c r="B98" s="759"/>
      <c r="C98" s="760"/>
      <c r="D98" s="292"/>
      <c r="E98" s="145"/>
      <c r="F98" s="146"/>
      <c r="G98" s="39" t="str">
        <f t="shared" si="7"/>
        <v xml:space="preserve"> </v>
      </c>
      <c r="H98" s="145"/>
      <c r="I98" s="77" t="str">
        <f t="shared" si="8"/>
        <v xml:space="preserve"> </v>
      </c>
      <c r="J98" s="73"/>
      <c r="L98" s="206" t="b">
        <f t="shared" si="9"/>
        <v>0</v>
      </c>
    </row>
    <row r="99" spans="1:19" s="206" customFormat="1" ht="15" customHeight="1" thickTop="1" thickBot="1" x14ac:dyDescent="0.35">
      <c r="A99" s="76"/>
      <c r="B99" s="759"/>
      <c r="C99" s="760"/>
      <c r="D99" s="292"/>
      <c r="E99" s="145"/>
      <c r="F99" s="146"/>
      <c r="G99" s="39" t="str">
        <f t="shared" si="7"/>
        <v xml:space="preserve"> </v>
      </c>
      <c r="H99" s="145"/>
      <c r="I99" s="77" t="str">
        <f t="shared" si="8"/>
        <v xml:space="preserve"> </v>
      </c>
      <c r="J99" s="73"/>
      <c r="L99" s="206" t="b">
        <f t="shared" si="9"/>
        <v>0</v>
      </c>
    </row>
    <row r="100" spans="1:19" s="206" customFormat="1" ht="15" customHeight="1" thickTop="1" thickBot="1" x14ac:dyDescent="0.35">
      <c r="A100" s="76"/>
      <c r="B100" s="759"/>
      <c r="C100" s="760"/>
      <c r="D100" s="292"/>
      <c r="E100" s="145"/>
      <c r="F100" s="146"/>
      <c r="G100" s="39" t="str">
        <f t="shared" si="7"/>
        <v xml:space="preserve"> </v>
      </c>
      <c r="H100" s="145"/>
      <c r="I100" s="77" t="str">
        <f t="shared" si="8"/>
        <v xml:space="preserve"> </v>
      </c>
      <c r="J100" s="73"/>
      <c r="L100" s="206" t="b">
        <f t="shared" si="9"/>
        <v>0</v>
      </c>
    </row>
    <row r="101" spans="1:19" s="206" customFormat="1" ht="15" customHeight="1" thickTop="1" thickBot="1" x14ac:dyDescent="0.35">
      <c r="A101" s="76"/>
      <c r="B101" s="759"/>
      <c r="C101" s="760"/>
      <c r="D101" s="292"/>
      <c r="E101" s="145"/>
      <c r="F101" s="146"/>
      <c r="G101" s="39" t="str">
        <f t="shared" si="7"/>
        <v xml:space="preserve"> </v>
      </c>
      <c r="H101" s="145"/>
      <c r="I101" s="77" t="str">
        <f t="shared" si="8"/>
        <v xml:space="preserve"> </v>
      </c>
      <c r="J101" s="73"/>
      <c r="L101" s="206" t="b">
        <f t="shared" si="9"/>
        <v>0</v>
      </c>
    </row>
    <row r="102" spans="1:19" s="206" customFormat="1" ht="15" customHeight="1" thickTop="1" thickBot="1" x14ac:dyDescent="0.35">
      <c r="A102" s="76"/>
      <c r="B102" s="759"/>
      <c r="C102" s="760"/>
      <c r="D102" s="292"/>
      <c r="E102" s="145"/>
      <c r="F102" s="146"/>
      <c r="G102" s="39" t="str">
        <f t="shared" si="7"/>
        <v xml:space="preserve"> </v>
      </c>
      <c r="H102" s="145"/>
      <c r="I102" s="77" t="str">
        <f t="shared" si="8"/>
        <v xml:space="preserve"> </v>
      </c>
      <c r="J102" s="73"/>
      <c r="L102" s="206" t="b">
        <f t="shared" si="9"/>
        <v>0</v>
      </c>
    </row>
    <row r="103" spans="1:19" s="206" customFormat="1" ht="15" customHeight="1" thickTop="1" thickBot="1" x14ac:dyDescent="0.35">
      <c r="A103" s="76"/>
      <c r="B103" s="759"/>
      <c r="C103" s="760"/>
      <c r="D103" s="292"/>
      <c r="E103" s="145"/>
      <c r="F103" s="146"/>
      <c r="G103" s="39" t="str">
        <f t="shared" si="7"/>
        <v xml:space="preserve"> </v>
      </c>
      <c r="H103" s="145"/>
      <c r="I103" s="77" t="str">
        <f t="shared" si="8"/>
        <v xml:space="preserve"> </v>
      </c>
      <c r="J103" s="73"/>
      <c r="L103" s="206" t="b">
        <f t="shared" si="9"/>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12">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12"/>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12"/>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12"/>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12"/>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12"/>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12"/>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12"/>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12"/>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12"/>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12"/>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12"/>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3">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3"/>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3"/>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3"/>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3"/>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3"/>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3"/>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3"/>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3"/>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3"/>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3"/>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3"/>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4">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4"/>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4"/>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4"/>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4"/>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4"/>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4"/>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4"/>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4"/>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4"/>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4"/>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4"/>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5">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5"/>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5"/>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5"/>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5"/>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5"/>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5"/>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5"/>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5"/>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5"/>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5"/>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5"/>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6">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6"/>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6"/>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6"/>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6"/>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6"/>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6"/>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6"/>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6"/>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6"/>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6"/>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6"/>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customFormat="1" ht="34.25" customHeight="1" x14ac:dyDescent="0.35">
      <c r="A234" s="17"/>
      <c r="B234" s="863" t="s">
        <v>317</v>
      </c>
      <c r="C234" s="867"/>
      <c r="D234" s="867"/>
      <c r="E234" s="867"/>
      <c r="F234" s="867"/>
      <c r="G234" s="867"/>
      <c r="H234" s="867"/>
      <c r="I234" s="867"/>
      <c r="J234" s="867"/>
      <c r="K234" s="867"/>
      <c r="L234" s="867"/>
      <c r="M234" s="867"/>
      <c r="N234" s="867"/>
      <c r="O234" s="331"/>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243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7">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7"/>
        <v>0</v>
      </c>
      <c r="H258" s="876"/>
      <c r="I258" s="877"/>
      <c r="J258" s="101"/>
      <c r="L258" s="295">
        <v>1</v>
      </c>
      <c r="M258" s="306" t="s">
        <v>260</v>
      </c>
    </row>
    <row r="259" spans="3:13" s="100" customFormat="1" ht="59.25" customHeight="1" thickTop="1" thickBot="1" x14ac:dyDescent="0.3">
      <c r="C259" s="304"/>
      <c r="D259" s="304" t="s">
        <v>247</v>
      </c>
      <c r="E259" s="874"/>
      <c r="F259" s="875"/>
      <c r="G259" s="300">
        <f t="shared" si="17"/>
        <v>0</v>
      </c>
      <c r="H259" s="876"/>
      <c r="I259" s="877"/>
      <c r="J259" s="101"/>
      <c r="L259" s="295">
        <v>1</v>
      </c>
      <c r="M259" s="306" t="s">
        <v>261</v>
      </c>
    </row>
    <row r="260" spans="3:13" s="100" customFormat="1" ht="59.25" customHeight="1" thickTop="1" thickBot="1" x14ac:dyDescent="0.3">
      <c r="C260" s="304"/>
      <c r="D260" s="304" t="s">
        <v>248</v>
      </c>
      <c r="E260" s="874"/>
      <c r="F260" s="875"/>
      <c r="G260" s="300">
        <f t="shared" si="17"/>
        <v>0</v>
      </c>
      <c r="H260" s="876"/>
      <c r="I260" s="877"/>
      <c r="J260" s="101"/>
      <c r="L260" s="295">
        <v>1</v>
      </c>
      <c r="M260" s="306" t="s">
        <v>262</v>
      </c>
    </row>
    <row r="261" spans="3:13" s="100" customFormat="1" ht="59.25" customHeight="1" thickTop="1" thickBot="1" x14ac:dyDescent="0.3">
      <c r="C261" s="304"/>
      <c r="D261" s="304" t="s">
        <v>249</v>
      </c>
      <c r="E261" s="874"/>
      <c r="F261" s="875"/>
      <c r="G261" s="300">
        <f t="shared" si="17"/>
        <v>0</v>
      </c>
      <c r="H261" s="876"/>
      <c r="I261" s="877"/>
      <c r="J261" s="101"/>
      <c r="L261" s="295">
        <v>1</v>
      </c>
      <c r="M261" s="306" t="s">
        <v>263</v>
      </c>
    </row>
    <row r="262" spans="3:13" s="100" customFormat="1" ht="59.25" customHeight="1" thickTop="1" thickBot="1" x14ac:dyDescent="0.3">
      <c r="C262" s="304"/>
      <c r="D262" s="304" t="s">
        <v>250</v>
      </c>
      <c r="E262" s="874"/>
      <c r="F262" s="875"/>
      <c r="G262" s="300">
        <f t="shared" si="17"/>
        <v>0</v>
      </c>
      <c r="H262" s="876"/>
      <c r="I262" s="877"/>
      <c r="J262" s="101"/>
      <c r="L262" s="295">
        <v>1</v>
      </c>
      <c r="M262" s="306" t="s">
        <v>264</v>
      </c>
    </row>
    <row r="263" spans="3:13" s="100" customFormat="1" ht="59.25" customHeight="1" thickTop="1" thickBot="1" x14ac:dyDescent="0.3">
      <c r="C263" s="304"/>
      <c r="D263" s="304" t="s">
        <v>251</v>
      </c>
      <c r="E263" s="874"/>
      <c r="F263" s="875"/>
      <c r="G263" s="300">
        <f t="shared" si="17"/>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226:N227"/>
    <mergeCell ref="B228:N228"/>
    <mergeCell ref="B229:N229"/>
    <mergeCell ref="B231:N231"/>
    <mergeCell ref="B232:N232"/>
    <mergeCell ref="B233:N233"/>
    <mergeCell ref="B234:N234"/>
    <mergeCell ref="B235:N235"/>
    <mergeCell ref="B236:N236"/>
    <mergeCell ref="E263:F263"/>
    <mergeCell ref="B100:C100"/>
    <mergeCell ref="B178:F178"/>
    <mergeCell ref="B179:F179"/>
    <mergeCell ref="B180:F180"/>
    <mergeCell ref="D210:G210"/>
    <mergeCell ref="D202:G202"/>
    <mergeCell ref="D203:G203"/>
    <mergeCell ref="D204:G204"/>
    <mergeCell ref="D205:G205"/>
    <mergeCell ref="D208:G208"/>
    <mergeCell ref="D209:G209"/>
    <mergeCell ref="B200:I200"/>
    <mergeCell ref="B206:G206"/>
    <mergeCell ref="B207:I207"/>
    <mergeCell ref="H263:I263"/>
    <mergeCell ref="E262:F262"/>
    <mergeCell ref="H262:I262"/>
    <mergeCell ref="F239:G239"/>
    <mergeCell ref="F240:G240"/>
    <mergeCell ref="B186:I186"/>
    <mergeCell ref="B188:F188"/>
    <mergeCell ref="B189:D189"/>
    <mergeCell ref="B190:D190"/>
    <mergeCell ref="B77:E77"/>
    <mergeCell ref="B216:I222"/>
    <mergeCell ref="B169:I169"/>
    <mergeCell ref="B170:F170"/>
    <mergeCell ref="B171:F171"/>
    <mergeCell ref="B172:F172"/>
    <mergeCell ref="B173:F173"/>
    <mergeCell ref="B174:F174"/>
    <mergeCell ref="B175:F175"/>
    <mergeCell ref="B176:F176"/>
    <mergeCell ref="B177:F177"/>
    <mergeCell ref="B212:G212"/>
    <mergeCell ref="B90:C90"/>
    <mergeCell ref="B91:C91"/>
    <mergeCell ref="B92:C92"/>
    <mergeCell ref="B81:C81"/>
    <mergeCell ref="B82:C82"/>
    <mergeCell ref="B83:C83"/>
    <mergeCell ref="B84:C84"/>
    <mergeCell ref="B99:C99"/>
    <mergeCell ref="B140:F140"/>
    <mergeCell ref="B141:F141"/>
    <mergeCell ref="B191:F191"/>
    <mergeCell ref="B185:I185"/>
    <mergeCell ref="B58:C58"/>
    <mergeCell ref="E256:F256"/>
    <mergeCell ref="H256:I256"/>
    <mergeCell ref="F77:I77"/>
    <mergeCell ref="E260:F260"/>
    <mergeCell ref="H260:I260"/>
    <mergeCell ref="E261:F261"/>
    <mergeCell ref="H261:I261"/>
    <mergeCell ref="B76:F76"/>
    <mergeCell ref="B69:C69"/>
    <mergeCell ref="B70:C70"/>
    <mergeCell ref="B71:C71"/>
    <mergeCell ref="B72:C72"/>
    <mergeCell ref="B73:C73"/>
    <mergeCell ref="B74:C74"/>
    <mergeCell ref="B75:C75"/>
    <mergeCell ref="B85:C85"/>
    <mergeCell ref="B86:C86"/>
    <mergeCell ref="B87:C87"/>
    <mergeCell ref="B88:C88"/>
    <mergeCell ref="B89:C89"/>
    <mergeCell ref="D244:G244"/>
    <mergeCell ref="B132:F132"/>
    <mergeCell ref="B133:F133"/>
    <mergeCell ref="B56:C56"/>
    <mergeCell ref="B57:C57"/>
    <mergeCell ref="C12:I12"/>
    <mergeCell ref="B78:I78"/>
    <mergeCell ref="E257:F257"/>
    <mergeCell ref="H257:I257"/>
    <mergeCell ref="E258:F258"/>
    <mergeCell ref="H258:I258"/>
    <mergeCell ref="E259:F259"/>
    <mergeCell ref="H259:I259"/>
    <mergeCell ref="H255:I255"/>
    <mergeCell ref="E255:F255"/>
    <mergeCell ref="B102:C102"/>
    <mergeCell ref="B103:C103"/>
    <mergeCell ref="B93:C93"/>
    <mergeCell ref="B94:C94"/>
    <mergeCell ref="B79:C79"/>
    <mergeCell ref="B101:C101"/>
    <mergeCell ref="B193:F193"/>
    <mergeCell ref="B194:F194"/>
    <mergeCell ref="B95:C95"/>
    <mergeCell ref="B96:C96"/>
    <mergeCell ref="B97:C97"/>
    <mergeCell ref="B98:C98"/>
    <mergeCell ref="B181:F181"/>
    <mergeCell ref="B152:F152"/>
    <mergeCell ref="B153:F153"/>
    <mergeCell ref="B151:F151"/>
    <mergeCell ref="B145:F145"/>
    <mergeCell ref="B146:F146"/>
    <mergeCell ref="B164:F164"/>
    <mergeCell ref="B165:F165"/>
    <mergeCell ref="B187:F187"/>
    <mergeCell ref="B159:F159"/>
    <mergeCell ref="B160:F160"/>
    <mergeCell ref="B161:F161"/>
    <mergeCell ref="B162:F162"/>
    <mergeCell ref="B163:F163"/>
    <mergeCell ref="B158:F158"/>
    <mergeCell ref="B223:I225"/>
    <mergeCell ref="B214:I214"/>
    <mergeCell ref="D238:G238"/>
    <mergeCell ref="D239:E239"/>
    <mergeCell ref="D240:E240"/>
    <mergeCell ref="D241:G241"/>
    <mergeCell ref="D242:G242"/>
    <mergeCell ref="B138:I138"/>
    <mergeCell ref="B139:F139"/>
    <mergeCell ref="B168:F168"/>
    <mergeCell ref="B183:F183"/>
    <mergeCell ref="B211:G211"/>
    <mergeCell ref="B197:I197"/>
    <mergeCell ref="B199:C199"/>
    <mergeCell ref="D199:G199"/>
    <mergeCell ref="D201:G201"/>
    <mergeCell ref="B166:F166"/>
    <mergeCell ref="B143:F143"/>
    <mergeCell ref="B144:F144"/>
    <mergeCell ref="B154:I154"/>
    <mergeCell ref="B155:F155"/>
    <mergeCell ref="B156:F156"/>
    <mergeCell ref="B157:F157"/>
    <mergeCell ref="B182:F182"/>
    <mergeCell ref="B47:I47"/>
    <mergeCell ref="B46:F46"/>
    <mergeCell ref="B121:F121"/>
    <mergeCell ref="B114:F114"/>
    <mergeCell ref="B115:F115"/>
    <mergeCell ref="B108:I108"/>
    <mergeCell ref="B105:F105"/>
    <mergeCell ref="B107:E107"/>
    <mergeCell ref="B42:D42"/>
    <mergeCell ref="B59:C59"/>
    <mergeCell ref="B60:C60"/>
    <mergeCell ref="B61:C61"/>
    <mergeCell ref="B64:C64"/>
    <mergeCell ref="B65:C65"/>
    <mergeCell ref="B66:C66"/>
    <mergeCell ref="B67:C67"/>
    <mergeCell ref="B68:C68"/>
    <mergeCell ref="B48:C48"/>
    <mergeCell ref="B50:C50"/>
    <mergeCell ref="B51:C51"/>
    <mergeCell ref="B52:C52"/>
    <mergeCell ref="B53:C53"/>
    <mergeCell ref="B54:C54"/>
    <mergeCell ref="B55:C55"/>
    <mergeCell ref="B126:F126"/>
    <mergeCell ref="B110:I110"/>
    <mergeCell ref="B123:F123"/>
    <mergeCell ref="B124:I124"/>
    <mergeCell ref="B125:F125"/>
    <mergeCell ref="B111:F111"/>
    <mergeCell ref="B112:F112"/>
    <mergeCell ref="B113:F113"/>
    <mergeCell ref="B122:F122"/>
    <mergeCell ref="B116:F116"/>
    <mergeCell ref="B117:F117"/>
    <mergeCell ref="B118:F118"/>
    <mergeCell ref="B119:F119"/>
    <mergeCell ref="B24:C24"/>
    <mergeCell ref="B25:C25"/>
    <mergeCell ref="B26:C26"/>
    <mergeCell ref="B41:D41"/>
    <mergeCell ref="F3:G3"/>
    <mergeCell ref="H3:I3"/>
    <mergeCell ref="B5:I5"/>
    <mergeCell ref="D7:I7"/>
    <mergeCell ref="D17:I17"/>
    <mergeCell ref="B13:I13"/>
    <mergeCell ref="D16:I16"/>
    <mergeCell ref="A1:E3"/>
    <mergeCell ref="F2:G2"/>
    <mergeCell ref="H2:I2"/>
    <mergeCell ref="D8:I8"/>
    <mergeCell ref="D9:I9"/>
    <mergeCell ref="D10:I10"/>
    <mergeCell ref="D15:I15"/>
    <mergeCell ref="C11:I11"/>
    <mergeCell ref="B27:C27"/>
    <mergeCell ref="B39:D39"/>
    <mergeCell ref="B31:D31"/>
    <mergeCell ref="C32:G32"/>
    <mergeCell ref="B130:F130"/>
    <mergeCell ref="B131:F131"/>
    <mergeCell ref="B142:F142"/>
    <mergeCell ref="B167:F167"/>
    <mergeCell ref="D18:I18"/>
    <mergeCell ref="D19:I19"/>
    <mergeCell ref="B36:D36"/>
    <mergeCell ref="B45:D45"/>
    <mergeCell ref="B35:D35"/>
    <mergeCell ref="B40:D40"/>
    <mergeCell ref="B43:D43"/>
    <mergeCell ref="B44:D44"/>
    <mergeCell ref="D20:I20"/>
    <mergeCell ref="B22:I22"/>
    <mergeCell ref="B33:D33"/>
    <mergeCell ref="B34:D34"/>
    <mergeCell ref="B37:D37"/>
    <mergeCell ref="B38:D38"/>
    <mergeCell ref="D24:I24"/>
    <mergeCell ref="D25:I25"/>
    <mergeCell ref="D26:I26"/>
    <mergeCell ref="D27:I27"/>
    <mergeCell ref="B29:I29"/>
    <mergeCell ref="B30:I30"/>
    <mergeCell ref="C251:I251"/>
    <mergeCell ref="C252:I252"/>
    <mergeCell ref="F1:G1"/>
    <mergeCell ref="H1:I1"/>
    <mergeCell ref="B253:I253"/>
    <mergeCell ref="B120:F120"/>
    <mergeCell ref="B109:F109"/>
    <mergeCell ref="B49:I49"/>
    <mergeCell ref="B62:F62"/>
    <mergeCell ref="B63:I63"/>
    <mergeCell ref="B104:F104"/>
    <mergeCell ref="B80:C80"/>
    <mergeCell ref="B106:F106"/>
    <mergeCell ref="B147:F147"/>
    <mergeCell ref="B148:F148"/>
    <mergeCell ref="B149:F149"/>
    <mergeCell ref="B150:F150"/>
    <mergeCell ref="B127:F127"/>
    <mergeCell ref="B134:F134"/>
    <mergeCell ref="B135:F135"/>
    <mergeCell ref="B136:F136"/>
    <mergeCell ref="B137:F137"/>
    <mergeCell ref="B128:F128"/>
    <mergeCell ref="B129:F129"/>
  </mergeCells>
  <conditionalFormatting sqref="E190">
    <cfRule type="expression" dxfId="227" priority="71">
      <formula>NOT($M$8)</formula>
    </cfRule>
  </conditionalFormatting>
  <conditionalFormatting sqref="H34:H45 G105:H105 H111:H122 H125:H136 H139:H150 H156:H167 H171:H182 E189 C255:I263 B77:I77 B79:I80 B78 E64:I75 G104:I104 B93:I103">
    <cfRule type="expression" dxfId="226" priority="18">
      <formula>NOT($M$7)</formula>
    </cfRule>
  </conditionalFormatting>
  <conditionalFormatting sqref="G106:H106">
    <cfRule type="expression" dxfId="225" priority="13">
      <formula>NOT($M$7)</formula>
    </cfRule>
  </conditionalFormatting>
  <conditionalFormatting sqref="L80 L93:L103">
    <cfRule type="cellIs" dxfId="224" priority="12" operator="equal">
      <formula>FALSE</formula>
    </cfRule>
  </conditionalFormatting>
  <conditionalFormatting sqref="D80 D93:D103">
    <cfRule type="expression" dxfId="223" priority="11">
      <formula>$L80</formula>
    </cfRule>
  </conditionalFormatting>
  <conditionalFormatting sqref="B64:D75">
    <cfRule type="expression" dxfId="222" priority="10">
      <formula>NOT($M$7)</formula>
    </cfRule>
  </conditionalFormatting>
  <conditionalFormatting sqref="B104:F104">
    <cfRule type="expression" dxfId="221" priority="9">
      <formula>NOT($M$7)</formula>
    </cfRule>
  </conditionalFormatting>
  <conditionalFormatting sqref="B63:I63">
    <cfRule type="expression" dxfId="220" priority="8">
      <formula>NOT($M$7)</formula>
    </cfRule>
  </conditionalFormatting>
  <conditionalFormatting sqref="B81:I92">
    <cfRule type="expression" dxfId="219" priority="7">
      <formula>NOT($M$7)</formula>
    </cfRule>
  </conditionalFormatting>
  <conditionalFormatting sqref="L81:L92">
    <cfRule type="cellIs" dxfId="218" priority="6" operator="equal">
      <formula>FALSE</formula>
    </cfRule>
  </conditionalFormatting>
  <conditionalFormatting sqref="D81:D92">
    <cfRule type="expression" dxfId="217" priority="5">
      <formula>$L81</formula>
    </cfRule>
  </conditionalFormatting>
  <conditionalFormatting sqref="E34:E45">
    <cfRule type="expression" dxfId="216" priority="1">
      <formula>ISBLANK($E$31)</formula>
    </cfRule>
  </conditionalFormatting>
  <dataValidations xWindow="492" yWindow="919" count="13">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190"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sqref="H50:H62" xr:uid="{00000000-0002-0000-0400-000005000000}">
      <formula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400-000006000000}">
      <formula1>($M$7)</formula1>
    </dataValidation>
    <dataValidation type="custom" allowBlank="1" showInputMessage="1" showErrorMessage="1" error="Valeur impossible (suppérieure au taux maximum ou partenaire inéligible)." sqref="E189" xr:uid="{00000000-0002-0000-0400-000007000000}">
      <formula1>$N$10</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400-000008000000}">
      <formula1>$D$256:$D$263</formula1>
    </dataValidation>
    <dataValidation type="textLength" operator="equal" allowBlank="1" showInputMessage="1" showErrorMessage="1" sqref="E257:F263" xr:uid="{00000000-0002-0000-0400-000009000000}">
      <formula1>14</formula1>
    </dataValidation>
    <dataValidation type="list" allowBlank="1" showInputMessage="1" showErrorMessage="1" sqref="D50:D61" xr:uid="{00000000-0002-0000-0400-00000A000000}">
      <formula1>list_type_contrat</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400-00000B000000}">
      <formula1>list_type_contrat</formula1>
    </dataValidation>
    <dataValidation type="decimal" operator="greaterThanOrEqual" allowBlank="1" showInputMessage="1" showErrorMessage="1" prompt="Le coût unitaire est égal ou supérieur au seuil d’immobilisation." sqref="E35:E45" xr:uid="{92624C81-8EAA-4A3F-969C-3751E839E64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A6FCE26-2068-4D51-8588-900F9373F84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4">
    <pageSetUpPr fitToPage="1"/>
  </sheetPr>
  <dimension ref="A1:XEW1116"/>
  <sheetViews>
    <sheetView topLeftCell="A4" zoomScale="80" zoomScaleNormal="80" zoomScaleSheetLayoutView="100" workbookViewId="0">
      <selection activeCell="B34" sqref="B34:D34"/>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126</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215" priority="32">
      <formula>NOT($M$8)</formula>
    </cfRule>
  </conditionalFormatting>
  <conditionalFormatting sqref="H34:H45 G105:H105 H111:H122 H125:H136 H139:H150 H156:H167 H171:H182 E189 C255:I263 B77:I77 B79:I80 B78 E64:I75 G104:I104 B93:I103">
    <cfRule type="expression" dxfId="214" priority="31">
      <formula>NOT($M$7)</formula>
    </cfRule>
  </conditionalFormatting>
  <conditionalFormatting sqref="G106:H106">
    <cfRule type="expression" dxfId="213" priority="30">
      <formula>NOT($M$7)</formula>
    </cfRule>
  </conditionalFormatting>
  <conditionalFormatting sqref="L80 L93:L103">
    <cfRule type="cellIs" dxfId="212" priority="29" operator="equal">
      <formula>FALSE</formula>
    </cfRule>
  </conditionalFormatting>
  <conditionalFormatting sqref="D80 D93:D103">
    <cfRule type="expression" dxfId="211" priority="28">
      <formula>$L80</formula>
    </cfRule>
  </conditionalFormatting>
  <conditionalFormatting sqref="B64:D75">
    <cfRule type="expression" dxfId="210" priority="27">
      <formula>NOT($M$7)</formula>
    </cfRule>
  </conditionalFormatting>
  <conditionalFormatting sqref="B104:F104">
    <cfRule type="expression" dxfId="209" priority="26">
      <formula>NOT($M$7)</formula>
    </cfRule>
  </conditionalFormatting>
  <conditionalFormatting sqref="B63:I63">
    <cfRule type="expression" dxfId="208" priority="25">
      <formula>NOT($M$7)</formula>
    </cfRule>
  </conditionalFormatting>
  <conditionalFormatting sqref="B81:I92">
    <cfRule type="expression" dxfId="207" priority="24">
      <formula>NOT($M$7)</formula>
    </cfRule>
  </conditionalFormatting>
  <conditionalFormatting sqref="L81:L92">
    <cfRule type="cellIs" dxfId="206" priority="23" operator="equal">
      <formula>FALSE</formula>
    </cfRule>
  </conditionalFormatting>
  <conditionalFormatting sqref="D81:D92">
    <cfRule type="expression" dxfId="205" priority="22">
      <formula>$L81</formula>
    </cfRule>
  </conditionalFormatting>
  <conditionalFormatting sqref="E34:E45">
    <cfRule type="expression" dxfId="204"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500-000000000000}">
      <formula1>list_type_contrat</formula1>
    </dataValidation>
    <dataValidation type="list" allowBlank="1" showInputMessage="1" showErrorMessage="1" sqref="D50:D61" xr:uid="{00000000-0002-0000-0500-000001000000}">
      <formula1>list_type_contrat</formula1>
    </dataValidation>
    <dataValidation type="textLength" operator="equal" allowBlank="1" showInputMessage="1" showErrorMessage="1" sqref="E257:F263" xr:uid="{00000000-0002-0000-05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500-000003000000}">
      <formula1>$D$256:$D$263</formula1>
    </dataValidation>
    <dataValidation type="custom" allowBlank="1" showInputMessage="1" showErrorMessage="1" error="Valeur impossible (suppérieure au taux maximum ou partenaire inéligible)." sqref="E189" xr:uid="{00000000-0002-0000-05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500-000005000000}">
      <formula1>($M$7)</formula1>
    </dataValidation>
    <dataValidation type="custom" allowBlank="1" showInputMessage="1" showErrorMessage="1" sqref="H50:H62" xr:uid="{00000000-0002-0000-0500-000006000000}">
      <formula1>0</formula1>
    </dataValidation>
    <dataValidation type="list" allowBlank="1" showInputMessage="1" showErrorMessage="1" prompt="- Menu déroulant" sqref="D15:I15" xr:uid="{00000000-0002-0000-0500-000007000000}">
      <formula1>list_civilité</formula1>
    </dataValidation>
    <dataValidation type="custom" allowBlank="1" showInputMessage="1" showErrorMessage="1" sqref="E190" xr:uid="{00000000-0002-0000-0500-000008000000}">
      <formula1>$M$8</formula1>
    </dataValidation>
    <dataValidation type="list" allowBlank="1" showInputMessage="1" showErrorMessage="1" prompt="- Menu déroulant" sqref="D9:I9" xr:uid="{00000000-0002-0000-0500-000009000000}">
      <formula1>list_type_etab_part</formula1>
    </dataValidation>
    <dataValidation type="textLength" operator="equal" allowBlank="1" showInputMessage="1" showErrorMessage="1" error="Veuillez renseigner un numéro de SIRET valide." sqref="D10" xr:uid="{00000000-0002-0000-0500-00000A000000}">
      <formula1>14</formula1>
    </dataValidation>
    <dataValidation type="decimal" operator="greaterThanOrEqual" allowBlank="1" showInputMessage="1" showErrorMessage="1" prompt="Le coût unitaire est égal ou supérieur au seuil d’immobilisation." sqref="E35:E45" xr:uid="{88D4851C-1911-423F-BD5B-8A2CAD352F0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755B5CD0-F242-43B1-8EE6-5D30D73D03A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pageSetUpPr fitToPage="1"/>
  </sheetPr>
  <dimension ref="A1:XEW1116"/>
  <sheetViews>
    <sheetView zoomScale="90" zoomScaleNormal="9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127</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203" priority="32">
      <formula>NOT($M$8)</formula>
    </cfRule>
  </conditionalFormatting>
  <conditionalFormatting sqref="H34:H45 G105:H105 H111:H122 H125:H136 H139:H150 H156:H167 H171:H182 E189 C255:I263 B77:I77 B79:I80 B78 E64:I75 G104:I104 B93:I103">
    <cfRule type="expression" dxfId="202" priority="31">
      <formula>NOT($M$7)</formula>
    </cfRule>
  </conditionalFormatting>
  <conditionalFormatting sqref="G106:H106">
    <cfRule type="expression" dxfId="201" priority="30">
      <formula>NOT($M$7)</formula>
    </cfRule>
  </conditionalFormatting>
  <conditionalFormatting sqref="L80 L93:L103">
    <cfRule type="cellIs" dxfId="200" priority="29" operator="equal">
      <formula>FALSE</formula>
    </cfRule>
  </conditionalFormatting>
  <conditionalFormatting sqref="D80 D93:D103">
    <cfRule type="expression" dxfId="199" priority="28">
      <formula>$L80</formula>
    </cfRule>
  </conditionalFormatting>
  <conditionalFormatting sqref="B64:D75">
    <cfRule type="expression" dxfId="198" priority="27">
      <formula>NOT($M$7)</formula>
    </cfRule>
  </conditionalFormatting>
  <conditionalFormatting sqref="B104:F104">
    <cfRule type="expression" dxfId="197" priority="26">
      <formula>NOT($M$7)</formula>
    </cfRule>
  </conditionalFormatting>
  <conditionalFormatting sqref="B63:I63">
    <cfRule type="expression" dxfId="196" priority="25">
      <formula>NOT($M$7)</formula>
    </cfRule>
  </conditionalFormatting>
  <conditionalFormatting sqref="B81:I92">
    <cfRule type="expression" dxfId="195" priority="24">
      <formula>NOT($M$7)</formula>
    </cfRule>
  </conditionalFormatting>
  <conditionalFormatting sqref="L81:L92">
    <cfRule type="cellIs" dxfId="194" priority="23" operator="equal">
      <formula>FALSE</formula>
    </cfRule>
  </conditionalFormatting>
  <conditionalFormatting sqref="D81:D92">
    <cfRule type="expression" dxfId="193" priority="22">
      <formula>$L81</formula>
    </cfRule>
  </conditionalFormatting>
  <conditionalFormatting sqref="E34:E45">
    <cfRule type="expression" dxfId="192"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600-000000000000}">
      <formula1>list_type_contrat</formula1>
    </dataValidation>
    <dataValidation type="list" allowBlank="1" showInputMessage="1" showErrorMessage="1" sqref="D50:D61" xr:uid="{00000000-0002-0000-0600-000001000000}">
      <formula1>list_type_contrat</formula1>
    </dataValidation>
    <dataValidation type="textLength" operator="equal" allowBlank="1" showInputMessage="1" showErrorMessage="1" sqref="E257:F263" xr:uid="{00000000-0002-0000-06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600-000003000000}">
      <formula1>$D$256:$D$263</formula1>
    </dataValidation>
    <dataValidation type="custom" allowBlank="1" showInputMessage="1" showErrorMessage="1" error="Valeur impossible (suppérieure au taux maximum ou partenaire inéligible)." sqref="E189" xr:uid="{00000000-0002-0000-06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600-000005000000}">
      <formula1>($M$7)</formula1>
    </dataValidation>
    <dataValidation type="custom" allowBlank="1" showInputMessage="1" showErrorMessage="1" sqref="H50:H62" xr:uid="{00000000-0002-0000-0600-000006000000}">
      <formula1>0</formula1>
    </dataValidation>
    <dataValidation type="list" allowBlank="1" showInputMessage="1" showErrorMessage="1" prompt="- Menu déroulant" sqref="D15:I15" xr:uid="{00000000-0002-0000-0600-000007000000}">
      <formula1>list_civilité</formula1>
    </dataValidation>
    <dataValidation type="custom" allowBlank="1" showInputMessage="1" showErrorMessage="1" sqref="E190" xr:uid="{00000000-0002-0000-0600-000008000000}">
      <formula1>$M$8</formula1>
    </dataValidation>
    <dataValidation type="list" allowBlank="1" showInputMessage="1" showErrorMessage="1" prompt="- Menu déroulant" sqref="D9:I9" xr:uid="{00000000-0002-0000-0600-000009000000}">
      <formula1>list_type_etab_part</formula1>
    </dataValidation>
    <dataValidation type="textLength" operator="equal" allowBlank="1" showInputMessage="1" showErrorMessage="1" error="Veuillez renseigner un numéro de SIRET valide." sqref="D10" xr:uid="{00000000-0002-0000-0600-00000A000000}">
      <formula1>14</formula1>
    </dataValidation>
    <dataValidation type="decimal" operator="greaterThanOrEqual" allowBlank="1" showInputMessage="1" showErrorMessage="1" prompt="Le coût unitaire est égal ou supérieur au seuil d’immobilisation." sqref="E35:E45" xr:uid="{AE275A25-A401-4E15-A924-4290BBB1EB5C}">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8488AECB-2A84-4ED8-8E53-97DBC097A92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XEW1116"/>
  <sheetViews>
    <sheetView zoomScale="80" zoomScaleNormal="8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128</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191" priority="32">
      <formula>NOT($M$8)</formula>
    </cfRule>
  </conditionalFormatting>
  <conditionalFormatting sqref="H34:H45 G105:H105 H111:H122 H125:H136 H139:H150 H156:H167 H171:H182 E189 C255:I263 B77:I77 B79:I80 B78 E64:I75 G104:I104 B93:I103">
    <cfRule type="expression" dxfId="190" priority="31">
      <formula>NOT($M$7)</formula>
    </cfRule>
  </conditionalFormatting>
  <conditionalFormatting sqref="G106:H106">
    <cfRule type="expression" dxfId="189" priority="30">
      <formula>NOT($M$7)</formula>
    </cfRule>
  </conditionalFormatting>
  <conditionalFormatting sqref="L80 L93:L103">
    <cfRule type="cellIs" dxfId="188" priority="29" operator="equal">
      <formula>FALSE</formula>
    </cfRule>
  </conditionalFormatting>
  <conditionalFormatting sqref="D80 D93:D103">
    <cfRule type="expression" dxfId="187" priority="28">
      <formula>$L80</formula>
    </cfRule>
  </conditionalFormatting>
  <conditionalFormatting sqref="B64:D75">
    <cfRule type="expression" dxfId="186" priority="27">
      <formula>NOT($M$7)</formula>
    </cfRule>
  </conditionalFormatting>
  <conditionalFormatting sqref="B104:F104">
    <cfRule type="expression" dxfId="185" priority="26">
      <formula>NOT($M$7)</formula>
    </cfRule>
  </conditionalFormatting>
  <conditionalFormatting sqref="B63:I63">
    <cfRule type="expression" dxfId="184" priority="25">
      <formula>NOT($M$7)</formula>
    </cfRule>
  </conditionalFormatting>
  <conditionalFormatting sqref="B81:I92">
    <cfRule type="expression" dxfId="183" priority="24">
      <formula>NOT($M$7)</formula>
    </cfRule>
  </conditionalFormatting>
  <conditionalFormatting sqref="L81:L92">
    <cfRule type="cellIs" dxfId="182" priority="23" operator="equal">
      <formula>FALSE</formula>
    </cfRule>
  </conditionalFormatting>
  <conditionalFormatting sqref="D81:D92">
    <cfRule type="expression" dxfId="181" priority="22">
      <formula>$L81</formula>
    </cfRule>
  </conditionalFormatting>
  <conditionalFormatting sqref="E34:E45">
    <cfRule type="expression" dxfId="180"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700-000000000000}">
      <formula1>list_type_contrat</formula1>
    </dataValidation>
    <dataValidation type="list" allowBlank="1" showInputMessage="1" showErrorMessage="1" sqref="D50:D61" xr:uid="{00000000-0002-0000-0700-000001000000}">
      <formula1>list_type_contrat</formula1>
    </dataValidation>
    <dataValidation type="textLength" operator="equal" allowBlank="1" showInputMessage="1" showErrorMessage="1" sqref="E257:F263" xr:uid="{00000000-0002-0000-07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700-000003000000}">
      <formula1>$D$256:$D$263</formula1>
    </dataValidation>
    <dataValidation type="custom" allowBlank="1" showInputMessage="1" showErrorMessage="1" error="Valeur impossible (suppérieure au taux maximum ou partenaire inéligible)." sqref="E189" xr:uid="{00000000-0002-0000-07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700-000005000000}">
      <formula1>($M$7)</formula1>
    </dataValidation>
    <dataValidation type="custom" allowBlank="1" showInputMessage="1" showErrorMessage="1" sqref="H50:H62" xr:uid="{00000000-0002-0000-0700-000006000000}">
      <formula1>0</formula1>
    </dataValidation>
    <dataValidation type="list" allowBlank="1" showInputMessage="1" showErrorMessage="1" prompt="- Menu déroulant" sqref="D15:I15" xr:uid="{00000000-0002-0000-0700-000007000000}">
      <formula1>list_civilité</formula1>
    </dataValidation>
    <dataValidation type="custom" allowBlank="1" showInputMessage="1" showErrorMessage="1" sqref="E190" xr:uid="{00000000-0002-0000-0700-000008000000}">
      <formula1>$M$8</formula1>
    </dataValidation>
    <dataValidation type="list" allowBlank="1" showInputMessage="1" showErrorMessage="1" prompt="- Menu déroulant" sqref="D9:I9" xr:uid="{00000000-0002-0000-0700-000009000000}">
      <formula1>list_type_etab_part</formula1>
    </dataValidation>
    <dataValidation type="textLength" operator="equal" allowBlank="1" showInputMessage="1" showErrorMessage="1" error="Veuillez renseigner un numéro de SIRET valide." sqref="D10" xr:uid="{00000000-0002-0000-0700-00000A000000}">
      <formula1>14</formula1>
    </dataValidation>
    <dataValidation type="decimal" operator="greaterThanOrEqual" allowBlank="1" showInputMessage="1" showErrorMessage="1" prompt="Le coût unitaire est égal ou supérieur au seuil d’immobilisation." sqref="E35:E45" xr:uid="{06C196E7-9A3C-478D-9313-FE0964EB6CD1}">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DEE1553-9C47-4EE5-92A2-C0B55B255241}">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pageSetUpPr fitToPage="1"/>
  </sheetPr>
  <dimension ref="A1:XEW1116"/>
  <sheetViews>
    <sheetView topLeftCell="A22" zoomScale="90" zoomScaleNormal="90" zoomScaleSheetLayoutView="100" workbookViewId="0">
      <selection activeCell="E31" sqref="E31"/>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775" t="s">
        <v>60</v>
      </c>
      <c r="B1" s="776"/>
      <c r="C1" s="776"/>
      <c r="D1" s="776"/>
      <c r="E1" s="776"/>
      <c r="F1" s="512"/>
      <c r="G1" s="513"/>
      <c r="H1" s="514"/>
      <c r="I1" s="513"/>
      <c r="J1" s="19"/>
    </row>
    <row r="2" spans="1:15" customFormat="1" ht="15.75" customHeight="1" thickTop="1" thickBot="1" x14ac:dyDescent="0.4">
      <c r="A2" s="777"/>
      <c r="B2" s="778"/>
      <c r="C2" s="778"/>
      <c r="D2" s="778"/>
      <c r="E2" s="778"/>
      <c r="F2" s="512" t="s">
        <v>0</v>
      </c>
      <c r="G2" s="513"/>
      <c r="H2" s="514" t="str">
        <f>IF(VoletGeneral!H10&lt;&gt;"",VoletGeneral!H10,"")</f>
        <v/>
      </c>
      <c r="I2" s="513"/>
      <c r="J2" s="19"/>
    </row>
    <row r="3" spans="1:15" customFormat="1" ht="15.75" customHeight="1" thickTop="1" thickBot="1" x14ac:dyDescent="0.4">
      <c r="A3" s="779"/>
      <c r="B3" s="780"/>
      <c r="C3" s="780"/>
      <c r="D3" s="780"/>
      <c r="E3" s="780"/>
      <c r="F3" s="512" t="s">
        <v>294</v>
      </c>
      <c r="G3" s="513"/>
      <c r="H3" s="512" t="s">
        <v>129</v>
      </c>
      <c r="I3" s="513"/>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55" t="s">
        <v>38</v>
      </c>
      <c r="C5" s="556"/>
      <c r="D5" s="556"/>
      <c r="E5" s="556"/>
      <c r="F5" s="556"/>
      <c r="G5" s="556"/>
      <c r="H5" s="556"/>
      <c r="I5" s="55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3"/>
      <c r="E7" s="904"/>
      <c r="F7" s="904"/>
      <c r="G7" s="904"/>
      <c r="H7" s="904"/>
      <c r="I7" s="905"/>
      <c r="J7" s="19"/>
      <c r="L7" s="201" t="s">
        <v>163</v>
      </c>
      <c r="M7" s="203" t="b">
        <f>(SUMIF(Table_type_part[Type étab partenaire],D9,Table_type_part[Eligible]))&gt;0</f>
        <v>0</v>
      </c>
      <c r="N7" s="202" t="s">
        <v>164</v>
      </c>
    </row>
    <row r="8" spans="1:15" s="59" customFormat="1" ht="15" customHeight="1" thickTop="1" thickBot="1" x14ac:dyDescent="0.35">
      <c r="A8" s="65"/>
      <c r="B8" s="65"/>
      <c r="C8" s="66" t="s">
        <v>40</v>
      </c>
      <c r="D8" s="895"/>
      <c r="E8" s="906"/>
      <c r="F8" s="906"/>
      <c r="G8" s="906"/>
      <c r="H8" s="906"/>
      <c r="I8" s="907"/>
      <c r="J8" s="69"/>
      <c r="L8" s="201" t="s">
        <v>166</v>
      </c>
      <c r="M8" s="203" t="b">
        <f>(SUMIF(Table_type_part[Type étab partenaire],D9,Table_type_part[frais env]))&gt;0</f>
        <v>0</v>
      </c>
      <c r="N8" s="202" t="s">
        <v>164</v>
      </c>
    </row>
    <row r="9" spans="1:15" s="59" customFormat="1" ht="15" customHeight="1" thickTop="1" thickBot="1" x14ac:dyDescent="0.35">
      <c r="A9" s="65"/>
      <c r="B9" s="65"/>
      <c r="C9" s="66" t="s">
        <v>29</v>
      </c>
      <c r="D9" s="908"/>
      <c r="E9" s="908"/>
      <c r="F9" s="908"/>
      <c r="G9" s="908"/>
      <c r="H9" s="908"/>
      <c r="I9" s="908"/>
      <c r="J9" s="73"/>
    </row>
    <row r="10" spans="1:15" s="59" customFormat="1" ht="15" customHeight="1" thickTop="1" thickBot="1" x14ac:dyDescent="0.35">
      <c r="A10" s="71"/>
      <c r="B10" s="71"/>
      <c r="C10" s="72" t="s">
        <v>41</v>
      </c>
      <c r="D10" s="909"/>
      <c r="E10" s="909"/>
      <c r="F10" s="909"/>
      <c r="G10" s="909"/>
      <c r="H10" s="909"/>
      <c r="I10" s="909"/>
      <c r="J10" s="73"/>
      <c r="M10" s="201" t="s">
        <v>204</v>
      </c>
      <c r="N10" s="203" t="b">
        <f>AND(M7)</f>
        <v>0</v>
      </c>
      <c r="O10" s="202" t="s">
        <v>230</v>
      </c>
    </row>
    <row r="11" spans="1:15" s="59" customFormat="1" ht="16.5" hidden="1" customHeight="1" thickTop="1" thickBot="1" x14ac:dyDescent="0.35">
      <c r="A11" s="65"/>
      <c r="B11" s="49"/>
      <c r="C11" s="912"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3"/>
      <c r="E11" s="913"/>
      <c r="F11" s="913"/>
      <c r="G11" s="913"/>
      <c r="H11" s="913"/>
      <c r="I11" s="914"/>
      <c r="J11" s="69"/>
    </row>
    <row r="12" spans="1:15" s="59" customFormat="1" ht="15" customHeight="1" thickTop="1" thickBot="1" x14ac:dyDescent="0.35">
      <c r="A12" s="65"/>
      <c r="B12" s="49"/>
      <c r="C12" s="916"/>
      <c r="D12" s="917"/>
      <c r="E12" s="917"/>
      <c r="F12" s="917"/>
      <c r="G12" s="917"/>
      <c r="H12" s="917"/>
      <c r="I12" s="918"/>
      <c r="J12" s="69"/>
      <c r="K12" s="302"/>
    </row>
    <row r="13" spans="1:15" s="59" customFormat="1" ht="15" customHeight="1" thickTop="1" thickBot="1" x14ac:dyDescent="0.35">
      <c r="A13" s="57"/>
      <c r="B13" s="555" t="s">
        <v>42</v>
      </c>
      <c r="C13" s="556"/>
      <c r="D13" s="556"/>
      <c r="E13" s="556"/>
      <c r="F13" s="556"/>
      <c r="G13" s="556"/>
      <c r="H13" s="556"/>
      <c r="I13" s="55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895"/>
      <c r="E15" s="910"/>
      <c r="F15" s="910"/>
      <c r="G15" s="910"/>
      <c r="H15" s="910"/>
      <c r="I15" s="911"/>
      <c r="J15" s="73"/>
    </row>
    <row r="16" spans="1:15" s="59" customFormat="1" ht="15" customHeight="1" thickTop="1" thickBot="1" x14ac:dyDescent="0.35">
      <c r="A16" s="65"/>
      <c r="B16" s="65"/>
      <c r="C16" s="66" t="s">
        <v>1</v>
      </c>
      <c r="D16" s="895"/>
      <c r="E16" s="896"/>
      <c r="F16" s="896"/>
      <c r="G16" s="896"/>
      <c r="H16" s="896"/>
      <c r="I16" s="897"/>
      <c r="J16" s="73"/>
    </row>
    <row r="17" spans="1:16377" s="59" customFormat="1" ht="15" customHeight="1" thickTop="1" thickBot="1" x14ac:dyDescent="0.35">
      <c r="A17" s="65"/>
      <c r="B17" s="65"/>
      <c r="C17" s="66" t="s">
        <v>2</v>
      </c>
      <c r="D17" s="895"/>
      <c r="E17" s="896"/>
      <c r="F17" s="896"/>
      <c r="G17" s="896"/>
      <c r="H17" s="896"/>
      <c r="I17" s="897"/>
      <c r="J17" s="73"/>
    </row>
    <row r="18" spans="1:16377" s="59" customFormat="1" ht="15" customHeight="1" thickTop="1" thickBot="1" x14ac:dyDescent="0.35">
      <c r="A18" s="65"/>
      <c r="B18" s="65"/>
      <c r="C18" s="66" t="s">
        <v>28</v>
      </c>
      <c r="D18" s="895"/>
      <c r="E18" s="896"/>
      <c r="F18" s="896"/>
      <c r="G18" s="896"/>
      <c r="H18" s="896"/>
      <c r="I18" s="897"/>
      <c r="J18" s="73"/>
    </row>
    <row r="19" spans="1:16377" s="59" customFormat="1" ht="15" customHeight="1" thickTop="1" thickBot="1" x14ac:dyDescent="0.35">
      <c r="A19" s="65"/>
      <c r="B19" s="65"/>
      <c r="C19" s="66" t="s">
        <v>4</v>
      </c>
      <c r="D19" s="898"/>
      <c r="E19" s="896"/>
      <c r="F19" s="896"/>
      <c r="G19" s="896"/>
      <c r="H19" s="896"/>
      <c r="I19" s="897"/>
      <c r="J19" s="73"/>
    </row>
    <row r="20" spans="1:16377" s="59" customFormat="1" ht="15" customHeight="1" thickTop="1" thickBot="1" x14ac:dyDescent="0.35">
      <c r="A20" s="65"/>
      <c r="B20" s="65"/>
      <c r="C20" s="66" t="s">
        <v>3</v>
      </c>
      <c r="D20" s="899"/>
      <c r="E20" s="899"/>
      <c r="F20" s="899"/>
      <c r="G20" s="899"/>
      <c r="H20" s="899"/>
      <c r="I20" s="899"/>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55" t="s">
        <v>201</v>
      </c>
      <c r="C22" s="556"/>
      <c r="D22" s="556"/>
      <c r="E22" s="556"/>
      <c r="F22" s="556"/>
      <c r="G22" s="556"/>
      <c r="H22" s="556"/>
      <c r="I22" s="556"/>
    </row>
    <row r="23" spans="1:16377" s="68" customFormat="1" ht="5" customHeight="1" thickTop="1" thickBot="1" x14ac:dyDescent="0.4"/>
    <row r="24" spans="1:16377" s="97" customFormat="1" ht="15.75" customHeight="1" thickTop="1" thickBot="1" x14ac:dyDescent="0.35">
      <c r="A24" s="82"/>
      <c r="B24" s="620" t="s">
        <v>1</v>
      </c>
      <c r="C24" s="621"/>
      <c r="D24" s="675"/>
      <c r="E24" s="676"/>
      <c r="F24" s="676"/>
      <c r="G24" s="676"/>
      <c r="H24" s="676"/>
      <c r="I24" s="677"/>
      <c r="J24" s="67"/>
    </row>
    <row r="25" spans="1:16377" s="97" customFormat="1" ht="15.75" customHeight="1" thickTop="1" thickBot="1" x14ac:dyDescent="0.35">
      <c r="A25" s="82"/>
      <c r="B25" s="620" t="s">
        <v>2</v>
      </c>
      <c r="C25" s="621"/>
      <c r="D25" s="675"/>
      <c r="E25" s="676"/>
      <c r="F25" s="676"/>
      <c r="G25" s="676"/>
      <c r="H25" s="676"/>
      <c r="I25" s="677"/>
      <c r="J25" s="67"/>
    </row>
    <row r="26" spans="1:16377" s="97" customFormat="1" ht="15.75" customHeight="1" thickTop="1" thickBot="1" x14ac:dyDescent="0.35">
      <c r="A26" s="82"/>
      <c r="B26" s="620" t="s">
        <v>4</v>
      </c>
      <c r="C26" s="621"/>
      <c r="D26" s="675"/>
      <c r="E26" s="676"/>
      <c r="F26" s="676"/>
      <c r="G26" s="676"/>
      <c r="H26" s="676"/>
      <c r="I26" s="677"/>
      <c r="J26" s="67"/>
    </row>
    <row r="27" spans="1:16377" s="97" customFormat="1" ht="15.75" customHeight="1" thickTop="1" thickBot="1" x14ac:dyDescent="0.35">
      <c r="A27" s="82"/>
      <c r="B27" s="622" t="s">
        <v>3</v>
      </c>
      <c r="C27" s="915"/>
      <c r="D27" s="900"/>
      <c r="E27" s="901"/>
      <c r="F27" s="901"/>
      <c r="G27" s="901"/>
      <c r="H27" s="901"/>
      <c r="I27" s="902"/>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88" t="s">
        <v>43</v>
      </c>
      <c r="C29" s="789"/>
      <c r="D29" s="789"/>
      <c r="E29" s="789"/>
      <c r="F29" s="789"/>
      <c r="G29" s="789"/>
      <c r="H29" s="789"/>
      <c r="I29" s="790"/>
      <c r="J29" s="73"/>
    </row>
    <row r="30" spans="1:16377" s="126" customFormat="1" ht="30" customHeight="1" thickTop="1" thickBot="1" x14ac:dyDescent="0.4">
      <c r="A30" s="124"/>
      <c r="B30" s="791" t="s">
        <v>333</v>
      </c>
      <c r="C30" s="792"/>
      <c r="D30" s="792"/>
      <c r="E30" s="792"/>
      <c r="F30" s="792"/>
      <c r="G30" s="792"/>
      <c r="H30" s="792"/>
      <c r="I30" s="792"/>
      <c r="J30" s="125"/>
    </row>
    <row r="31" spans="1:16377" s="254" customFormat="1" ht="21" customHeight="1" thickTop="1" thickBot="1" x14ac:dyDescent="0.4">
      <c r="A31" s="244"/>
      <c r="B31" s="889" t="s">
        <v>336</v>
      </c>
      <c r="C31" s="890"/>
      <c r="D31" s="891"/>
      <c r="E31" s="464"/>
      <c r="F31" s="459"/>
      <c r="G31" s="459"/>
      <c r="H31" s="459"/>
      <c r="I31" s="459"/>
      <c r="J31" s="454"/>
    </row>
    <row r="32" spans="1:16377" s="254" customFormat="1" ht="15" customHeight="1" thickTop="1" thickBot="1" x14ac:dyDescent="0.4">
      <c r="A32" s="455"/>
      <c r="B32" s="456"/>
      <c r="C32" s="892" t="s">
        <v>341</v>
      </c>
      <c r="D32" s="892"/>
      <c r="E32" s="892"/>
      <c r="F32" s="892"/>
      <c r="G32" s="892"/>
      <c r="H32" s="457"/>
      <c r="I32" s="457"/>
      <c r="J32" s="458"/>
    </row>
    <row r="33" spans="1:10" s="59" customFormat="1" ht="15" customHeight="1" thickTop="1" thickBot="1" x14ac:dyDescent="0.35">
      <c r="A33" s="76"/>
      <c r="B33" s="884" t="s">
        <v>11</v>
      </c>
      <c r="C33" s="840"/>
      <c r="D33" s="840"/>
      <c r="E33" s="32" t="s">
        <v>44</v>
      </c>
      <c r="F33" s="32" t="s">
        <v>45</v>
      </c>
      <c r="G33" s="33" t="s">
        <v>5</v>
      </c>
      <c r="H33" s="128" t="s">
        <v>6</v>
      </c>
      <c r="I33" s="34" t="s">
        <v>7</v>
      </c>
      <c r="J33" s="73"/>
    </row>
    <row r="34" spans="1:10" s="59" customFormat="1" ht="15" customHeight="1" thickTop="1" thickBot="1" x14ac:dyDescent="0.35">
      <c r="A34" s="76"/>
      <c r="B34" s="759"/>
      <c r="C34" s="760"/>
      <c r="D34" s="760"/>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59"/>
      <c r="C35" s="760"/>
      <c r="D35" s="760"/>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85"/>
      <c r="C36" s="786"/>
      <c r="D36" s="787"/>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59"/>
      <c r="C37" s="760"/>
      <c r="D37" s="760"/>
      <c r="E37" s="145"/>
      <c r="F37" s="146"/>
      <c r="G37" s="39" t="str">
        <f t="shared" si="0"/>
        <v xml:space="preserve"> </v>
      </c>
      <c r="H37" s="145"/>
      <c r="I37" s="77" t="str">
        <f t="shared" si="1"/>
        <v xml:space="preserve"> </v>
      </c>
      <c r="J37" s="73"/>
    </row>
    <row r="38" spans="1:10" s="59" customFormat="1" ht="15" customHeight="1" thickTop="1" thickBot="1" x14ac:dyDescent="0.35">
      <c r="A38" s="76"/>
      <c r="B38" s="759"/>
      <c r="C38" s="760"/>
      <c r="D38" s="760"/>
      <c r="E38" s="145"/>
      <c r="F38" s="146"/>
      <c r="G38" s="39" t="str">
        <f t="shared" si="0"/>
        <v xml:space="preserve"> </v>
      </c>
      <c r="H38" s="145"/>
      <c r="I38" s="77" t="str">
        <f t="shared" si="1"/>
        <v xml:space="preserve"> </v>
      </c>
      <c r="J38" s="73"/>
    </row>
    <row r="39" spans="1:10" s="59" customFormat="1" ht="15" customHeight="1" thickTop="1" thickBot="1" x14ac:dyDescent="0.35">
      <c r="A39" s="76"/>
      <c r="B39" s="759"/>
      <c r="C39" s="760"/>
      <c r="D39" s="760"/>
      <c r="E39" s="145"/>
      <c r="F39" s="146"/>
      <c r="G39" s="39" t="str">
        <f t="shared" si="0"/>
        <v xml:space="preserve"> </v>
      </c>
      <c r="H39" s="145"/>
      <c r="I39" s="77" t="str">
        <f t="shared" si="1"/>
        <v xml:space="preserve"> </v>
      </c>
      <c r="J39" s="73"/>
    </row>
    <row r="40" spans="1:10" s="59" customFormat="1" ht="15" customHeight="1" thickTop="1" thickBot="1" x14ac:dyDescent="0.35">
      <c r="A40" s="76"/>
      <c r="B40" s="759"/>
      <c r="C40" s="760"/>
      <c r="D40" s="760"/>
      <c r="E40" s="145"/>
      <c r="F40" s="146"/>
      <c r="G40" s="39" t="str">
        <f t="shared" si="0"/>
        <v xml:space="preserve"> </v>
      </c>
      <c r="H40" s="145"/>
      <c r="I40" s="77" t="str">
        <f t="shared" si="1"/>
        <v xml:space="preserve"> </v>
      </c>
      <c r="J40" s="73"/>
    </row>
    <row r="41" spans="1:10" s="59" customFormat="1" ht="15" customHeight="1" thickTop="1" thickBot="1" x14ac:dyDescent="0.35">
      <c r="A41" s="76"/>
      <c r="B41" s="759"/>
      <c r="C41" s="760"/>
      <c r="D41" s="760"/>
      <c r="E41" s="145"/>
      <c r="F41" s="146"/>
      <c r="G41" s="39" t="str">
        <f t="shared" si="0"/>
        <v xml:space="preserve"> </v>
      </c>
      <c r="H41" s="145"/>
      <c r="I41" s="77" t="str">
        <f t="shared" si="1"/>
        <v xml:space="preserve"> </v>
      </c>
      <c r="J41" s="73"/>
    </row>
    <row r="42" spans="1:10" s="59" customFormat="1" ht="15" customHeight="1" thickTop="1" thickBot="1" x14ac:dyDescent="0.35">
      <c r="A42" s="76"/>
      <c r="B42" s="759"/>
      <c r="C42" s="760"/>
      <c r="D42" s="760"/>
      <c r="E42" s="145"/>
      <c r="F42" s="146"/>
      <c r="G42" s="39" t="str">
        <f t="shared" si="0"/>
        <v xml:space="preserve"> </v>
      </c>
      <c r="H42" s="145"/>
      <c r="I42" s="77" t="str">
        <f t="shared" si="1"/>
        <v xml:space="preserve"> </v>
      </c>
      <c r="J42" s="73"/>
    </row>
    <row r="43" spans="1:10" s="59" customFormat="1" ht="15" customHeight="1" thickTop="1" thickBot="1" x14ac:dyDescent="0.35">
      <c r="A43" s="76"/>
      <c r="B43" s="759"/>
      <c r="C43" s="760"/>
      <c r="D43" s="760"/>
      <c r="E43" s="145"/>
      <c r="F43" s="146"/>
      <c r="G43" s="39" t="str">
        <f t="shared" si="0"/>
        <v xml:space="preserve"> </v>
      </c>
      <c r="H43" s="145"/>
      <c r="I43" s="77" t="str">
        <f t="shared" si="1"/>
        <v xml:space="preserve"> </v>
      </c>
      <c r="J43" s="73"/>
    </row>
    <row r="44" spans="1:10" s="59" customFormat="1" ht="15" customHeight="1" thickTop="1" thickBot="1" x14ac:dyDescent="0.35">
      <c r="A44" s="76"/>
      <c r="B44" s="759"/>
      <c r="C44" s="760"/>
      <c r="D44" s="760"/>
      <c r="E44" s="145"/>
      <c r="F44" s="146"/>
      <c r="G44" s="39" t="str">
        <f t="shared" si="0"/>
        <v xml:space="preserve"> </v>
      </c>
      <c r="H44" s="145"/>
      <c r="I44" s="77" t="str">
        <f t="shared" si="1"/>
        <v xml:space="preserve"> </v>
      </c>
      <c r="J44" s="73"/>
    </row>
    <row r="45" spans="1:10" s="59" customFormat="1" ht="15" customHeight="1" thickTop="1" thickBot="1" x14ac:dyDescent="0.35">
      <c r="A45" s="76"/>
      <c r="B45" s="759"/>
      <c r="C45" s="760"/>
      <c r="D45" s="760"/>
      <c r="E45" s="145"/>
      <c r="F45" s="146"/>
      <c r="G45" s="39" t="str">
        <f t="shared" si="0"/>
        <v xml:space="preserve"> </v>
      </c>
      <c r="H45" s="145"/>
      <c r="I45" s="77" t="str">
        <f t="shared" si="1"/>
        <v xml:space="preserve"> </v>
      </c>
      <c r="J45" s="73"/>
    </row>
    <row r="46" spans="1:10" s="59" customFormat="1" ht="15" customHeight="1" thickTop="1" thickBot="1" x14ac:dyDescent="0.35">
      <c r="A46" s="76"/>
      <c r="B46" s="782" t="s">
        <v>46</v>
      </c>
      <c r="C46" s="783"/>
      <c r="D46" s="783"/>
      <c r="E46" s="783"/>
      <c r="F46" s="784"/>
      <c r="G46" s="43">
        <f>SUM(G34:G45)</f>
        <v>0</v>
      </c>
      <c r="H46" s="78">
        <f>IF($M$7,SUM(H34:H45),0)</f>
        <v>0</v>
      </c>
      <c r="I46" s="44">
        <f>SUM(I34:I45)</f>
        <v>0</v>
      </c>
      <c r="J46" s="73"/>
    </row>
    <row r="47" spans="1:10" s="126" customFormat="1" ht="30" customHeight="1" thickTop="1" thickBot="1" x14ac:dyDescent="0.4">
      <c r="A47" s="124"/>
      <c r="B47" s="791" t="s">
        <v>36</v>
      </c>
      <c r="C47" s="792"/>
      <c r="D47" s="792"/>
      <c r="E47" s="792"/>
      <c r="F47" s="792"/>
      <c r="G47" s="792"/>
      <c r="H47" s="792"/>
      <c r="I47" s="792"/>
      <c r="J47" s="124"/>
    </row>
    <row r="48" spans="1:10" s="59" customFormat="1" ht="25.5" customHeight="1" thickTop="1" thickBot="1" x14ac:dyDescent="0.35">
      <c r="A48" s="76"/>
      <c r="B48" s="793" t="s">
        <v>104</v>
      </c>
      <c r="C48" s="794"/>
      <c r="D48" s="32" t="s">
        <v>97</v>
      </c>
      <c r="E48" s="32" t="s">
        <v>44</v>
      </c>
      <c r="F48" s="32" t="s">
        <v>80</v>
      </c>
      <c r="G48" s="33" t="s">
        <v>5</v>
      </c>
      <c r="H48" s="32" t="s">
        <v>6</v>
      </c>
      <c r="I48" s="34" t="s">
        <v>7</v>
      </c>
      <c r="J48" s="73"/>
    </row>
    <row r="49" spans="1:10" s="59" customFormat="1" ht="20.25" customHeight="1" thickTop="1" thickBot="1" x14ac:dyDescent="0.35">
      <c r="A49" s="83"/>
      <c r="B49" s="761" t="s">
        <v>291</v>
      </c>
      <c r="C49" s="762"/>
      <c r="D49" s="762"/>
      <c r="E49" s="762"/>
      <c r="F49" s="762"/>
      <c r="G49" s="762"/>
      <c r="H49" s="762"/>
      <c r="I49" s="811"/>
      <c r="J49" s="84"/>
    </row>
    <row r="50" spans="1:10" s="59" customFormat="1" ht="15" customHeight="1" thickTop="1" thickBot="1" x14ac:dyDescent="0.35">
      <c r="A50" s="76"/>
      <c r="B50" s="893"/>
      <c r="C50" s="894"/>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85"/>
      <c r="C51" s="786"/>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85"/>
      <c r="C52" s="786"/>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85"/>
      <c r="C53" s="786"/>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85"/>
      <c r="C54" s="786"/>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85"/>
      <c r="C55" s="786"/>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85"/>
      <c r="C56" s="786"/>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85"/>
      <c r="C57" s="786"/>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85"/>
      <c r="C58" s="786"/>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85"/>
      <c r="C59" s="786"/>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85"/>
      <c r="C60" s="786"/>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85"/>
      <c r="C61" s="786"/>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96" t="s">
        <v>300</v>
      </c>
      <c r="C62" s="797"/>
      <c r="D62" s="797"/>
      <c r="E62" s="797"/>
      <c r="F62" s="798"/>
      <c r="G62" s="36">
        <f>SUM(G50:G61)</f>
        <v>0</v>
      </c>
      <c r="H62" s="374"/>
      <c r="I62" s="37">
        <f>SUM(I50:I61)</f>
        <v>0</v>
      </c>
      <c r="J62" s="73"/>
    </row>
    <row r="63" spans="1:10" s="59" customFormat="1" ht="20.25" customHeight="1" thickTop="1" thickBot="1" x14ac:dyDescent="0.35">
      <c r="A63" s="83"/>
      <c r="B63" s="761" t="s">
        <v>290</v>
      </c>
      <c r="C63" s="762"/>
      <c r="D63" s="762"/>
      <c r="E63" s="762"/>
      <c r="F63" s="762"/>
      <c r="G63" s="762"/>
      <c r="H63" s="762"/>
      <c r="I63" s="811"/>
      <c r="J63" s="84"/>
    </row>
    <row r="64" spans="1:10" s="206" customFormat="1" ht="15" customHeight="1" thickTop="1" thickBot="1" x14ac:dyDescent="0.35">
      <c r="A64" s="76"/>
      <c r="B64" s="759"/>
      <c r="C64" s="760"/>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59"/>
      <c r="C65" s="760"/>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59"/>
      <c r="C66" s="760"/>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59"/>
      <c r="C67" s="760"/>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59"/>
      <c r="C68" s="760"/>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59"/>
      <c r="C69" s="760"/>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59"/>
      <c r="C70" s="760"/>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59"/>
      <c r="C71" s="760"/>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59"/>
      <c r="C72" s="760"/>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59"/>
      <c r="C73" s="760"/>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59"/>
      <c r="C74" s="760"/>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59"/>
      <c r="C75" s="760"/>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96" t="s">
        <v>292</v>
      </c>
      <c r="C76" s="797"/>
      <c r="D76" s="797"/>
      <c r="E76" s="797"/>
      <c r="F76" s="798"/>
      <c r="G76" s="36">
        <f>SUM(G64:G75)</f>
        <v>0</v>
      </c>
      <c r="H76" s="36">
        <f>SUM(H64:H75)</f>
        <v>0</v>
      </c>
      <c r="I76" s="37">
        <f>SUM(I64:I75)</f>
        <v>0</v>
      </c>
      <c r="J76" s="73"/>
    </row>
    <row r="77" spans="1:12" s="59" customFormat="1" ht="20.25" customHeight="1" thickTop="1" thickBot="1" x14ac:dyDescent="0.35">
      <c r="A77" s="83"/>
      <c r="B77" s="761" t="s">
        <v>301</v>
      </c>
      <c r="C77" s="762"/>
      <c r="D77" s="762"/>
      <c r="E77" s="762"/>
      <c r="F77" s="763" t="str">
        <f>IF(L77,"Merci de remplir les employeurs avec la liste déroulante.","")</f>
        <v/>
      </c>
      <c r="G77" s="763"/>
      <c r="H77" s="763"/>
      <c r="I77" s="764"/>
      <c r="J77" s="84"/>
      <c r="L77" s="296" t="b">
        <f>OR(L80:L103)</f>
        <v>0</v>
      </c>
    </row>
    <row r="78" spans="1:12" s="59" customFormat="1" ht="66.75" customHeight="1" thickTop="1" thickBot="1" x14ac:dyDescent="0.35">
      <c r="A78" s="83"/>
      <c r="B78" s="765" t="s">
        <v>309</v>
      </c>
      <c r="C78" s="766"/>
      <c r="D78" s="766"/>
      <c r="E78" s="766"/>
      <c r="F78" s="766"/>
      <c r="G78" s="766"/>
      <c r="H78" s="766"/>
      <c r="I78" s="767"/>
      <c r="J78" s="84"/>
      <c r="L78" s="296"/>
    </row>
    <row r="79" spans="1:12" s="59" customFormat="1" ht="25.5" customHeight="1" thickTop="1" thickBot="1" x14ac:dyDescent="0.35">
      <c r="A79" s="76"/>
      <c r="B79" s="768" t="s">
        <v>104</v>
      </c>
      <c r="C79" s="769"/>
      <c r="D79" s="338" t="s">
        <v>240</v>
      </c>
      <c r="E79" s="339" t="s">
        <v>44</v>
      </c>
      <c r="F79" s="339" t="s">
        <v>80</v>
      </c>
      <c r="G79" s="339" t="s">
        <v>5</v>
      </c>
      <c r="H79" s="339" t="s">
        <v>6</v>
      </c>
      <c r="I79" s="340" t="s">
        <v>7</v>
      </c>
      <c r="J79" s="73"/>
      <c r="L79" s="59" t="s">
        <v>253</v>
      </c>
    </row>
    <row r="80" spans="1:12" s="206" customFormat="1" ht="15" customHeight="1" thickTop="1" thickBot="1" x14ac:dyDescent="0.35">
      <c r="A80" s="76"/>
      <c r="B80" s="770"/>
      <c r="C80" s="771"/>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59"/>
      <c r="C81" s="760"/>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59"/>
      <c r="C82" s="760"/>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59"/>
      <c r="C83" s="760"/>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59"/>
      <c r="C84" s="760"/>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59"/>
      <c r="C85" s="760"/>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59"/>
      <c r="C86" s="760"/>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59"/>
      <c r="C87" s="760"/>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59"/>
      <c r="C88" s="760"/>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59"/>
      <c r="C89" s="760"/>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59"/>
      <c r="C90" s="760"/>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59"/>
      <c r="C91" s="760"/>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59"/>
      <c r="C92" s="760"/>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59"/>
      <c r="C93" s="760"/>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59"/>
      <c r="C94" s="760"/>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59"/>
      <c r="C95" s="760"/>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59"/>
      <c r="C96" s="760"/>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59"/>
      <c r="C97" s="760"/>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59"/>
      <c r="C98" s="760"/>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59"/>
      <c r="C99" s="760"/>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59"/>
      <c r="C100" s="760"/>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59"/>
      <c r="C101" s="760"/>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59"/>
      <c r="C102" s="760"/>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59"/>
      <c r="C103" s="760"/>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96" t="s">
        <v>298</v>
      </c>
      <c r="C104" s="797"/>
      <c r="D104" s="797"/>
      <c r="E104" s="797"/>
      <c r="F104" s="798"/>
      <c r="G104" s="205">
        <f>SUM(G80:G103)</f>
        <v>0</v>
      </c>
      <c r="H104" s="303">
        <f>SUM(H80:H103)</f>
        <v>0</v>
      </c>
      <c r="I104" s="204">
        <f>SUM(I80:I103)</f>
        <v>0</v>
      </c>
      <c r="J104" s="73"/>
      <c r="L104" s="109"/>
    </row>
    <row r="105" spans="1:19" s="59" customFormat="1" ht="15" customHeight="1" thickTop="1" thickBot="1" x14ac:dyDescent="0.35">
      <c r="A105" s="76"/>
      <c r="B105" s="772" t="s">
        <v>99</v>
      </c>
      <c r="C105" s="773"/>
      <c r="D105" s="773"/>
      <c r="E105" s="773"/>
      <c r="F105" s="774"/>
      <c r="G105" s="145"/>
      <c r="H105" s="147"/>
      <c r="I105" s="35" t="str">
        <f>IF(OR(ISNUMBER(G105),ISNUMBER(H105)),ROUND(IF(ISNUMBER(G105),G105,0)-IF(ISNUMBER(H105),H105,0),2),"")</f>
        <v/>
      </c>
      <c r="J105" s="73"/>
    </row>
    <row r="106" spans="1:19" s="59" customFormat="1" ht="15" customHeight="1" thickTop="1" thickBot="1" x14ac:dyDescent="0.35">
      <c r="A106" s="76"/>
      <c r="B106" s="772" t="s">
        <v>241</v>
      </c>
      <c r="C106" s="773"/>
      <c r="D106" s="773"/>
      <c r="E106" s="773"/>
      <c r="F106" s="774"/>
      <c r="G106" s="145"/>
      <c r="H106" s="145"/>
      <c r="I106" s="35" t="str">
        <f>IF(OR(ISNUMBER(G106),ISNUMBER(H106)),ROUND(IF(ISNUMBER(G106),G106,0)-IF(ISNUMBER(H106),H106,0),2),"")</f>
        <v/>
      </c>
      <c r="J106" s="73"/>
    </row>
    <row r="107" spans="1:19" s="59" customFormat="1" ht="15" customHeight="1" thickTop="1" thickBot="1" x14ac:dyDescent="0.35">
      <c r="A107" s="76"/>
      <c r="B107" s="802" t="s">
        <v>47</v>
      </c>
      <c r="C107" s="803"/>
      <c r="D107" s="803"/>
      <c r="E107" s="804"/>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91" t="s">
        <v>48</v>
      </c>
      <c r="C108" s="792"/>
      <c r="D108" s="792"/>
      <c r="E108" s="792"/>
      <c r="F108" s="792"/>
      <c r="G108" s="792"/>
      <c r="H108" s="792"/>
      <c r="I108" s="792"/>
      <c r="J108" s="124"/>
      <c r="K108" s="244"/>
      <c r="L108" s="172"/>
      <c r="M108" s="253"/>
      <c r="N108" s="253"/>
      <c r="O108" s="253"/>
      <c r="P108" s="253"/>
      <c r="Q108" s="253"/>
      <c r="R108" s="254"/>
      <c r="S108" s="246"/>
    </row>
    <row r="109" spans="1:19" s="59" customFormat="1" ht="15" customHeight="1" thickTop="1" thickBot="1" x14ac:dyDescent="0.35">
      <c r="A109" s="76"/>
      <c r="B109" s="793" t="s">
        <v>11</v>
      </c>
      <c r="C109" s="794"/>
      <c r="D109" s="794"/>
      <c r="E109" s="794"/>
      <c r="F109" s="795"/>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05" t="s">
        <v>197</v>
      </c>
      <c r="C110" s="806"/>
      <c r="D110" s="806"/>
      <c r="E110" s="806"/>
      <c r="F110" s="806"/>
      <c r="G110" s="806"/>
      <c r="H110" s="806"/>
      <c r="I110" s="807"/>
      <c r="J110" s="84"/>
      <c r="K110" s="245"/>
      <c r="L110" s="172"/>
      <c r="M110" s="256"/>
      <c r="N110" s="256"/>
      <c r="O110" s="256"/>
      <c r="P110" s="256"/>
      <c r="Q110" s="256"/>
    </row>
    <row r="111" spans="1:19" s="59" customFormat="1" ht="15" customHeight="1" thickTop="1" thickBot="1" x14ac:dyDescent="0.35">
      <c r="A111" s="76"/>
      <c r="B111" s="808"/>
      <c r="C111" s="809"/>
      <c r="D111" s="809"/>
      <c r="E111" s="809"/>
      <c r="F111" s="810"/>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799"/>
      <c r="C112" s="800"/>
      <c r="D112" s="800"/>
      <c r="E112" s="800"/>
      <c r="F112" s="801"/>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799"/>
      <c r="C113" s="800"/>
      <c r="D113" s="800"/>
      <c r="E113" s="800"/>
      <c r="F113" s="801"/>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799"/>
      <c r="C114" s="800"/>
      <c r="D114" s="800"/>
      <c r="E114" s="800"/>
      <c r="F114" s="801"/>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799"/>
      <c r="C115" s="800"/>
      <c r="D115" s="800"/>
      <c r="E115" s="800"/>
      <c r="F115" s="801"/>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799"/>
      <c r="C116" s="800"/>
      <c r="D116" s="800"/>
      <c r="E116" s="800"/>
      <c r="F116" s="801"/>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799"/>
      <c r="C117" s="800"/>
      <c r="D117" s="800"/>
      <c r="E117" s="800"/>
      <c r="F117" s="801"/>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799"/>
      <c r="C118" s="800"/>
      <c r="D118" s="800"/>
      <c r="E118" s="800"/>
      <c r="F118" s="801"/>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799"/>
      <c r="C119" s="800"/>
      <c r="D119" s="800"/>
      <c r="E119" s="800"/>
      <c r="F119" s="801"/>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799"/>
      <c r="C120" s="800"/>
      <c r="D120" s="800"/>
      <c r="E120" s="800"/>
      <c r="F120" s="801"/>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799"/>
      <c r="C121" s="800"/>
      <c r="D121" s="800"/>
      <c r="E121" s="800"/>
      <c r="F121" s="801"/>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799"/>
      <c r="C122" s="800"/>
      <c r="D122" s="800"/>
      <c r="E122" s="800"/>
      <c r="F122" s="801"/>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96" t="s">
        <v>199</v>
      </c>
      <c r="C123" s="797"/>
      <c r="D123" s="797"/>
      <c r="E123" s="797"/>
      <c r="F123" s="798"/>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61" t="s">
        <v>49</v>
      </c>
      <c r="C124" s="762"/>
      <c r="D124" s="762"/>
      <c r="E124" s="762"/>
      <c r="F124" s="762"/>
      <c r="G124" s="762"/>
      <c r="H124" s="762"/>
      <c r="I124" s="811"/>
      <c r="J124" s="84"/>
      <c r="L124" s="172"/>
      <c r="M124" s="183"/>
      <c r="N124" s="183"/>
      <c r="O124" s="183"/>
      <c r="P124" s="183"/>
      <c r="Q124" s="183"/>
    </row>
    <row r="125" spans="1:17" s="59" customFormat="1" ht="15" customHeight="1" thickTop="1" thickBot="1" x14ac:dyDescent="0.35">
      <c r="A125" s="76"/>
      <c r="B125" s="808"/>
      <c r="C125" s="809"/>
      <c r="D125" s="809"/>
      <c r="E125" s="809"/>
      <c r="F125" s="810"/>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799"/>
      <c r="C126" s="800"/>
      <c r="D126" s="800"/>
      <c r="E126" s="800"/>
      <c r="F126" s="801"/>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799"/>
      <c r="C127" s="800"/>
      <c r="D127" s="800"/>
      <c r="E127" s="800"/>
      <c r="F127" s="801"/>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799"/>
      <c r="C128" s="800"/>
      <c r="D128" s="800"/>
      <c r="E128" s="800"/>
      <c r="F128" s="801"/>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799"/>
      <c r="C129" s="800"/>
      <c r="D129" s="800"/>
      <c r="E129" s="800"/>
      <c r="F129" s="801"/>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799"/>
      <c r="C130" s="800"/>
      <c r="D130" s="800"/>
      <c r="E130" s="800"/>
      <c r="F130" s="801"/>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799"/>
      <c r="C131" s="800"/>
      <c r="D131" s="800"/>
      <c r="E131" s="800"/>
      <c r="F131" s="801"/>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799"/>
      <c r="C132" s="800"/>
      <c r="D132" s="800"/>
      <c r="E132" s="800"/>
      <c r="F132" s="801"/>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799"/>
      <c r="C133" s="800"/>
      <c r="D133" s="800"/>
      <c r="E133" s="800"/>
      <c r="F133" s="801"/>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799"/>
      <c r="C134" s="800"/>
      <c r="D134" s="800"/>
      <c r="E134" s="800"/>
      <c r="F134" s="801"/>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799"/>
      <c r="C135" s="800"/>
      <c r="D135" s="800"/>
      <c r="E135" s="800"/>
      <c r="F135" s="801"/>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799"/>
      <c r="C136" s="800"/>
      <c r="D136" s="800"/>
      <c r="E136" s="800"/>
      <c r="F136" s="801"/>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96" t="s">
        <v>50</v>
      </c>
      <c r="C137" s="797"/>
      <c r="D137" s="797"/>
      <c r="E137" s="797"/>
      <c r="F137" s="798"/>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61" t="s">
        <v>198</v>
      </c>
      <c r="C138" s="762"/>
      <c r="D138" s="762"/>
      <c r="E138" s="762"/>
      <c r="F138" s="762"/>
      <c r="G138" s="762"/>
      <c r="H138" s="762"/>
      <c r="I138" s="811"/>
      <c r="J138" s="84"/>
      <c r="L138" s="172"/>
      <c r="M138" s="183"/>
      <c r="N138" s="183"/>
      <c r="O138" s="183"/>
      <c r="P138" s="183"/>
      <c r="Q138" s="183"/>
    </row>
    <row r="139" spans="1:17" s="59" customFormat="1" ht="15" customHeight="1" thickTop="1" thickBot="1" x14ac:dyDescent="0.35">
      <c r="A139" s="76"/>
      <c r="B139" s="808"/>
      <c r="C139" s="809"/>
      <c r="D139" s="809"/>
      <c r="E139" s="809"/>
      <c r="F139" s="810"/>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799"/>
      <c r="C140" s="800"/>
      <c r="D140" s="800"/>
      <c r="E140" s="800"/>
      <c r="F140" s="801"/>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799"/>
      <c r="C141" s="800"/>
      <c r="D141" s="800"/>
      <c r="E141" s="800"/>
      <c r="F141" s="801"/>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799"/>
      <c r="C142" s="800"/>
      <c r="D142" s="800"/>
      <c r="E142" s="800"/>
      <c r="F142" s="801"/>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799"/>
      <c r="C143" s="800"/>
      <c r="D143" s="800"/>
      <c r="E143" s="800"/>
      <c r="F143" s="801"/>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799"/>
      <c r="C144" s="800"/>
      <c r="D144" s="800"/>
      <c r="E144" s="800"/>
      <c r="F144" s="801"/>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799"/>
      <c r="C145" s="800"/>
      <c r="D145" s="800"/>
      <c r="E145" s="800"/>
      <c r="F145" s="801"/>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799"/>
      <c r="C146" s="800"/>
      <c r="D146" s="800"/>
      <c r="E146" s="800"/>
      <c r="F146" s="801"/>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799"/>
      <c r="C147" s="800"/>
      <c r="D147" s="800"/>
      <c r="E147" s="800"/>
      <c r="F147" s="801"/>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799"/>
      <c r="C148" s="800"/>
      <c r="D148" s="800"/>
      <c r="E148" s="800"/>
      <c r="F148" s="801"/>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799"/>
      <c r="C149" s="800"/>
      <c r="D149" s="800"/>
      <c r="E149" s="800"/>
      <c r="F149" s="801"/>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799"/>
      <c r="C150" s="800"/>
      <c r="D150" s="800"/>
      <c r="E150" s="800"/>
      <c r="F150" s="801"/>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96" t="s">
        <v>200</v>
      </c>
      <c r="C151" s="797"/>
      <c r="D151" s="797"/>
      <c r="E151" s="797"/>
      <c r="F151" s="798"/>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12"/>
      <c r="C152" s="813"/>
      <c r="D152" s="813"/>
      <c r="E152" s="813"/>
      <c r="F152" s="814"/>
      <c r="G152" s="41" t="s">
        <v>5</v>
      </c>
      <c r="H152" s="129" t="s">
        <v>6</v>
      </c>
      <c r="I152" s="42" t="s">
        <v>7</v>
      </c>
      <c r="J152" s="73"/>
      <c r="L152" s="172"/>
      <c r="M152" s="183"/>
      <c r="N152" s="183"/>
      <c r="O152" s="183"/>
      <c r="P152" s="183"/>
      <c r="Q152" s="183"/>
    </row>
    <row r="153" spans="1:19" s="59" customFormat="1" ht="15" customHeight="1" thickTop="1" thickBot="1" x14ac:dyDescent="0.35">
      <c r="A153" s="76"/>
      <c r="B153" s="802" t="s">
        <v>51</v>
      </c>
      <c r="C153" s="803"/>
      <c r="D153" s="803"/>
      <c r="E153" s="803"/>
      <c r="F153" s="804"/>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91" t="s">
        <v>221</v>
      </c>
      <c r="C154" s="792"/>
      <c r="D154" s="792"/>
      <c r="E154" s="792"/>
      <c r="F154" s="792"/>
      <c r="G154" s="792"/>
      <c r="H154" s="792"/>
      <c r="I154" s="792"/>
      <c r="J154" s="124"/>
      <c r="K154" s="244"/>
      <c r="L154" s="172"/>
      <c r="M154" s="253"/>
      <c r="N154" s="253"/>
      <c r="O154" s="253"/>
      <c r="P154" s="253"/>
      <c r="Q154" s="253"/>
      <c r="R154" s="254"/>
      <c r="S154" s="246"/>
    </row>
    <row r="155" spans="1:19" s="59" customFormat="1" ht="15" customHeight="1" thickTop="1" thickBot="1" x14ac:dyDescent="0.35">
      <c r="A155" s="76"/>
      <c r="B155" s="815" t="s">
        <v>11</v>
      </c>
      <c r="C155" s="816"/>
      <c r="D155" s="816"/>
      <c r="E155" s="816"/>
      <c r="F155" s="817"/>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18"/>
      <c r="C156" s="819"/>
      <c r="D156" s="819"/>
      <c r="E156" s="819"/>
      <c r="F156" s="819"/>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18"/>
      <c r="C157" s="819"/>
      <c r="D157" s="819"/>
      <c r="E157" s="819"/>
      <c r="F157" s="819"/>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18"/>
      <c r="C158" s="819"/>
      <c r="D158" s="819"/>
      <c r="E158" s="819"/>
      <c r="F158" s="819"/>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18"/>
      <c r="C159" s="819"/>
      <c r="D159" s="819"/>
      <c r="E159" s="819"/>
      <c r="F159" s="819"/>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18"/>
      <c r="C160" s="819"/>
      <c r="D160" s="819"/>
      <c r="E160" s="819"/>
      <c r="F160" s="819"/>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18"/>
      <c r="C161" s="819"/>
      <c r="D161" s="819"/>
      <c r="E161" s="819"/>
      <c r="F161" s="819"/>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18"/>
      <c r="C162" s="819"/>
      <c r="D162" s="819"/>
      <c r="E162" s="819"/>
      <c r="F162" s="819"/>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18"/>
      <c r="C163" s="819"/>
      <c r="D163" s="819"/>
      <c r="E163" s="819"/>
      <c r="F163" s="819"/>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18"/>
      <c r="C164" s="819"/>
      <c r="D164" s="819"/>
      <c r="E164" s="819"/>
      <c r="F164" s="819"/>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18"/>
      <c r="C165" s="819"/>
      <c r="D165" s="819"/>
      <c r="E165" s="819"/>
      <c r="F165" s="819"/>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18"/>
      <c r="C166" s="819"/>
      <c r="D166" s="819"/>
      <c r="E166" s="819"/>
      <c r="F166" s="819"/>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18"/>
      <c r="C167" s="819"/>
      <c r="D167" s="819"/>
      <c r="E167" s="819"/>
      <c r="F167" s="819"/>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782" t="s">
        <v>225</v>
      </c>
      <c r="C168" s="783"/>
      <c r="D168" s="783"/>
      <c r="E168" s="783"/>
      <c r="F168" s="784"/>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20" t="s">
        <v>14</v>
      </c>
      <c r="C169" s="821"/>
      <c r="D169" s="821"/>
      <c r="E169" s="821"/>
      <c r="F169" s="821"/>
      <c r="G169" s="821"/>
      <c r="H169" s="821"/>
      <c r="I169" s="821"/>
      <c r="J169" s="124"/>
      <c r="K169" s="244"/>
      <c r="L169" s="172"/>
      <c r="M169" s="253"/>
      <c r="N169" s="253"/>
      <c r="O169" s="253"/>
      <c r="P169" s="253"/>
      <c r="Q169" s="253"/>
      <c r="R169" s="254"/>
      <c r="S169" s="246"/>
    </row>
    <row r="170" spans="1:19" s="59" customFormat="1" ht="15" customHeight="1" thickTop="1" thickBot="1" x14ac:dyDescent="0.35">
      <c r="A170" s="76"/>
      <c r="B170" s="815" t="s">
        <v>11</v>
      </c>
      <c r="C170" s="816"/>
      <c r="D170" s="816"/>
      <c r="E170" s="816"/>
      <c r="F170" s="817"/>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18"/>
      <c r="C171" s="819"/>
      <c r="D171" s="819"/>
      <c r="E171" s="819"/>
      <c r="F171" s="819"/>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18"/>
      <c r="C172" s="819"/>
      <c r="D172" s="819"/>
      <c r="E172" s="819"/>
      <c r="F172" s="819"/>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18"/>
      <c r="C173" s="819"/>
      <c r="D173" s="819"/>
      <c r="E173" s="819"/>
      <c r="F173" s="819"/>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18"/>
      <c r="C174" s="819"/>
      <c r="D174" s="819"/>
      <c r="E174" s="819"/>
      <c r="F174" s="819"/>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18"/>
      <c r="C175" s="819"/>
      <c r="D175" s="819"/>
      <c r="E175" s="819"/>
      <c r="F175" s="819"/>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18"/>
      <c r="C176" s="819"/>
      <c r="D176" s="819"/>
      <c r="E176" s="819"/>
      <c r="F176" s="819"/>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18"/>
      <c r="C177" s="819"/>
      <c r="D177" s="819"/>
      <c r="E177" s="819"/>
      <c r="F177" s="819"/>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18"/>
      <c r="C178" s="819"/>
      <c r="D178" s="819"/>
      <c r="E178" s="819"/>
      <c r="F178" s="819"/>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18"/>
      <c r="C179" s="819"/>
      <c r="D179" s="819"/>
      <c r="E179" s="819"/>
      <c r="F179" s="819"/>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18"/>
      <c r="C180" s="819"/>
      <c r="D180" s="819"/>
      <c r="E180" s="819"/>
      <c r="F180" s="819"/>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18"/>
      <c r="C181" s="819"/>
      <c r="D181" s="819"/>
      <c r="E181" s="819"/>
      <c r="F181" s="819"/>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18"/>
      <c r="C182" s="819"/>
      <c r="D182" s="819"/>
      <c r="E182" s="819"/>
      <c r="F182" s="819"/>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782" t="s">
        <v>59</v>
      </c>
      <c r="C183" s="783"/>
      <c r="D183" s="783"/>
      <c r="E183" s="783"/>
      <c r="F183" s="784"/>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55" t="s">
        <v>52</v>
      </c>
      <c r="C185" s="556"/>
      <c r="D185" s="556"/>
      <c r="E185" s="556"/>
      <c r="F185" s="556"/>
      <c r="G185" s="556"/>
      <c r="H185" s="556"/>
      <c r="I185" s="557"/>
      <c r="J185" s="73"/>
    </row>
    <row r="186" spans="1:17" s="59" customFormat="1" ht="15" customHeight="1" thickTop="1" thickBot="1" x14ac:dyDescent="0.35">
      <c r="A186" s="60"/>
      <c r="B186" s="829"/>
      <c r="C186" s="830"/>
      <c r="D186" s="830"/>
      <c r="E186" s="830"/>
      <c r="F186" s="830"/>
      <c r="G186" s="830"/>
      <c r="H186" s="830"/>
      <c r="I186" s="831"/>
      <c r="J186" s="69"/>
    </row>
    <row r="187" spans="1:17" s="59" customFormat="1" ht="15" customHeight="1" thickTop="1" thickBot="1" x14ac:dyDescent="0.35">
      <c r="A187" s="76"/>
      <c r="B187" s="832"/>
      <c r="C187" s="833"/>
      <c r="D187" s="833"/>
      <c r="E187" s="833"/>
      <c r="F187" s="834"/>
      <c r="G187" s="91" t="s">
        <v>53</v>
      </c>
      <c r="H187" s="128" t="s">
        <v>6</v>
      </c>
      <c r="I187" s="92" t="s">
        <v>7</v>
      </c>
      <c r="J187" s="73"/>
    </row>
    <row r="188" spans="1:17" s="59" customFormat="1" ht="15" customHeight="1" thickTop="1" thickBot="1" x14ac:dyDescent="0.35">
      <c r="A188" s="76"/>
      <c r="B188" s="824" t="s">
        <v>203</v>
      </c>
      <c r="C188" s="823"/>
      <c r="D188" s="823"/>
      <c r="E188" s="835"/>
      <c r="F188" s="836"/>
      <c r="G188" s="40">
        <f>G46+G107+G153+G168+G183</f>
        <v>0</v>
      </c>
      <c r="H188" s="40">
        <f>H46+H107+H153+H168+H183</f>
        <v>0</v>
      </c>
      <c r="I188" s="37">
        <f>I46+I107+I153+I168+I183</f>
        <v>0</v>
      </c>
      <c r="J188" s="73"/>
    </row>
    <row r="189" spans="1:17" s="59" customFormat="1" ht="15" customHeight="1" thickTop="1" thickBot="1" x14ac:dyDescent="0.35">
      <c r="A189" s="76"/>
      <c r="B189" s="822" t="str">
        <f xml:space="preserve"> "Frais généraux (max : "&amp;Réglages!I16&amp;"% pour l’ensemble du projet)"</f>
        <v>Frais généraux (max : 20% pour l’ensemble du projet)</v>
      </c>
      <c r="C189" s="823"/>
      <c r="D189" s="823"/>
      <c r="E189" s="152"/>
      <c r="F189" s="50" t="s">
        <v>94</v>
      </c>
      <c r="G189" s="41">
        <f>H189</f>
        <v>0</v>
      </c>
      <c r="H189" s="41">
        <f>IF($M$7,(H188)*E189/100,0)</f>
        <v>0</v>
      </c>
      <c r="I189" s="42"/>
      <c r="J189" s="73"/>
    </row>
    <row r="190" spans="1:17" s="59" customFormat="1" ht="15" customHeight="1" thickTop="1" thickBot="1" x14ac:dyDescent="0.35">
      <c r="A190" s="76"/>
      <c r="B190" s="824" t="s">
        <v>61</v>
      </c>
      <c r="C190" s="823"/>
      <c r="D190" s="823"/>
      <c r="E190" s="153"/>
      <c r="F190" s="111" t="s">
        <v>94</v>
      </c>
      <c r="G190" s="40">
        <f>IF($M$8,(G107-G105)*E190/100,0)</f>
        <v>0</v>
      </c>
      <c r="H190" s="40"/>
      <c r="I190" s="37">
        <f>G190</f>
        <v>0</v>
      </c>
      <c r="J190" s="73"/>
    </row>
    <row r="191" spans="1:17" s="59" customFormat="1" ht="15" customHeight="1" thickTop="1" thickBot="1" x14ac:dyDescent="0.35">
      <c r="A191" s="76"/>
      <c r="B191" s="825" t="s">
        <v>8</v>
      </c>
      <c r="C191" s="826"/>
      <c r="D191" s="826"/>
      <c r="E191" s="826"/>
      <c r="F191" s="827"/>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28" t="s">
        <v>299</v>
      </c>
      <c r="C193" s="828"/>
      <c r="D193" s="828"/>
      <c r="E193" s="828"/>
      <c r="F193" s="828"/>
      <c r="G193" s="291">
        <f>H104</f>
        <v>0</v>
      </c>
      <c r="H193" s="283" t="s">
        <v>170</v>
      </c>
      <c r="I193" s="283"/>
      <c r="J193" s="281"/>
      <c r="K193" s="281"/>
      <c r="L193" s="281"/>
      <c r="M193" s="281"/>
      <c r="N193" s="278"/>
      <c r="O193" s="278"/>
      <c r="P193" s="278"/>
      <c r="Q193" s="278"/>
    </row>
    <row r="194" spans="1:17" s="97" customFormat="1" ht="15" customHeight="1" thickTop="1" thickBot="1" x14ac:dyDescent="0.35">
      <c r="B194" s="828" t="str">
        <f>"Aide demandée pers fonctionnaires / Aide demandée hors frais généraux (max "&amp;Réglages!$I$19&amp;"%) : "</f>
        <v xml:space="preserve">Aide demandée pers fonctionnaires / Aide demandée hors frais généraux (max 40%) : </v>
      </c>
      <c r="C194" s="828"/>
      <c r="D194" s="828"/>
      <c r="E194" s="828"/>
      <c r="F194" s="828"/>
      <c r="G194" s="291">
        <f>G193/(H188+0.0001)*100</f>
        <v>0</v>
      </c>
      <c r="H194" s="283" t="s">
        <v>114</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55" t="s">
        <v>110</v>
      </c>
      <c r="C197" s="556"/>
      <c r="D197" s="556"/>
      <c r="E197" s="556"/>
      <c r="F197" s="556"/>
      <c r="G197" s="556"/>
      <c r="H197" s="556"/>
      <c r="I197" s="55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93" t="s">
        <v>54</v>
      </c>
      <c r="C199" s="838"/>
      <c r="D199" s="839" t="s">
        <v>55</v>
      </c>
      <c r="E199" s="840"/>
      <c r="F199" s="840"/>
      <c r="G199" s="840"/>
      <c r="H199" s="32" t="s">
        <v>56</v>
      </c>
      <c r="I199" s="95" t="s">
        <v>37</v>
      </c>
      <c r="J199" s="73"/>
      <c r="K199" s="108"/>
      <c r="L199" s="172"/>
      <c r="M199" s="251"/>
      <c r="N199" s="251"/>
      <c r="O199" s="251"/>
      <c r="P199" s="251"/>
      <c r="Q199" s="251"/>
    </row>
    <row r="200" spans="1:17" s="59" customFormat="1" ht="20.25" customHeight="1" thickTop="1" thickBot="1" x14ac:dyDescent="0.35">
      <c r="A200" s="83"/>
      <c r="B200" s="761" t="s">
        <v>186</v>
      </c>
      <c r="C200" s="762"/>
      <c r="D200" s="762"/>
      <c r="E200" s="762"/>
      <c r="F200" s="762"/>
      <c r="G200" s="762"/>
      <c r="H200" s="762"/>
      <c r="I200" s="811"/>
      <c r="J200" s="84"/>
      <c r="L200" s="172"/>
      <c r="M200" s="183"/>
      <c r="N200" s="183"/>
      <c r="O200" s="183"/>
      <c r="P200" s="183"/>
      <c r="Q200" s="183"/>
    </row>
    <row r="201" spans="1:17" s="59" customFormat="1" ht="15" customHeight="1" thickTop="1" thickBot="1" x14ac:dyDescent="0.35">
      <c r="A201" s="76"/>
      <c r="B201" s="243">
        <v>1</v>
      </c>
      <c r="C201" s="237"/>
      <c r="D201" s="819"/>
      <c r="E201" s="837"/>
      <c r="F201" s="837"/>
      <c r="G201" s="837"/>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19"/>
      <c r="E202" s="837"/>
      <c r="F202" s="837"/>
      <c r="G202" s="837"/>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19" t="s">
        <v>39</v>
      </c>
      <c r="E203" s="819"/>
      <c r="F203" s="819"/>
      <c r="G203" s="819"/>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19" t="s">
        <v>39</v>
      </c>
      <c r="E204" s="819"/>
      <c r="F204" s="819"/>
      <c r="G204" s="819"/>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19" t="s">
        <v>39</v>
      </c>
      <c r="E205" s="819"/>
      <c r="F205" s="819"/>
      <c r="G205" s="819"/>
      <c r="H205" s="151" t="s">
        <v>39</v>
      </c>
      <c r="I205" s="154" t="s">
        <v>39</v>
      </c>
      <c r="J205" s="73"/>
      <c r="K205" s="108"/>
      <c r="L205" s="172"/>
      <c r="M205" s="251"/>
      <c r="N205" s="251"/>
      <c r="O205" s="251"/>
      <c r="P205" s="251"/>
      <c r="Q205" s="251"/>
    </row>
    <row r="206" spans="1:17" s="59" customFormat="1" ht="15" customHeight="1" thickTop="1" thickBot="1" x14ac:dyDescent="0.35">
      <c r="A206" s="76"/>
      <c r="B206" s="825" t="s">
        <v>188</v>
      </c>
      <c r="C206" s="826"/>
      <c r="D206" s="826"/>
      <c r="E206" s="826"/>
      <c r="F206" s="826"/>
      <c r="G206" s="827"/>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61" t="s">
        <v>187</v>
      </c>
      <c r="C207" s="762"/>
      <c r="D207" s="762"/>
      <c r="E207" s="762"/>
      <c r="F207" s="762"/>
      <c r="G207" s="762"/>
      <c r="H207" s="762"/>
      <c r="I207" s="811"/>
      <c r="J207" s="84"/>
      <c r="L207" s="172"/>
      <c r="M207" s="183"/>
      <c r="N207" s="183"/>
      <c r="O207" s="183"/>
      <c r="P207" s="183"/>
      <c r="Q207" s="183"/>
    </row>
    <row r="208" spans="1:17" s="59" customFormat="1" ht="15" customHeight="1" thickTop="1" thickBot="1" x14ac:dyDescent="0.35">
      <c r="A208" s="76"/>
      <c r="B208" s="243">
        <v>1</v>
      </c>
      <c r="C208" s="237"/>
      <c r="D208" s="819"/>
      <c r="E208" s="837"/>
      <c r="F208" s="837"/>
      <c r="G208" s="837"/>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19"/>
      <c r="E209" s="837"/>
      <c r="F209" s="837"/>
      <c r="G209" s="837"/>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19" t="s">
        <v>39</v>
      </c>
      <c r="E210" s="819"/>
      <c r="F210" s="819"/>
      <c r="G210" s="819"/>
      <c r="H210" s="151"/>
      <c r="I210" s="154" t="s">
        <v>39</v>
      </c>
      <c r="J210" s="73"/>
      <c r="K210" s="108"/>
      <c r="L210" s="172"/>
      <c r="M210" s="251"/>
      <c r="N210" s="251"/>
      <c r="O210" s="251"/>
      <c r="P210" s="251"/>
      <c r="Q210" s="251"/>
    </row>
    <row r="211" spans="1:17" s="59" customFormat="1" ht="15" customHeight="1" thickTop="1" thickBot="1" x14ac:dyDescent="0.35">
      <c r="A211" s="76"/>
      <c r="B211" s="825" t="s">
        <v>189</v>
      </c>
      <c r="C211" s="826"/>
      <c r="D211" s="826"/>
      <c r="E211" s="826"/>
      <c r="F211" s="826"/>
      <c r="G211" s="827"/>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5" t="s">
        <v>217</v>
      </c>
      <c r="C212" s="826"/>
      <c r="D212" s="826"/>
      <c r="E212" s="826"/>
      <c r="F212" s="826"/>
      <c r="G212" s="827"/>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55" t="s">
        <v>57</v>
      </c>
      <c r="C214" s="556"/>
      <c r="D214" s="556"/>
      <c r="E214" s="556"/>
      <c r="F214" s="556"/>
      <c r="G214" s="556"/>
      <c r="H214" s="556"/>
      <c r="I214" s="55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24"/>
      <c r="C216" s="625"/>
      <c r="D216" s="625"/>
      <c r="E216" s="625"/>
      <c r="F216" s="625"/>
      <c r="G216" s="625"/>
      <c r="H216" s="625"/>
      <c r="I216" s="626"/>
      <c r="J216" s="73"/>
    </row>
    <row r="217" spans="1:17" s="59" customFormat="1" ht="15" customHeight="1" thickTop="1" thickBot="1" x14ac:dyDescent="0.35">
      <c r="A217" s="82"/>
      <c r="B217" s="852"/>
      <c r="C217" s="853"/>
      <c r="D217" s="853"/>
      <c r="E217" s="853"/>
      <c r="F217" s="853"/>
      <c r="G217" s="853"/>
      <c r="H217" s="853"/>
      <c r="I217" s="854"/>
      <c r="J217" s="73"/>
    </row>
    <row r="218" spans="1:17" s="59" customFormat="1" ht="15" customHeight="1" thickTop="1" thickBot="1" x14ac:dyDescent="0.35">
      <c r="A218" s="82"/>
      <c r="B218" s="852"/>
      <c r="C218" s="853"/>
      <c r="D218" s="853"/>
      <c r="E218" s="853"/>
      <c r="F218" s="853"/>
      <c r="G218" s="853"/>
      <c r="H218" s="853"/>
      <c r="I218" s="854"/>
      <c r="J218" s="73"/>
    </row>
    <row r="219" spans="1:17" s="59" customFormat="1" ht="15" customHeight="1" thickTop="1" thickBot="1" x14ac:dyDescent="0.35">
      <c r="A219" s="82"/>
      <c r="B219" s="852"/>
      <c r="C219" s="853"/>
      <c r="D219" s="853"/>
      <c r="E219" s="853"/>
      <c r="F219" s="853"/>
      <c r="G219" s="853"/>
      <c r="H219" s="853"/>
      <c r="I219" s="854"/>
      <c r="J219" s="73"/>
    </row>
    <row r="220" spans="1:17" s="59" customFormat="1" ht="15" customHeight="1" thickTop="1" thickBot="1" x14ac:dyDescent="0.35">
      <c r="A220" s="82"/>
      <c r="B220" s="852"/>
      <c r="C220" s="853"/>
      <c r="D220" s="853"/>
      <c r="E220" s="853"/>
      <c r="F220" s="853"/>
      <c r="G220" s="853"/>
      <c r="H220" s="853"/>
      <c r="I220" s="854"/>
      <c r="J220" s="73"/>
    </row>
    <row r="221" spans="1:17" s="59" customFormat="1" ht="15" customHeight="1" thickTop="1" thickBot="1" x14ac:dyDescent="0.35">
      <c r="A221" s="82"/>
      <c r="B221" s="852"/>
      <c r="C221" s="853"/>
      <c r="D221" s="853"/>
      <c r="E221" s="853"/>
      <c r="F221" s="853"/>
      <c r="G221" s="853"/>
      <c r="H221" s="853"/>
      <c r="I221" s="854"/>
      <c r="J221" s="73"/>
    </row>
    <row r="222" spans="1:17" s="59" customFormat="1" ht="15" customHeight="1" thickTop="1" thickBot="1" x14ac:dyDescent="0.35">
      <c r="A222" s="82"/>
      <c r="B222" s="855"/>
      <c r="C222" s="856"/>
      <c r="D222" s="856"/>
      <c r="E222" s="856"/>
      <c r="F222" s="856"/>
      <c r="G222" s="856"/>
      <c r="H222" s="856"/>
      <c r="I222" s="857"/>
      <c r="J222" s="73"/>
    </row>
    <row r="223" spans="1:17" ht="25.25" customHeight="1" thickTop="1" thickBot="1" x14ac:dyDescent="0.3">
      <c r="A223" s="87"/>
      <c r="B223" s="858" t="s">
        <v>58</v>
      </c>
      <c r="C223" s="859"/>
      <c r="D223" s="859"/>
      <c r="E223" s="859"/>
      <c r="F223" s="859"/>
      <c r="G223" s="859"/>
      <c r="H223" s="859"/>
      <c r="I223" s="859"/>
      <c r="J223" s="88"/>
    </row>
    <row r="224" spans="1:17" ht="25.25" customHeight="1" thickTop="1" thickBot="1" x14ac:dyDescent="0.3">
      <c r="A224" s="87"/>
      <c r="B224" s="860"/>
      <c r="C224" s="861"/>
      <c r="D224" s="861"/>
      <c r="E224" s="861"/>
      <c r="F224" s="861"/>
      <c r="G224" s="861"/>
      <c r="H224" s="861"/>
      <c r="I224" s="861"/>
      <c r="J224" s="88"/>
    </row>
    <row r="225" spans="1:15" ht="25.25" customHeight="1" thickTop="1" thickBot="1" x14ac:dyDescent="0.3">
      <c r="A225" s="89"/>
      <c r="B225" s="860"/>
      <c r="C225" s="859"/>
      <c r="D225" s="859"/>
      <c r="E225" s="859"/>
      <c r="F225" s="859"/>
      <c r="G225" s="859"/>
      <c r="H225" s="859"/>
      <c r="I225" s="859"/>
      <c r="J225" s="88"/>
    </row>
    <row r="226" spans="1:15" customFormat="1" ht="15" customHeight="1" thickTop="1" x14ac:dyDescent="0.35">
      <c r="A226" s="17"/>
      <c r="B226" s="862" t="s">
        <v>321</v>
      </c>
      <c r="C226" s="862"/>
      <c r="D226" s="862"/>
      <c r="E226" s="862"/>
      <c r="F226" s="862"/>
      <c r="G226" s="862"/>
      <c r="H226" s="862"/>
      <c r="I226" s="862"/>
      <c r="J226" s="862"/>
      <c r="K226" s="862"/>
      <c r="L226" s="862"/>
      <c r="M226" s="862"/>
      <c r="N226" s="862"/>
      <c r="O226" s="331"/>
    </row>
    <row r="227" spans="1:15" customFormat="1" ht="14.5" x14ac:dyDescent="0.35">
      <c r="A227" s="17"/>
      <c r="B227" s="862"/>
      <c r="C227" s="862"/>
      <c r="D227" s="862"/>
      <c r="E227" s="862"/>
      <c r="F227" s="862"/>
      <c r="G227" s="862"/>
      <c r="H227" s="862"/>
      <c r="I227" s="862"/>
      <c r="J227" s="862"/>
      <c r="K227" s="862"/>
      <c r="L227" s="862"/>
      <c r="M227" s="862"/>
      <c r="N227" s="862"/>
      <c r="O227" s="331"/>
    </row>
    <row r="228" spans="1:15" customFormat="1" ht="11" customHeight="1" x14ac:dyDescent="0.35">
      <c r="A228" s="17"/>
      <c r="B228" s="866"/>
      <c r="C228" s="866"/>
      <c r="D228" s="866"/>
      <c r="E228" s="866"/>
      <c r="F228" s="866"/>
      <c r="G228" s="866"/>
      <c r="H228" s="866"/>
      <c r="I228" s="866"/>
      <c r="J228" s="866"/>
      <c r="K228" s="866"/>
      <c r="L228" s="866"/>
      <c r="M228" s="866"/>
      <c r="N228" s="866"/>
      <c r="O228" s="331"/>
    </row>
    <row r="229" spans="1:15" customFormat="1" ht="31.25" customHeight="1" x14ac:dyDescent="0.35">
      <c r="A229" s="17"/>
      <c r="B229" s="863" t="s">
        <v>313</v>
      </c>
      <c r="C229" s="864"/>
      <c r="D229" s="864"/>
      <c r="E229" s="864"/>
      <c r="F229" s="864"/>
      <c r="G229" s="864"/>
      <c r="H229" s="864"/>
      <c r="I229" s="864"/>
      <c r="J229" s="864"/>
      <c r="K229" s="864"/>
      <c r="L229" s="864"/>
      <c r="M229" s="864"/>
      <c r="N229" s="864"/>
      <c r="O229" s="331"/>
    </row>
    <row r="230" spans="1:15" customFormat="1" ht="14" customHeight="1" x14ac:dyDescent="0.35">
      <c r="A230" s="17"/>
      <c r="B230" s="436"/>
      <c r="C230" s="437"/>
      <c r="D230" s="437"/>
      <c r="E230" s="437"/>
      <c r="F230" s="437"/>
      <c r="G230" s="437"/>
      <c r="H230" s="437"/>
      <c r="I230" s="437"/>
      <c r="J230" s="437"/>
      <c r="K230" s="437"/>
      <c r="L230" s="437"/>
      <c r="M230" s="437"/>
      <c r="N230" s="437"/>
      <c r="O230" s="331"/>
    </row>
    <row r="231" spans="1:15" customFormat="1" ht="62" customHeight="1" x14ac:dyDescent="0.35">
      <c r="A231" s="17"/>
      <c r="B231" s="863" t="s">
        <v>314</v>
      </c>
      <c r="C231" s="864"/>
      <c r="D231" s="864"/>
      <c r="E231" s="864"/>
      <c r="F231" s="864"/>
      <c r="G231" s="864"/>
      <c r="H231" s="864"/>
      <c r="I231" s="864"/>
      <c r="J231" s="864"/>
      <c r="K231" s="864"/>
      <c r="L231" s="864"/>
      <c r="M231" s="864"/>
      <c r="N231" s="864"/>
      <c r="O231" s="331"/>
    </row>
    <row r="232" spans="1:15" customFormat="1" ht="37.5" customHeight="1" x14ac:dyDescent="0.35">
      <c r="A232" s="17"/>
      <c r="B232" s="863" t="s">
        <v>315</v>
      </c>
      <c r="C232" s="864"/>
      <c r="D232" s="864"/>
      <c r="E232" s="864"/>
      <c r="F232" s="864"/>
      <c r="G232" s="864"/>
      <c r="H232" s="864"/>
      <c r="I232" s="864"/>
      <c r="J232" s="864"/>
      <c r="K232" s="864"/>
      <c r="L232" s="864"/>
      <c r="M232" s="864"/>
      <c r="N232" s="864"/>
      <c r="O232" s="331"/>
    </row>
    <row r="233" spans="1:15" customFormat="1" ht="38.25" customHeight="1" x14ac:dyDescent="0.35">
      <c r="A233" s="17"/>
      <c r="B233" s="863" t="s">
        <v>340</v>
      </c>
      <c r="C233" s="864"/>
      <c r="D233" s="864"/>
      <c r="E233" s="864"/>
      <c r="F233" s="864"/>
      <c r="G233" s="864"/>
      <c r="H233" s="864"/>
      <c r="I233" s="864"/>
      <c r="J233" s="864"/>
      <c r="K233" s="864"/>
      <c r="L233" s="864"/>
      <c r="M233" s="864"/>
      <c r="N233" s="864"/>
      <c r="O233" s="331"/>
    </row>
    <row r="234" spans="1:15" s="440" customFormat="1" ht="33.65" customHeight="1" x14ac:dyDescent="0.35">
      <c r="A234" s="438"/>
      <c r="B234" s="863" t="s">
        <v>317</v>
      </c>
      <c r="C234" s="867"/>
      <c r="D234" s="867"/>
      <c r="E234" s="867"/>
      <c r="F234" s="867"/>
      <c r="G234" s="867"/>
      <c r="H234" s="867"/>
      <c r="I234" s="867"/>
      <c r="J234" s="867"/>
      <c r="K234" s="867"/>
      <c r="L234" s="867"/>
      <c r="M234" s="867"/>
      <c r="N234" s="867"/>
      <c r="O234" s="439"/>
    </row>
    <row r="235" spans="1:15" customFormat="1" ht="57.75" customHeight="1" x14ac:dyDescent="0.35">
      <c r="A235" s="17"/>
      <c r="B235" s="863" t="s">
        <v>318</v>
      </c>
      <c r="C235" s="864"/>
      <c r="D235" s="864"/>
      <c r="E235" s="864"/>
      <c r="F235" s="864"/>
      <c r="G235" s="864"/>
      <c r="H235" s="864"/>
      <c r="I235" s="864"/>
      <c r="J235" s="864"/>
      <c r="K235" s="864"/>
      <c r="L235" s="864"/>
      <c r="M235" s="864"/>
      <c r="N235" s="864"/>
      <c r="O235" s="331"/>
    </row>
    <row r="236" spans="1:15" s="440" customFormat="1" ht="31.5" customHeight="1" thickBot="1" x14ac:dyDescent="0.4">
      <c r="A236" s="438"/>
      <c r="B236" s="863" t="s">
        <v>319</v>
      </c>
      <c r="C236" s="867"/>
      <c r="D236" s="867"/>
      <c r="E236" s="867"/>
      <c r="F236" s="867"/>
      <c r="G236" s="867"/>
      <c r="H236" s="867"/>
      <c r="I236" s="867"/>
      <c r="J236" s="867"/>
      <c r="K236" s="867"/>
      <c r="L236" s="867"/>
      <c r="M236" s="867"/>
      <c r="N236" s="867"/>
      <c r="O236" s="439"/>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700" t="s">
        <v>224</v>
      </c>
      <c r="E238" s="701"/>
      <c r="F238" s="701"/>
      <c r="G238" s="702"/>
      <c r="H238" s="45"/>
      <c r="I238" s="45"/>
      <c r="J238" s="65"/>
    </row>
    <row r="239" spans="1:15" ht="13" thickTop="1" thickBot="1" x14ac:dyDescent="0.3">
      <c r="A239" s="65"/>
      <c r="B239" s="131"/>
      <c r="C239" s="45"/>
      <c r="D239" s="708" t="s">
        <v>2</v>
      </c>
      <c r="E239" s="709"/>
      <c r="F239" s="710" t="s">
        <v>1</v>
      </c>
      <c r="G239" s="711"/>
      <c r="H239" s="45"/>
      <c r="I239" s="45"/>
      <c r="J239" s="65"/>
    </row>
    <row r="240" spans="1:15" ht="21" customHeight="1" thickTop="1" thickBot="1" x14ac:dyDescent="0.3">
      <c r="A240" s="65"/>
      <c r="B240" s="131"/>
      <c r="C240" s="45"/>
      <c r="D240" s="716" t="str">
        <f>IF(D$17="","",D$17)</f>
        <v/>
      </c>
      <c r="E240" s="717"/>
      <c r="F240" s="718" t="str">
        <f>IF(D$16="","",D$16)</f>
        <v/>
      </c>
      <c r="G240" s="719"/>
      <c r="H240" s="45"/>
      <c r="I240" s="45"/>
      <c r="J240" s="136"/>
    </row>
    <row r="241" spans="1:13" ht="13" thickTop="1" thickBot="1" x14ac:dyDescent="0.3">
      <c r="A241" s="65"/>
      <c r="B241" s="131"/>
      <c r="C241" s="45"/>
      <c r="D241" s="703" t="s">
        <v>28</v>
      </c>
      <c r="E241" s="704"/>
      <c r="F241" s="704"/>
      <c r="G241" s="707"/>
      <c r="H241" s="45"/>
      <c r="I241" s="45"/>
      <c r="J241" s="136"/>
    </row>
    <row r="242" spans="1:13" ht="13" thickTop="1" thickBot="1" x14ac:dyDescent="0.3">
      <c r="A242" s="65"/>
      <c r="B242" s="131"/>
      <c r="C242" s="45"/>
      <c r="D242" s="712" t="str">
        <f>IF(D$18="","",D$18)</f>
        <v/>
      </c>
      <c r="E242" s="713"/>
      <c r="F242" s="713"/>
      <c r="G242" s="71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720" t="s">
        <v>311</v>
      </c>
      <c r="E244" s="721"/>
      <c r="F244" s="721"/>
      <c r="G244" s="72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79" t="str">
        <f xml:space="preserve"> "Projet : "&amp;H2</f>
        <v xml:space="preserve">Projet : </v>
      </c>
      <c r="D251" s="880"/>
      <c r="E251" s="880"/>
      <c r="F251" s="880"/>
      <c r="G251" s="880"/>
      <c r="H251" s="880"/>
      <c r="I251" s="881"/>
      <c r="J251" s="75"/>
    </row>
    <row r="252" spans="1:13" s="100" customFormat="1" ht="12.5" thickBot="1" x14ac:dyDescent="0.3">
      <c r="C252" s="882" t="str">
        <f xml:space="preserve"> "Nom ets : "&amp;D7</f>
        <v xml:space="preserve">Nom ets : </v>
      </c>
      <c r="D252" s="883"/>
      <c r="E252" s="883"/>
      <c r="F252" s="883"/>
      <c r="G252" s="883"/>
      <c r="H252" s="883"/>
      <c r="I252" s="883"/>
      <c r="J252" s="101"/>
    </row>
    <row r="253" spans="1:13" ht="30.75" customHeight="1" thickTop="1" x14ac:dyDescent="0.25">
      <c r="A253" s="57"/>
      <c r="B253" s="788" t="s">
        <v>303</v>
      </c>
      <c r="C253" s="789"/>
      <c r="D253" s="789"/>
      <c r="E253" s="789"/>
      <c r="F253" s="789"/>
      <c r="G253" s="789"/>
      <c r="H253" s="789"/>
      <c r="I253" s="790"/>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255</v>
      </c>
      <c r="D255" s="298" t="s">
        <v>244</v>
      </c>
      <c r="E255" s="868" t="s">
        <v>254</v>
      </c>
      <c r="F255" s="868"/>
      <c r="G255" s="297" t="s">
        <v>302</v>
      </c>
      <c r="H255" s="869" t="s">
        <v>312</v>
      </c>
      <c r="I255" s="869"/>
      <c r="J255" s="101"/>
      <c r="L255" s="301" t="s">
        <v>252</v>
      </c>
    </row>
    <row r="256" spans="1:13" s="100" customFormat="1" ht="59.25" customHeight="1" thickBot="1" x14ac:dyDescent="0.3">
      <c r="C256" s="299" t="str">
        <f>D7&amp;" 
("&amp;D9&amp;")"</f>
        <v xml:space="preserve"> 
()</v>
      </c>
      <c r="D256" s="299" t="str">
        <f>IF(D8="","Étab de la fiche",D8)</f>
        <v>Étab de la fiche</v>
      </c>
      <c r="E256" s="870" t="str">
        <f>IF(D10="","",""&amp;D10)</f>
        <v/>
      </c>
      <c r="F256" s="871"/>
      <c r="G256" s="300">
        <f>SUMIF($D$80:$D$103,D256,$H$80:$H$103)</f>
        <v>0</v>
      </c>
      <c r="H256" s="872"/>
      <c r="I256" s="873"/>
      <c r="J256" s="101"/>
      <c r="K256" s="355"/>
      <c r="L256" s="295">
        <v>1</v>
      </c>
      <c r="M256" s="306" t="s">
        <v>258</v>
      </c>
    </row>
    <row r="257" spans="3:13" s="100" customFormat="1" ht="59.25" customHeight="1" thickTop="1" thickBot="1" x14ac:dyDescent="0.3">
      <c r="C257" s="304"/>
      <c r="D257" s="304" t="s">
        <v>245</v>
      </c>
      <c r="E257" s="874"/>
      <c r="F257" s="875"/>
      <c r="G257" s="300">
        <f t="shared" ref="G257:G263" si="14">SUMIF($D$80:$D$103,D257,$H$80:$H$103)</f>
        <v>0</v>
      </c>
      <c r="H257" s="876"/>
      <c r="I257" s="877"/>
      <c r="J257" s="101"/>
      <c r="L257" s="295">
        <v>1</v>
      </c>
      <c r="M257" s="306" t="s">
        <v>259</v>
      </c>
    </row>
    <row r="258" spans="3:13" s="100" customFormat="1" ht="59.25" customHeight="1" thickTop="1" thickBot="1" x14ac:dyDescent="0.3">
      <c r="C258" s="304"/>
      <c r="D258" s="304" t="s">
        <v>246</v>
      </c>
      <c r="E258" s="874"/>
      <c r="F258" s="875"/>
      <c r="G258" s="300">
        <f t="shared" si="14"/>
        <v>0</v>
      </c>
      <c r="H258" s="876"/>
      <c r="I258" s="877"/>
      <c r="J258" s="101"/>
      <c r="L258" s="295">
        <v>1</v>
      </c>
      <c r="M258" s="306" t="s">
        <v>260</v>
      </c>
    </row>
    <row r="259" spans="3:13" s="100" customFormat="1" ht="59.25" customHeight="1" thickTop="1" thickBot="1" x14ac:dyDescent="0.3">
      <c r="C259" s="304"/>
      <c r="D259" s="304" t="s">
        <v>247</v>
      </c>
      <c r="E259" s="874"/>
      <c r="F259" s="875"/>
      <c r="G259" s="300">
        <f t="shared" si="14"/>
        <v>0</v>
      </c>
      <c r="H259" s="876"/>
      <c r="I259" s="877"/>
      <c r="J259" s="101"/>
      <c r="L259" s="295">
        <v>1</v>
      </c>
      <c r="M259" s="306" t="s">
        <v>261</v>
      </c>
    </row>
    <row r="260" spans="3:13" s="100" customFormat="1" ht="59.25" customHeight="1" thickTop="1" thickBot="1" x14ac:dyDescent="0.3">
      <c r="C260" s="304"/>
      <c r="D260" s="304" t="s">
        <v>248</v>
      </c>
      <c r="E260" s="874"/>
      <c r="F260" s="875"/>
      <c r="G260" s="300">
        <f t="shared" si="14"/>
        <v>0</v>
      </c>
      <c r="H260" s="876"/>
      <c r="I260" s="877"/>
      <c r="J260" s="101"/>
      <c r="L260" s="295">
        <v>1</v>
      </c>
      <c r="M260" s="306" t="s">
        <v>262</v>
      </c>
    </row>
    <row r="261" spans="3:13" s="100" customFormat="1" ht="59.25" customHeight="1" thickTop="1" thickBot="1" x14ac:dyDescent="0.3">
      <c r="C261" s="304"/>
      <c r="D261" s="304" t="s">
        <v>249</v>
      </c>
      <c r="E261" s="874"/>
      <c r="F261" s="875"/>
      <c r="G261" s="300">
        <f t="shared" si="14"/>
        <v>0</v>
      </c>
      <c r="H261" s="876"/>
      <c r="I261" s="877"/>
      <c r="J261" s="101"/>
      <c r="L261" s="295">
        <v>1</v>
      </c>
      <c r="M261" s="306" t="s">
        <v>263</v>
      </c>
    </row>
    <row r="262" spans="3:13" s="100" customFormat="1" ht="59.25" customHeight="1" thickTop="1" thickBot="1" x14ac:dyDescent="0.3">
      <c r="C262" s="304"/>
      <c r="D262" s="304" t="s">
        <v>250</v>
      </c>
      <c r="E262" s="874"/>
      <c r="F262" s="875"/>
      <c r="G262" s="300">
        <f t="shared" si="14"/>
        <v>0</v>
      </c>
      <c r="H262" s="876"/>
      <c r="I262" s="877"/>
      <c r="J262" s="101"/>
      <c r="L262" s="295">
        <v>1</v>
      </c>
      <c r="M262" s="306" t="s">
        <v>264</v>
      </c>
    </row>
    <row r="263" spans="3:13" s="100" customFormat="1" ht="59.25" customHeight="1" thickTop="1" thickBot="1" x14ac:dyDescent="0.3">
      <c r="C263" s="304"/>
      <c r="D263" s="304" t="s">
        <v>251</v>
      </c>
      <c r="E263" s="874"/>
      <c r="F263" s="875"/>
      <c r="G263" s="300">
        <f t="shared" si="14"/>
        <v>0</v>
      </c>
      <c r="H263" s="876"/>
      <c r="I263" s="877"/>
      <c r="J263" s="101"/>
      <c r="L263" s="293">
        <v>1</v>
      </c>
      <c r="M263" s="306" t="s">
        <v>265</v>
      </c>
    </row>
    <row r="264" spans="3:13" s="100" customFormat="1" ht="11" thickTop="1" x14ac:dyDescent="0.25">
      <c r="J264" s="101"/>
      <c r="L264" s="293">
        <v>1</v>
      </c>
      <c r="M264" s="307" t="s">
        <v>266</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E190">
    <cfRule type="expression" dxfId="179" priority="32">
      <formula>NOT($M$8)</formula>
    </cfRule>
  </conditionalFormatting>
  <conditionalFormatting sqref="H34:H45 G105:H105 H111:H122 H125:H136 H139:H150 H156:H167 H171:H182 E189 C255:I263 B77:I77 B79:I80 B78 E64:I75 G104:I104 B93:I103">
    <cfRule type="expression" dxfId="178" priority="31">
      <formula>NOT($M$7)</formula>
    </cfRule>
  </conditionalFormatting>
  <conditionalFormatting sqref="G106:H106">
    <cfRule type="expression" dxfId="177" priority="30">
      <formula>NOT($M$7)</formula>
    </cfRule>
  </conditionalFormatting>
  <conditionalFormatting sqref="L80 L93:L103">
    <cfRule type="cellIs" dxfId="176" priority="29" operator="equal">
      <formula>FALSE</formula>
    </cfRule>
  </conditionalFormatting>
  <conditionalFormatting sqref="D80 D93:D103">
    <cfRule type="expression" dxfId="175" priority="28">
      <formula>$L80</formula>
    </cfRule>
  </conditionalFormatting>
  <conditionalFormatting sqref="B64:D75">
    <cfRule type="expression" dxfId="174" priority="27">
      <formula>NOT($M$7)</formula>
    </cfRule>
  </conditionalFormatting>
  <conditionalFormatting sqref="B104:F104">
    <cfRule type="expression" dxfId="173" priority="26">
      <formula>NOT($M$7)</formula>
    </cfRule>
  </conditionalFormatting>
  <conditionalFormatting sqref="B63:I63">
    <cfRule type="expression" dxfId="172" priority="25">
      <formula>NOT($M$7)</formula>
    </cfRule>
  </conditionalFormatting>
  <conditionalFormatting sqref="B81:I92">
    <cfRule type="expression" dxfId="171" priority="24">
      <formula>NOT($M$7)</formula>
    </cfRule>
  </conditionalFormatting>
  <conditionalFormatting sqref="L81:L92">
    <cfRule type="cellIs" dxfId="170" priority="23" operator="equal">
      <formula>FALSE</formula>
    </cfRule>
  </conditionalFormatting>
  <conditionalFormatting sqref="D81:D92">
    <cfRule type="expression" dxfId="169" priority="22">
      <formula>$L81</formula>
    </cfRule>
  </conditionalFormatting>
  <conditionalFormatting sqref="E34:E45">
    <cfRule type="expression" dxfId="168" priority="1">
      <formula>ISBLANK($E$31)</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800-000000000000}">
      <formula1>list_type_contrat</formula1>
    </dataValidation>
    <dataValidation type="list" allowBlank="1" showInputMessage="1" showErrorMessage="1" sqref="D50:D61" xr:uid="{00000000-0002-0000-0800-000001000000}">
      <formula1>list_type_contrat</formula1>
    </dataValidation>
    <dataValidation type="textLength" operator="equal" allowBlank="1" showInputMessage="1" showErrorMessage="1" sqref="E257:F263" xr:uid="{00000000-0002-0000-08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800-000003000000}">
      <formula1>$D$256:$D$263</formula1>
    </dataValidation>
    <dataValidation type="custom" allowBlank="1" showInputMessage="1" showErrorMessage="1" error="Valeur impossible (suppérieure au taux maximum ou partenaire inéligible)." sqref="E189" xr:uid="{00000000-0002-0000-08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800-000005000000}">
      <formula1>($M$7)</formula1>
    </dataValidation>
    <dataValidation type="custom" allowBlank="1" showInputMessage="1" showErrorMessage="1" sqref="H50:H62" xr:uid="{00000000-0002-0000-0800-000006000000}">
      <formula1>0</formula1>
    </dataValidation>
    <dataValidation type="list" allowBlank="1" showInputMessage="1" showErrorMessage="1" prompt="- Menu déroulant" sqref="D15:I15" xr:uid="{00000000-0002-0000-0800-000007000000}">
      <formula1>list_civilité</formula1>
    </dataValidation>
    <dataValidation type="custom" allowBlank="1" showInputMessage="1" showErrorMessage="1" sqref="E190" xr:uid="{00000000-0002-0000-0800-000008000000}">
      <formula1>$M$8</formula1>
    </dataValidation>
    <dataValidation type="list" allowBlank="1" showInputMessage="1" showErrorMessage="1" prompt="- Menu déroulant" sqref="D9:I9" xr:uid="{00000000-0002-0000-0800-000009000000}">
      <formula1>list_type_etab_part</formula1>
    </dataValidation>
    <dataValidation type="textLength" operator="equal" allowBlank="1" showInputMessage="1" showErrorMessage="1" error="Veuillez renseigner un numéro de SIRET valide." sqref="D10" xr:uid="{00000000-0002-0000-0800-00000A000000}">
      <formula1>14</formula1>
    </dataValidation>
    <dataValidation type="decimal" operator="greaterThanOrEqual" allowBlank="1" showInputMessage="1" showErrorMessage="1" prompt="Le coût unitaire est égal ou supérieur au seuil d’immobilisation." sqref="E35:E45" xr:uid="{B4F8A159-C15C-4E0D-A318-CC787EBBFDB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DD20E916-6A05-44CD-9AFC-CF6B0E9F14C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Part10!aide_à_bloquer</vt:lpstr>
      <vt:lpstr>Part11!aide_à_bloquer</vt:lpstr>
      <vt:lpstr>Part12!aide_à_bloquer</vt:lpstr>
      <vt:lpstr>Part13!aide_à_bloquer</vt:lpstr>
      <vt:lpstr>Part14!aide_à_bloquer</vt:lpstr>
      <vt:lpstr>Part15!aide_à_bloquer</vt:lpstr>
      <vt:lpstr>Part16!aide_à_bloquer</vt:lpstr>
      <vt:lpstr>Part17!aide_à_bloquer</vt:lpstr>
      <vt:lpstr>Part18!aide_à_bloquer</vt:lpstr>
      <vt:lpstr>Part19!aide_à_bloquer</vt:lpstr>
      <vt:lpstr>'Part1-Coord'!aide_à_bloquer</vt:lpstr>
      <vt:lpstr>Part2!aide_à_bloquer</vt:lpstr>
      <vt:lpstr>Part20!aide_à_bloquer</vt:lpstr>
      <vt:lpstr>Part3!aide_à_bloquer</vt:lpstr>
      <vt:lpstr>Part4!aide_à_bloquer</vt:lpstr>
      <vt:lpstr>Part5!aide_à_bloquer</vt:lpstr>
      <vt:lpstr>Part6!aide_à_bloquer</vt:lpstr>
      <vt:lpstr>Part7!aide_à_bloquer</vt:lpstr>
      <vt:lpstr>Part8!aide_à_bloquer</vt:lpstr>
      <vt:lpstr>Part9!aide_à_bloquer</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Part10!Case_frais_gestion</vt:lpstr>
      <vt:lpstr>Part11!Case_frais_gestion</vt:lpstr>
      <vt:lpstr>Part12!Case_frais_gestion</vt:lpstr>
      <vt:lpstr>Part13!Case_frais_gestion</vt:lpstr>
      <vt:lpstr>Part14!Case_frais_gestion</vt:lpstr>
      <vt:lpstr>Part15!Case_frais_gestion</vt:lpstr>
      <vt:lpstr>Part16!Case_frais_gestion</vt:lpstr>
      <vt:lpstr>Part17!Case_frais_gestion</vt:lpstr>
      <vt:lpstr>Part18!Case_frais_gestion</vt:lpstr>
      <vt:lpstr>Part19!Case_frais_gestion</vt:lpstr>
      <vt:lpstr>'Part1-Coord'!Case_frais_gestion</vt:lpstr>
      <vt:lpstr>Part2!Case_frais_gestion</vt:lpstr>
      <vt:lpstr>Part20!Case_frais_gestion</vt:lpstr>
      <vt:lpstr>Part3!Case_frais_gestion</vt:lpstr>
      <vt:lpstr>Part4!Case_frais_gestion</vt:lpstr>
      <vt:lpstr>Part5!Case_frais_gestion</vt:lpstr>
      <vt:lpstr>Part6!Case_frais_gestion</vt:lpstr>
      <vt:lpstr>Part7!Case_frais_gestion</vt:lpstr>
      <vt:lpstr>Part8!Case_frais_gestion</vt:lpstr>
      <vt:lpstr>Part9!Case_frais_gestion</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Part10!Case_perso_statutaire</vt:lpstr>
      <vt:lpstr>Part11!Case_perso_statutaire</vt:lpstr>
      <vt:lpstr>Part12!Case_perso_statutaire</vt:lpstr>
      <vt:lpstr>Part13!Case_perso_statutaire</vt:lpstr>
      <vt:lpstr>Part14!Case_perso_statutaire</vt:lpstr>
      <vt:lpstr>Part15!Case_perso_statutaire</vt:lpstr>
      <vt:lpstr>Part16!Case_perso_statutaire</vt:lpstr>
      <vt:lpstr>Part17!Case_perso_statutaire</vt:lpstr>
      <vt:lpstr>Part18!Case_perso_statutaire</vt:lpstr>
      <vt:lpstr>Part19!Case_perso_statutaire</vt:lpstr>
      <vt:lpstr>'Part1-Coord'!Case_perso_statutaire</vt:lpstr>
      <vt:lpstr>Part2!Case_perso_statutaire</vt:lpstr>
      <vt:lpstr>Part20!Case_perso_statutaire</vt:lpstr>
      <vt:lpstr>Part3!Case_perso_statutaire</vt:lpstr>
      <vt:lpstr>Part4!Case_perso_statutaire</vt:lpstr>
      <vt:lpstr>Part5!Case_perso_statutaire</vt:lpstr>
      <vt:lpstr>Part6!Case_perso_statutaire</vt:lpstr>
      <vt:lpstr>Part7!Case_perso_statutaire</vt:lpstr>
      <vt:lpstr>Part8!Case_perso_statutaire</vt:lpstr>
      <vt:lpstr>Part9!Case_perso_statutaire</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BONNET Pierre</dc:creator>
  <cp:lastModifiedBy>ASPLANATO Pierre</cp:lastModifiedBy>
  <cp:lastPrinted>2021-11-25T17:50:32Z</cp:lastPrinted>
  <dcterms:created xsi:type="dcterms:W3CDTF">2016-09-27T17:19:19Z</dcterms:created>
  <dcterms:modified xsi:type="dcterms:W3CDTF">2023-06-19T15:19:45Z</dcterms:modified>
</cp:coreProperties>
</file>