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40" activeTab="1"/>
  </bookViews>
  <sheets>
    <sheet name="Notice d'aide " sheetId="1" r:id="rId1"/>
    <sheet name="Fiches budgétaires" sheetId="2" r:id="rId2"/>
  </sheets>
  <definedNames>
    <definedName name="OLE_LINK1" localSheetId="0">'Notice d''aide '!#REF!</definedName>
    <definedName name="TabAidDemP1">'Fiches budgétaires'!$P$4:$P$4</definedName>
    <definedName name="TabAidDemP2">'Fiches budgétaires'!$P$28:$P$28</definedName>
    <definedName name="TabAidDemP3">'Fiches budgétaires'!#REF!</definedName>
    <definedName name="TabAidDemP4">'Fiches budgétaires'!#REF!</definedName>
    <definedName name="TabAidDemQ1">'Fiches budgétaires'!$Q$4:$Q$4</definedName>
    <definedName name="TabAidDemQ2">'Fiches budgétaires'!$Q$28</definedName>
    <definedName name="TabAidDemQ3">'Fiches budgétaires'!#REF!</definedName>
    <definedName name="TabAidDemQ4">'Fiches budgétaires'!#REF!</definedName>
    <definedName name="_xlnm.Print_Area" localSheetId="1">'Fiches budgétaires'!$A$1:$M$400</definedName>
  </definedNames>
  <calcPr fullCalcOnLoad="1"/>
</workbook>
</file>

<file path=xl/comments2.xml><?xml version="1.0" encoding="utf-8"?>
<comments xmlns="http://schemas.openxmlformats.org/spreadsheetml/2006/main">
  <authors>
    <author>Gentier</author>
    <author>Anonyme</author>
    <author>dep02</author>
  </authors>
  <commentList>
    <comment ref="G5" authorId="0">
      <text>
        <r>
          <rPr>
            <b/>
            <sz val="8"/>
            <rFont val="Tahoma"/>
            <family val="0"/>
          </rPr>
          <t>Menu déroulant</t>
        </r>
        <r>
          <rPr>
            <sz val="8"/>
            <rFont val="Tahoma"/>
            <family val="0"/>
          </rPr>
          <t xml:space="preserve">
</t>
        </r>
      </text>
    </comment>
    <comment ref="J26" authorId="1">
      <text>
        <r>
          <rPr>
            <b/>
            <sz val="8"/>
            <rFont val="Tahoma"/>
            <family val="0"/>
          </rPr>
          <t>Le taux d'aide doit être renseigné pour que  l'aide demandée soit calculée</t>
        </r>
      </text>
    </comment>
    <comment ref="M25"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F22"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F46"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49"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50" authorId="1">
      <text>
        <r>
          <rPr>
            <b/>
            <sz val="8"/>
            <rFont val="Tahoma"/>
            <family val="0"/>
          </rPr>
          <t>Le taux d'aide doit être renseigné pour que  l'aide demandée soit calculée</t>
        </r>
      </text>
    </comment>
    <comment ref="F70"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7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74" authorId="1">
      <text>
        <r>
          <rPr>
            <b/>
            <sz val="8"/>
            <rFont val="Tahoma"/>
            <family val="0"/>
          </rPr>
          <t>Le taux d'aide doit être renseigné pour que  l'aide demandée soit calculée</t>
        </r>
      </text>
    </comment>
    <comment ref="F94"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97"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98" authorId="1">
      <text>
        <r>
          <rPr>
            <b/>
            <sz val="8"/>
            <rFont val="Tahoma"/>
            <family val="0"/>
          </rPr>
          <t>Le taux d'aide doit être renseigné pour que  l'aide demandée soit calculée</t>
        </r>
      </text>
    </comment>
    <comment ref="F118"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121"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122" authorId="1">
      <text>
        <r>
          <rPr>
            <b/>
            <sz val="8"/>
            <rFont val="Tahoma"/>
            <family val="0"/>
          </rPr>
          <t>Le taux d'aide doit être renseigné pour que  l'aide demandée soit calculée</t>
        </r>
      </text>
    </comment>
    <comment ref="F142"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145"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146" authorId="1">
      <text>
        <r>
          <rPr>
            <b/>
            <sz val="8"/>
            <rFont val="Tahoma"/>
            <family val="0"/>
          </rPr>
          <t>Le taux d'aide doit être renseigné pour que  l'aide demandée soit calculée</t>
        </r>
      </text>
    </comment>
    <comment ref="F166"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169"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170" authorId="1">
      <text>
        <r>
          <rPr>
            <b/>
            <sz val="8"/>
            <rFont val="Tahoma"/>
            <family val="0"/>
          </rPr>
          <t>Le taux d'aide doit être renseigné pour que  l'aide demandée soit calculée</t>
        </r>
      </text>
    </comment>
    <comment ref="F190"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19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194" authorId="1">
      <text>
        <r>
          <rPr>
            <b/>
            <sz val="8"/>
            <rFont val="Tahoma"/>
            <family val="0"/>
          </rPr>
          <t>Le taux d'aide doit être renseigné pour que  l'aide demandée soit calculée</t>
        </r>
      </text>
    </comment>
    <comment ref="F214"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217"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218" authorId="1">
      <text>
        <r>
          <rPr>
            <b/>
            <sz val="8"/>
            <rFont val="Tahoma"/>
            <family val="0"/>
          </rPr>
          <t>Le taux d'aide doit être renseigné pour que  l'aide demandée soit calculée</t>
        </r>
      </text>
    </comment>
    <comment ref="F238"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241"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242" authorId="1">
      <text>
        <r>
          <rPr>
            <b/>
            <sz val="8"/>
            <rFont val="Tahoma"/>
            <family val="0"/>
          </rPr>
          <t>Le taux d'aide doit être renseigné pour que  l'aide demandée soit calculée</t>
        </r>
      </text>
    </comment>
    <comment ref="F262"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265"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266" authorId="1">
      <text>
        <r>
          <rPr>
            <b/>
            <sz val="8"/>
            <rFont val="Tahoma"/>
            <family val="0"/>
          </rPr>
          <t>Le taux d'aide doit être renseigné pour que  l'aide demandée soit calculée</t>
        </r>
      </text>
    </comment>
    <comment ref="F286"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289"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290" authorId="1">
      <text>
        <r>
          <rPr>
            <b/>
            <sz val="8"/>
            <rFont val="Tahoma"/>
            <family val="0"/>
          </rPr>
          <t>Le taux d'aide doit être renseigné pour que  l'aide demandée soit calculée</t>
        </r>
      </text>
    </comment>
    <comment ref="F310"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313"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314" authorId="1">
      <text>
        <r>
          <rPr>
            <b/>
            <sz val="8"/>
            <rFont val="Tahoma"/>
            <family val="0"/>
          </rPr>
          <t>Le taux d'aide doit être renseigné pour que  l'aide demandée soit calculée</t>
        </r>
      </text>
    </comment>
    <comment ref="F334" authorId="1">
      <text>
        <r>
          <rPr>
            <b/>
            <sz val="8"/>
            <rFont val="Tahoma"/>
            <family val="0"/>
          </rPr>
          <t>Les frais de gestion/ frais forfaitisés sont calculés automatiquement au montant maximum autorisé par le règlement relatif aux modalités d'attribution des aides de l'ANR. Le partenaire peut attribuer un montant inférieur dans le champ réservé à cet effet</t>
        </r>
      </text>
    </comment>
    <comment ref="M337" authorId="1">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J338" authorId="1">
      <text>
        <r>
          <rPr>
            <b/>
            <sz val="8"/>
            <rFont val="Tahoma"/>
            <family val="0"/>
          </rPr>
          <t>Le taux d'aide doit être renseigné pour que  l'aide demandée soit calculée</t>
        </r>
      </text>
    </comment>
    <comment ref="H22" authorId="2">
      <text>
        <r>
          <rPr>
            <sz val="8"/>
            <rFont val="Tahoma"/>
            <family val="0"/>
          </rPr>
          <t xml:space="preserve">Saisie obligatoire des frais de gestion
</t>
        </r>
      </text>
    </comment>
    <comment ref="H46" authorId="2">
      <text>
        <r>
          <rPr>
            <sz val="8"/>
            <rFont val="Tahoma"/>
            <family val="0"/>
          </rPr>
          <t xml:space="preserve">Saisie obligatoire des frais de gestion
</t>
        </r>
      </text>
    </comment>
    <comment ref="H70" authorId="2">
      <text>
        <r>
          <rPr>
            <sz val="8"/>
            <rFont val="Tahoma"/>
            <family val="0"/>
          </rPr>
          <t xml:space="preserve">Saisie obligatoire des frais de gestion
</t>
        </r>
      </text>
    </comment>
    <comment ref="H94" authorId="2">
      <text>
        <r>
          <rPr>
            <sz val="8"/>
            <rFont val="Tahoma"/>
            <family val="0"/>
          </rPr>
          <t xml:space="preserve">Saisie obligatoire des frais de gestion
</t>
        </r>
      </text>
    </comment>
    <comment ref="H118" authorId="2">
      <text>
        <r>
          <rPr>
            <sz val="8"/>
            <rFont val="Tahoma"/>
            <family val="0"/>
          </rPr>
          <t xml:space="preserve">Saisie obligatoire des frais de gestion
</t>
        </r>
      </text>
    </comment>
    <comment ref="H142" authorId="2">
      <text>
        <r>
          <rPr>
            <sz val="8"/>
            <rFont val="Tahoma"/>
            <family val="0"/>
          </rPr>
          <t xml:space="preserve">Saisie obligatoire des frais de gestion
</t>
        </r>
      </text>
    </comment>
    <comment ref="H166" authorId="2">
      <text>
        <r>
          <rPr>
            <sz val="8"/>
            <rFont val="Tahoma"/>
            <family val="0"/>
          </rPr>
          <t xml:space="preserve">Saisie obligatoire des frais de gestion
</t>
        </r>
      </text>
    </comment>
    <comment ref="H190" authorId="2">
      <text>
        <r>
          <rPr>
            <sz val="8"/>
            <rFont val="Tahoma"/>
            <family val="0"/>
          </rPr>
          <t xml:space="preserve">Saisie obligatoire des frais de gestion
</t>
        </r>
      </text>
    </comment>
    <comment ref="H214" authorId="2">
      <text>
        <r>
          <rPr>
            <sz val="8"/>
            <rFont val="Tahoma"/>
            <family val="0"/>
          </rPr>
          <t xml:space="preserve">Saisie obligatoire des frais de gestion
</t>
        </r>
      </text>
    </comment>
    <comment ref="H238" authorId="2">
      <text>
        <r>
          <rPr>
            <sz val="8"/>
            <rFont val="Tahoma"/>
            <family val="0"/>
          </rPr>
          <t xml:space="preserve">Saisie obligatoire des frais de gestion
</t>
        </r>
      </text>
    </comment>
    <comment ref="H262" authorId="2">
      <text>
        <r>
          <rPr>
            <sz val="8"/>
            <rFont val="Tahoma"/>
            <family val="0"/>
          </rPr>
          <t xml:space="preserve">Saisie obligatoire des frais de gestion
</t>
        </r>
      </text>
    </comment>
    <comment ref="H286" authorId="2">
      <text>
        <r>
          <rPr>
            <sz val="8"/>
            <rFont val="Tahoma"/>
            <family val="0"/>
          </rPr>
          <t xml:space="preserve">Saisie obligatoire des frais de gestion
</t>
        </r>
      </text>
    </comment>
    <comment ref="H310" authorId="2">
      <text>
        <r>
          <rPr>
            <sz val="8"/>
            <rFont val="Tahoma"/>
            <family val="0"/>
          </rPr>
          <t xml:space="preserve">Saisie obligatoire des frais de gestion
</t>
        </r>
      </text>
    </comment>
    <comment ref="H334" authorId="2">
      <text>
        <r>
          <rPr>
            <sz val="8"/>
            <rFont val="Tahoma"/>
            <family val="0"/>
          </rPr>
          <t xml:space="preserve">Saisie obligatoire des frais de gestion
</t>
        </r>
      </text>
    </comment>
    <comment ref="G29" authorId="0">
      <text>
        <r>
          <rPr>
            <b/>
            <sz val="8"/>
            <rFont val="Tahoma"/>
            <family val="0"/>
          </rPr>
          <t>Menu déroulant</t>
        </r>
        <r>
          <rPr>
            <sz val="8"/>
            <rFont val="Tahoma"/>
            <family val="0"/>
          </rPr>
          <t xml:space="preserve">
</t>
        </r>
      </text>
    </comment>
    <comment ref="G53" authorId="0">
      <text>
        <r>
          <rPr>
            <b/>
            <sz val="8"/>
            <rFont val="Tahoma"/>
            <family val="0"/>
          </rPr>
          <t>Menu déroulant</t>
        </r>
        <r>
          <rPr>
            <sz val="8"/>
            <rFont val="Tahoma"/>
            <family val="0"/>
          </rPr>
          <t xml:space="preserve">
</t>
        </r>
      </text>
    </comment>
    <comment ref="G77" authorId="0">
      <text>
        <r>
          <rPr>
            <b/>
            <sz val="8"/>
            <rFont val="Tahoma"/>
            <family val="0"/>
          </rPr>
          <t>Menu déroulant</t>
        </r>
        <r>
          <rPr>
            <sz val="8"/>
            <rFont val="Tahoma"/>
            <family val="0"/>
          </rPr>
          <t xml:space="preserve">
</t>
        </r>
      </text>
    </comment>
    <comment ref="G101" authorId="0">
      <text>
        <r>
          <rPr>
            <b/>
            <sz val="8"/>
            <rFont val="Tahoma"/>
            <family val="0"/>
          </rPr>
          <t>Menu déroulant</t>
        </r>
        <r>
          <rPr>
            <sz val="8"/>
            <rFont val="Tahoma"/>
            <family val="0"/>
          </rPr>
          <t xml:space="preserve">
</t>
        </r>
      </text>
    </comment>
    <comment ref="G125" authorId="0">
      <text>
        <r>
          <rPr>
            <b/>
            <sz val="8"/>
            <rFont val="Tahoma"/>
            <family val="0"/>
          </rPr>
          <t>Menu déroulant</t>
        </r>
        <r>
          <rPr>
            <sz val="8"/>
            <rFont val="Tahoma"/>
            <family val="0"/>
          </rPr>
          <t xml:space="preserve">
</t>
        </r>
      </text>
    </comment>
    <comment ref="G149" authorId="0">
      <text>
        <r>
          <rPr>
            <b/>
            <sz val="8"/>
            <rFont val="Tahoma"/>
            <family val="0"/>
          </rPr>
          <t>Menu déroulant</t>
        </r>
        <r>
          <rPr>
            <sz val="8"/>
            <rFont val="Tahoma"/>
            <family val="0"/>
          </rPr>
          <t xml:space="preserve">
</t>
        </r>
      </text>
    </comment>
    <comment ref="G173" authorId="0">
      <text>
        <r>
          <rPr>
            <b/>
            <sz val="8"/>
            <rFont val="Tahoma"/>
            <family val="0"/>
          </rPr>
          <t>Menu déroulant</t>
        </r>
        <r>
          <rPr>
            <sz val="8"/>
            <rFont val="Tahoma"/>
            <family val="0"/>
          </rPr>
          <t xml:space="preserve">
</t>
        </r>
      </text>
    </comment>
    <comment ref="G197" authorId="0">
      <text>
        <r>
          <rPr>
            <b/>
            <sz val="8"/>
            <rFont val="Tahoma"/>
            <family val="0"/>
          </rPr>
          <t>Menu déroulant</t>
        </r>
        <r>
          <rPr>
            <sz val="8"/>
            <rFont val="Tahoma"/>
            <family val="0"/>
          </rPr>
          <t xml:space="preserve">
</t>
        </r>
      </text>
    </comment>
    <comment ref="G221" authorId="0">
      <text>
        <r>
          <rPr>
            <b/>
            <sz val="8"/>
            <rFont val="Tahoma"/>
            <family val="0"/>
          </rPr>
          <t>Menu déroulant</t>
        </r>
        <r>
          <rPr>
            <sz val="8"/>
            <rFont val="Tahoma"/>
            <family val="0"/>
          </rPr>
          <t xml:space="preserve">
</t>
        </r>
      </text>
    </comment>
    <comment ref="G245" authorId="0">
      <text>
        <r>
          <rPr>
            <b/>
            <sz val="8"/>
            <rFont val="Tahoma"/>
            <family val="0"/>
          </rPr>
          <t>Menu déroulant</t>
        </r>
        <r>
          <rPr>
            <sz val="8"/>
            <rFont val="Tahoma"/>
            <family val="0"/>
          </rPr>
          <t xml:space="preserve">
</t>
        </r>
      </text>
    </comment>
    <comment ref="G269" authorId="0">
      <text>
        <r>
          <rPr>
            <b/>
            <sz val="8"/>
            <rFont val="Tahoma"/>
            <family val="0"/>
          </rPr>
          <t>Menu déroulant</t>
        </r>
        <r>
          <rPr>
            <sz val="8"/>
            <rFont val="Tahoma"/>
            <family val="0"/>
          </rPr>
          <t xml:space="preserve">
</t>
        </r>
      </text>
    </comment>
    <comment ref="G293" authorId="0">
      <text>
        <r>
          <rPr>
            <b/>
            <sz val="8"/>
            <rFont val="Tahoma"/>
            <family val="0"/>
          </rPr>
          <t>Menu déroulant</t>
        </r>
        <r>
          <rPr>
            <sz val="8"/>
            <rFont val="Tahoma"/>
            <family val="0"/>
          </rPr>
          <t xml:space="preserve">
</t>
        </r>
      </text>
    </comment>
    <comment ref="G317" authorId="0">
      <text>
        <r>
          <rPr>
            <b/>
            <sz val="8"/>
            <rFont val="Tahoma"/>
            <family val="0"/>
          </rPr>
          <t>Menu déroulant</t>
        </r>
        <r>
          <rPr>
            <sz val="8"/>
            <rFont val="Tahoma"/>
            <family val="0"/>
          </rPr>
          <t xml:space="preserve">
</t>
        </r>
      </text>
    </comment>
  </commentList>
</comments>
</file>

<file path=xl/sharedStrings.xml><?xml version="1.0" encoding="utf-8"?>
<sst xmlns="http://schemas.openxmlformats.org/spreadsheetml/2006/main" count="819" uniqueCount="154">
  <si>
    <t>Il est important de définir une numérotation dans le partenariat de façon à ce que le rang des partenaires soit identique à celui figurant dans les documents de soumission. Le partenaire coordinateur doit être identifié comme le partenaire n° 1.
Afin de fournir une bonne vision de la complémentarité entre les différents partenaires, il est indispensable de définir une numérotation des tâches à l'échelle du projet et non au niveau de chaque partenaire; chaque partenaire devra s'y conformer et ne remplir que les n° de tâche le concernant. Ce découpage doit être cohérent avec le contenu scientifique et technique du projet fourni dans le document de soumission B. Le nombre de tâches est limité à 10, incluant une tâche 0 relative à la coordination du projet (ou, le cas échéant, à l'unique tâche du projet).</t>
  </si>
  <si>
    <r>
      <t>Attention, le tableau</t>
    </r>
    <r>
      <rPr>
        <b/>
        <sz val="12"/>
        <rFont val="Arial"/>
        <family val="2"/>
      </rPr>
      <t xml:space="preserve"> récapitulatif des données financières  </t>
    </r>
    <r>
      <rPr>
        <b/>
        <sz val="12"/>
        <color indexed="10"/>
        <rFont val="Arial"/>
        <family val="2"/>
      </rPr>
      <t xml:space="preserve">devra être copié collé </t>
    </r>
    <r>
      <rPr>
        <b/>
        <sz val="12"/>
        <rFont val="Arial"/>
        <family val="2"/>
      </rPr>
      <t>dans le "Document scientifique associé"</t>
    </r>
    <r>
      <rPr>
        <b/>
        <sz val="12"/>
        <color indexed="10"/>
        <rFont val="Arial"/>
        <family val="2"/>
      </rPr>
      <t xml:space="preserve"> </t>
    </r>
    <r>
      <rPr>
        <b/>
        <sz val="12"/>
        <rFont val="Arial"/>
        <family val="2"/>
      </rPr>
      <t>après le §2 "Justification scientifique des moyens demandés sur la page "</t>
    </r>
    <r>
      <rPr>
        <b/>
        <sz val="12"/>
        <color indexed="10"/>
        <rFont val="Arial"/>
        <family val="2"/>
      </rPr>
      <t>Collez ici le tableau récapitulatif des données financières" en format paysage</t>
    </r>
    <r>
      <rPr>
        <b/>
        <sz val="12"/>
        <rFont val="Arial"/>
        <family val="2"/>
      </rPr>
      <t xml:space="preserve">. Ce tableau est rempli automatiquement à partir des données saisies dans chaque tableau budgétaire des partenaires. </t>
    </r>
  </si>
  <si>
    <t>Récapitulatif des données financières 
(les 2 tableaux ci-dessous sont à coller après le §2 du document scientifique associé)</t>
  </si>
  <si>
    <t xml:space="preserve">   </t>
  </si>
  <si>
    <t xml:space="preserve">  • si assiette calculée sur la base du coût complet :    </t>
  </si>
  <si>
    <r>
      <t xml:space="preserve">Dans le tableau « Fiches budgétaires - MatetPro », seules les </t>
    </r>
    <r>
      <rPr>
        <b/>
        <sz val="12"/>
        <rFont val="Arial"/>
        <family val="2"/>
      </rPr>
      <t>cellules de couleur bleu</t>
    </r>
    <r>
      <rPr>
        <sz val="12"/>
        <rFont val="Arial"/>
        <family val="2"/>
      </rPr>
      <t xml:space="preserve"> sont à remplir. </t>
    </r>
  </si>
  <si>
    <r>
      <t>1. Nom complet du Partenaire</t>
    </r>
    <r>
      <rPr>
        <sz val="12"/>
        <rFont val="Arial"/>
        <family val="2"/>
      </rPr>
      <t xml:space="preserve"> : reporter l’intitulé du laboratoire ou de l’entreprise participant au projet. </t>
    </r>
  </si>
  <si>
    <r>
      <t>2. Catégorie de Partenaire</t>
    </r>
    <r>
      <rPr>
        <sz val="12"/>
        <rFont val="Arial"/>
        <family val="2"/>
      </rPr>
      <t xml:space="preserve"> (menu déroulant).  2 catégories possibles : </t>
    </r>
  </si>
  <si>
    <r>
      <t xml:space="preserve">• </t>
    </r>
    <r>
      <rPr>
        <b/>
        <i/>
        <sz val="10"/>
        <rFont val="Arial"/>
        <family val="2"/>
      </rPr>
      <t xml:space="preserve">Coût marginal : </t>
    </r>
    <r>
      <rPr>
        <sz val="10"/>
        <rFont val="Arial"/>
        <family val="2"/>
      </rPr>
      <t xml:space="preserve">laboratoires des organismes publics ou des fondations de recherche, sauf EPIC dans le cadre d'un projet partenarial organisme de recherche / entreprise (voir définition en annexe § 2.3 du texte de l'AAP),   </t>
    </r>
  </si>
  <si>
    <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organimes de recherche privés,…).</t>
    </r>
    <r>
      <rPr>
        <b/>
        <i/>
        <sz val="10"/>
        <rFont val="Arial"/>
        <family val="2"/>
      </rPr>
      <t xml:space="preserve"> </t>
    </r>
    <r>
      <rPr>
        <sz val="10"/>
        <rFont val="Arial"/>
        <family val="2"/>
      </rPr>
      <t xml:space="preserve"> </t>
    </r>
  </si>
  <si>
    <r>
      <t xml:space="preserve">Sont considérées comme dépenses d'équipement, les matériels dont la valeur unitaire est </t>
    </r>
    <r>
      <rPr>
        <b/>
        <sz val="12"/>
        <rFont val="Arial"/>
        <family val="2"/>
      </rPr>
      <t>supérieure à 4 000 € HT</t>
    </r>
    <r>
      <rPr>
        <sz val="12"/>
        <rFont val="Arial"/>
        <family val="2"/>
      </rPr>
      <t>.</t>
    </r>
  </si>
  <si>
    <r>
      <t xml:space="preserve">Pour les </t>
    </r>
    <r>
      <rPr>
        <b/>
        <sz val="12"/>
        <rFont val="Arial"/>
        <family val="2"/>
      </rPr>
      <t>organismes publics</t>
    </r>
    <r>
      <rPr>
        <sz val="12"/>
        <rFont val="Arial"/>
        <family val="2"/>
      </rPr>
      <t xml:space="preserve"> </t>
    </r>
    <r>
      <rPr>
        <sz val="10"/>
        <rFont val="Arial"/>
        <family val="2"/>
      </rPr>
      <t>(sauf les EPIC dans le cadre d'un projet partenarial organisme de recherche / entreprise - voir définition en annexe § 2.3 du texte de l'AAP</t>
    </r>
    <r>
      <rPr>
        <sz val="12"/>
        <rFont val="Arial"/>
        <family val="2"/>
      </rPr>
      <t xml:space="preserve">), et les </t>
    </r>
    <r>
      <rPr>
        <b/>
        <sz val="12"/>
        <rFont val="Arial"/>
        <family val="2"/>
      </rPr>
      <t>fondations de</t>
    </r>
    <r>
      <rPr>
        <sz val="12"/>
        <rFont val="Arial"/>
        <family val="2"/>
      </rPr>
      <t xml:space="preserve"> </t>
    </r>
    <r>
      <rPr>
        <b/>
        <sz val="12"/>
        <rFont val="Arial"/>
        <family val="2"/>
      </rPr>
      <t>recherche</t>
    </r>
    <r>
      <rPr>
        <sz val="12"/>
        <rFont val="Arial"/>
        <family val="2"/>
      </rPr>
      <t xml:space="preserve">, il s'agit du </t>
    </r>
    <r>
      <rPr>
        <b/>
        <sz val="12"/>
        <rFont val="Arial"/>
        <family val="2"/>
      </rPr>
      <t>coût total de ces matériels</t>
    </r>
    <r>
      <rPr>
        <sz val="12"/>
        <rFont val="Arial"/>
        <family val="2"/>
      </rPr>
      <t xml:space="preserve">. </t>
    </r>
  </si>
  <si>
    <r>
      <t>Important :</t>
    </r>
    <r>
      <rPr>
        <sz val="12"/>
        <rFont val="Arial"/>
        <family val="2"/>
      </rPr>
      <t xml:space="preserve"> Pour un enseignant chercheur, ne compter que la partie du coût salarial correspondant à la part consacrée au projet dans son activité de recherche (50% du salaire et des charges salariales pour 100% du temps de recherche consacré au projet).</t>
    </r>
  </si>
  <si>
    <r>
      <t xml:space="preserve">  </t>
    </r>
    <r>
      <rPr>
        <b/>
        <sz val="10"/>
        <rFont val="Arial"/>
        <family val="2"/>
      </rPr>
      <t xml:space="preserve">• si assiette calculée sur la base du coût marginal :  </t>
    </r>
  </si>
  <si>
    <r>
      <t xml:space="preserve">Pour les </t>
    </r>
    <r>
      <rPr>
        <b/>
        <sz val="12"/>
        <rFont val="Arial"/>
        <family val="2"/>
      </rPr>
      <t>EPIC</t>
    </r>
    <r>
      <rPr>
        <sz val="12"/>
        <rFont val="Arial"/>
        <family val="2"/>
      </rPr>
      <t xml:space="preserve"> dans le cadre d'un projet partenarial organisme de recherche / entreprise le taux maximum est de 50 %.</t>
    </r>
  </si>
  <si>
    <r>
      <t>¨</t>
    </r>
    <r>
      <rPr>
        <sz val="7"/>
        <rFont val="Times New Roman"/>
        <family val="1"/>
      </rPr>
      <t xml:space="preserve">      </t>
    </r>
    <r>
      <rPr>
        <b/>
        <sz val="12"/>
        <rFont val="Arial"/>
        <family val="2"/>
      </rPr>
      <t>Autres bénéficiaires </t>
    </r>
    <r>
      <rPr>
        <sz val="10"/>
        <rFont val="Arial"/>
        <family val="2"/>
      </rPr>
      <t>: entreprises, EPIC dans le cadre d'un projet partenarial organisme de recherche / entreprise, laboratoires des organismes de recherche privés, centre technique, micro-entreprise ( ≤ 9 employés), PME autre que micro-entreprise .</t>
    </r>
  </si>
  <si>
    <r>
      <t xml:space="preserve">Dans le cas d'une base de calcul de l'assiette sur le </t>
    </r>
    <r>
      <rPr>
        <b/>
        <sz val="12"/>
        <rFont val="Arial"/>
        <family val="2"/>
      </rPr>
      <t>coût margina</t>
    </r>
    <r>
      <rPr>
        <sz val="12"/>
        <rFont val="Arial"/>
        <family val="2"/>
      </rPr>
      <t>l, le coût du personnel permanent (personnel statutaire dans le cas des laboratoires d'organismes public de recherche) n'est pas pris en compte dans le calcul du montant de l'assiette de l'aide.</t>
    </r>
  </si>
  <si>
    <t xml:space="preserve">Renseigner la rubrique frais de gestion / frais de structure demandés soit en reportant le montant maximum pris en compte par l'ANR, calculé automatiquement et apparaissant dans la cellule de couleur bleue située sur la même ligne, soit en inscrivant un montant inférieur: </t>
  </si>
  <si>
    <r>
      <t xml:space="preserve">Pour le calcul du </t>
    </r>
    <r>
      <rPr>
        <b/>
        <sz val="12"/>
        <rFont val="Arial"/>
        <family val="2"/>
      </rPr>
      <t>coût complet</t>
    </r>
    <r>
      <rPr>
        <sz val="12"/>
        <rFont val="Arial"/>
        <family val="2"/>
      </rPr>
      <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r>
  </si>
  <si>
    <r>
      <t>¨</t>
    </r>
    <r>
      <rPr>
        <sz val="7"/>
        <rFont val="Times New Roman"/>
        <family val="1"/>
      </rPr>
      <t xml:space="preserve">      </t>
    </r>
    <r>
      <rPr>
        <b/>
        <sz val="12"/>
        <rFont val="Arial"/>
        <family val="2"/>
      </rPr>
      <t xml:space="preserve">Organismes publics de recherche ou fondation de recherche </t>
    </r>
    <r>
      <rPr>
        <sz val="12"/>
        <rFont val="Arial"/>
        <family val="2"/>
      </rPr>
      <t xml:space="preserve"> </t>
    </r>
    <r>
      <rPr>
        <sz val="10"/>
        <rFont val="Arial"/>
        <family val="2"/>
      </rPr>
      <t xml:space="preserve">sauf les EPIC dans le cadre d'un projet partenarial organisme de recherche / entreprise </t>
    </r>
  </si>
  <si>
    <t>Le choix de ces matériels doit faire l'objet de justification scientifique et technique dans le dossier scientifique associé (§ 2).</t>
  </si>
  <si>
    <t>Catégorie de partenaire</t>
  </si>
  <si>
    <t>Base de calcul pour l'assiette de l'aide</t>
  </si>
  <si>
    <t>Données financières (montant HT en € incluant la TVA non récupérable)</t>
  </si>
  <si>
    <t>EQUIPEMENTS        (€)</t>
  </si>
  <si>
    <t>Personnels</t>
  </si>
  <si>
    <t>Prestations de service externe (€)</t>
  </si>
  <si>
    <t>Missions (€)</t>
  </si>
  <si>
    <t>Autres dépenses (€)</t>
  </si>
  <si>
    <t>Dépenses justifiées sur facturation interne (€)</t>
  </si>
  <si>
    <t>Totaux (€)</t>
  </si>
  <si>
    <t>permanents</t>
  </si>
  <si>
    <t>personne. mois</t>
  </si>
  <si>
    <t>Coût (€)</t>
  </si>
  <si>
    <t>Montant maximum des frais de gestion/ frais de structure  (€)</t>
  </si>
  <si>
    <t>Frais d'environnement (€)</t>
  </si>
  <si>
    <t>Aide demandée (€)</t>
  </si>
  <si>
    <t>Coût complet (€)</t>
  </si>
  <si>
    <t>Coût éligible pour le calcul de l'aide : Assiette (€)</t>
  </si>
  <si>
    <t>&lt;--Frais de gestion / frais de structure demandés (€)--&gt;</t>
  </si>
  <si>
    <t>Frais de gestion / frais de structure demandés (€)--&gt;</t>
  </si>
  <si>
    <t>|</t>
  </si>
  <si>
    <t>Taux d'aide demandée)--&gt;</t>
  </si>
  <si>
    <t>Partenaire1</t>
  </si>
  <si>
    <t>Partenaire2</t>
  </si>
  <si>
    <t>Partenaire3</t>
  </si>
  <si>
    <t>Partenaire4</t>
  </si>
  <si>
    <t>non permanents à financer par l'ANR</t>
  </si>
  <si>
    <t>Autres non permanents</t>
  </si>
  <si>
    <t xml:space="preserve">Uniquement pour laboratoire d'organisme public de recherche ou fondation financé au coût marginal, indiquer le taux d'environnement </t>
  </si>
  <si>
    <t>TauxAide</t>
  </si>
  <si>
    <t>100%</t>
  </si>
  <si>
    <t>0%</t>
  </si>
  <si>
    <t>Nom Complet du partenaire</t>
  </si>
  <si>
    <t>Recommandations générales</t>
  </si>
  <si>
    <t xml:space="preserve">Compléter une fiche par partenaire. </t>
  </si>
  <si>
    <r>
      <t xml:space="preserve">Afin de garantir l’intégrité de l’ensemble des données calculées automatiquement, il est indispensable de </t>
    </r>
    <r>
      <rPr>
        <b/>
        <sz val="12"/>
        <rFont val="Arial"/>
        <family val="2"/>
      </rPr>
      <t xml:space="preserve">ne pas modifier la structure du fichier </t>
    </r>
    <r>
      <rPr>
        <sz val="12"/>
        <rFont val="Arial"/>
        <family val="2"/>
      </rPr>
      <t xml:space="preserve">(aucune suppression ni ajout de lignes). </t>
    </r>
  </si>
  <si>
    <t>Pour chaque partenaire du projet, renseigner les différents éléments rentrant dans le calcul des coûts complets et des coûts éligibles. </t>
  </si>
  <si>
    <t>Les définitions de ces termes figurent dans le texte de l’appel à projets (AAP), en annexe § 2.3.</t>
  </si>
  <si>
    <r>
      <t>3. Base de calcul pour l’assiette de l’aide</t>
    </r>
    <r>
      <rPr>
        <sz val="12"/>
        <rFont val="Arial"/>
        <family val="2"/>
      </rPr>
      <t xml:space="preserve"> (</t>
    </r>
    <r>
      <rPr>
        <sz val="10"/>
        <rFont val="Arial"/>
        <family val="2"/>
      </rPr>
      <t>sélection automatique en fonction de la catégorie du partenaire</t>
    </r>
    <r>
      <rPr>
        <sz val="12"/>
        <rFont val="Arial"/>
        <family val="2"/>
      </rPr>
      <t xml:space="preserve">). L’assiette de l’aide est, par définition, l’ensemble des dépenses imputables au projet qui sont </t>
    </r>
    <r>
      <rPr>
        <b/>
        <sz val="12"/>
        <rFont val="Arial"/>
        <family val="2"/>
      </rPr>
      <t>éligibles</t>
    </r>
    <r>
      <rPr>
        <sz val="12"/>
        <rFont val="Arial"/>
        <family val="2"/>
      </rPr>
      <t xml:space="preserve"> à l’aide de l’ANR. Pour certains types de partenaires, l'assiette est constituée par le coût marginal nécessaire à la réalisation de l'opération, et pour les autres par le coût complet : </t>
    </r>
  </si>
  <si>
    <t>En cas de doute, vous pouvez contacter votre correspondant à l’USAR.</t>
  </si>
  <si>
    <t>4. Equipements</t>
  </si>
  <si>
    <r>
      <t xml:space="preserve">Pour les </t>
    </r>
    <r>
      <rPr>
        <b/>
        <sz val="12"/>
        <rFont val="Arial"/>
        <family val="2"/>
      </rPr>
      <t>autres catégories</t>
    </r>
    <r>
      <rPr>
        <sz val="12"/>
        <rFont val="Arial"/>
        <family val="2"/>
      </rPr>
      <t xml:space="preserve"> de partenaires (</t>
    </r>
    <r>
      <rPr>
        <sz val="10"/>
        <rFont val="Arial"/>
        <family val="2"/>
      </rPr>
      <t>entreprises, EPIC dans le cadre d'un projet partenarial organisme de recherche / entreprise, laboratoires des organismes de recherche privés,…</t>
    </r>
    <r>
      <rPr>
        <sz val="12"/>
        <rFont val="Arial"/>
        <family val="2"/>
      </rPr>
      <t xml:space="preserve">), si les matériels sont réutilisables après la réalisation de l'opération et sauf dérogation exceptionnelle accordée par l'ANR, il s'agit de la </t>
    </r>
    <r>
      <rPr>
        <b/>
        <sz val="12"/>
        <rFont val="Arial"/>
        <family val="2"/>
      </rPr>
      <t>partie des amortissements calculée au prorata</t>
    </r>
    <r>
      <rPr>
        <sz val="12"/>
        <rFont val="Arial"/>
        <family val="2"/>
      </rPr>
      <t xml:space="preserve"> </t>
    </r>
    <r>
      <rPr>
        <b/>
        <sz val="12"/>
        <rFont val="Arial"/>
        <family val="2"/>
      </rPr>
      <t>de la durée d'utilisation</t>
    </r>
    <r>
      <rPr>
        <sz val="12"/>
        <rFont val="Arial"/>
        <family val="2"/>
      </rPr>
      <t xml:space="preserve">; pour un matériel non réutilisable après le projet, il s'agit du </t>
    </r>
    <r>
      <rPr>
        <b/>
        <sz val="12"/>
        <rFont val="Arial"/>
        <family val="2"/>
      </rPr>
      <t>coût total</t>
    </r>
    <r>
      <rPr>
        <sz val="12"/>
        <rFont val="Arial"/>
        <family val="2"/>
      </rPr>
      <t>.</t>
    </r>
  </si>
  <si>
    <r>
      <t xml:space="preserve">Les montants sont à renseigner hors taxes (HT) augmentés éventuellement de la TVA non récupérable. En conséquence, les montants indiqués doivent prendre en compte la proportion </t>
    </r>
    <r>
      <rPr>
        <i/>
        <sz val="12"/>
        <rFont val="Arial"/>
        <family val="2"/>
      </rPr>
      <t>x</t>
    </r>
    <r>
      <rPr>
        <sz val="12"/>
        <rFont val="Arial"/>
        <family val="2"/>
      </rPr>
      <t xml:space="preserve"> de TVA non récupérable de l'organisme (coût = coût HT * (1+ x *0.196)). </t>
    </r>
  </si>
  <si>
    <t>5. Personnels</t>
  </si>
  <si>
    <t>Les dépenses de personnels sont de 3 catégories :</t>
  </si>
  <si>
    <t>Il s'agit des personnels statutaires ou en CDI.</t>
  </si>
  <si>
    <t>Renseigner le nombre total de personne.mois  par partenaire (une personne à temps plein pendant un an = 12 personnes.mois) et le coût total correspondant (salaires bruts, primes diverses, et charges patronales, y compris la taxe sur les salaires).</t>
  </si>
  <si>
    <t>5.2 - Personnels non permanents à financer par l’ANR</t>
  </si>
  <si>
    <t>Il s'agit des personnels ne pouvant être qualifiés de permanents dont le financement est demandé à l’ANR : personnels en CDD, doctorants, post-doctorants,…</t>
  </si>
  <si>
    <t>Ce poste est pris en compte pour le calcul de l'assiette de l'aide et pour le calcul du coût complet du projet.</t>
  </si>
  <si>
    <t xml:space="preserve">5.3 - Autres non permanents </t>
  </si>
  <si>
    <t>Il s'agit des personnels ne pouvant être qualifiés de permanents financés par ailleurs: personnels en CDD, stagiaires,  doctorants, post-doctorants,…</t>
  </si>
  <si>
    <r>
      <t xml:space="preserve">Les personnels </t>
    </r>
    <r>
      <rPr>
        <b/>
        <sz val="12"/>
        <rFont val="Arial"/>
        <family val="2"/>
      </rPr>
      <t xml:space="preserve">non permanents sans financement ANR demandé </t>
    </r>
    <r>
      <rPr>
        <sz val="12"/>
        <rFont val="Arial"/>
        <family val="2"/>
      </rPr>
      <t>(par exemple, les doctorants titulaires d'une convention CIFRE) ne sont pas pris en compte pour le calcul de l'assiette de l'aide, mais ils le sont pour le calcul du coût complet du projet.</t>
    </r>
  </si>
  <si>
    <t>6. Prestation de service externe</t>
  </si>
  <si>
    <t>Ce montant doit être inférieur ou égal à  50% du coût global entrant dans l’assiette de l’aide par projet.</t>
  </si>
  <si>
    <t>7. Missions</t>
  </si>
  <si>
    <t>Il s’agit des frais de déplacement des personnels permanents ou temporaires  participants au projet.</t>
  </si>
  <si>
    <t xml:space="preserve">8. Autres dépenses </t>
  </si>
  <si>
    <t>Les autres dépenses de fonctionnement (fluides, petit matériels dont équipement d’une valeur unitaire inférieure ou égale à 4 000 €HT, consommables,…) nécessaires à la conduite du projet.</t>
  </si>
  <si>
    <t>9. Frais de gestion / frais de structure</t>
  </si>
  <si>
    <t>Calculés automatiquement.</t>
  </si>
  <si>
    <r>
      <t xml:space="preserve">Les frais de gestion / frais de structures sont pris en compte pour le calcul du coût complet du projet. </t>
    </r>
    <r>
      <rPr>
        <b/>
        <sz val="12"/>
        <rFont val="Arial"/>
        <family val="2"/>
      </rPr>
      <t>Pour le calcul de l'assiette, leur montant est pris en compte dans la limite d'un montant maximum.</t>
    </r>
  </si>
  <si>
    <t xml:space="preserve">Pour mémoire, le mode de calcul des frais de gestion / frais de structure (MF) est rappelé dans le tableau ci-dessous, selon les règles figurant dans le Règlement relatif aux modalités d'attribution des aides de l'ANR :    </t>
  </si>
  <si>
    <r>
      <t xml:space="preserve">     </t>
    </r>
    <r>
      <rPr>
        <sz val="10"/>
        <rFont val="Arial"/>
        <family val="2"/>
      </rPr>
      <t xml:space="preserve">MF = (Q1 +R +S+T+U+V) * 0,04 </t>
    </r>
  </si>
  <si>
    <t xml:space="preserve">     MF = ((PP+Q1)*0,2) + ((PP+Q1) + ((PP+Q1) * 0,2))*0,4 + (R +S + T + U) * 0,07</t>
  </si>
  <si>
    <t>avec :</t>
  </si>
  <si>
    <t>- PP  : personnel permanent</t>
  </si>
  <si>
    <t>- Q1  : personnel non permanent avec financement ANR demandé</t>
  </si>
  <si>
    <t>- R    : équipements</t>
  </si>
  <si>
    <t>- S    : prestations de services externes</t>
  </si>
  <si>
    <t>- T    : frais de mission</t>
  </si>
  <si>
    <t>- U    : autres dépenses de charges externes</t>
  </si>
  <si>
    <t>- V    : dépenses sur facturation interne.</t>
  </si>
  <si>
    <t>10. Frais d’environnement</t>
  </si>
  <si>
    <r>
      <t xml:space="preserve">Ceci concerne exclusivement les </t>
    </r>
    <r>
      <rPr>
        <b/>
        <sz val="12"/>
        <rFont val="Arial"/>
        <family val="2"/>
      </rPr>
      <t>organismes publics</t>
    </r>
    <r>
      <rPr>
        <sz val="12"/>
        <rFont val="Arial"/>
        <family val="2"/>
      </rPr>
      <t xml:space="preserve"> financés sur la base du coût marginal et les</t>
    </r>
    <r>
      <rPr>
        <b/>
        <sz val="12"/>
        <rFont val="Arial"/>
        <family val="2"/>
      </rPr>
      <t xml:space="preserve"> fondations de recherche</t>
    </r>
    <r>
      <rPr>
        <sz val="12"/>
        <rFont val="Arial"/>
        <family val="2"/>
      </rPr>
      <t>.</t>
    </r>
  </si>
  <si>
    <t>Renseigner la valeur du taux d'environnement (ex. : inscrire 80 pour un taux de 80 %) de l'organisme assurant la tutelle de gestion du partenaire pour le projet. Les frais d'environnement sont calculés automatiquement.</t>
  </si>
  <si>
    <t>11. Coût complet, assiette de l’aide</t>
  </si>
  <si>
    <r>
      <t xml:space="preserve">Le coût complet </t>
    </r>
    <r>
      <rPr>
        <sz val="12"/>
        <rFont val="Arial"/>
        <family val="2"/>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</si>
  <si>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r>
      <t>L'assiette de l'aide</t>
    </r>
    <r>
      <rPr>
        <sz val="12"/>
        <rFont val="Arial"/>
        <family val="2"/>
      </rPr>
      <t xml:space="preserve"> est calculée automatiquement à partir de certaines données rentrées dans le tableau, du montant des frais de gestion/frais de structure dans la limite d'un montant maximum.</t>
    </r>
  </si>
  <si>
    <t>12. Taux d’aide demandé, aide demandée</t>
  </si>
  <si>
    <t>Renseigner la valeur du taux d'aide demandé (ex. : inscrire 50 pour 50 %).</t>
  </si>
  <si>
    <r>
      <t xml:space="preserve">Pour les </t>
    </r>
    <r>
      <rPr>
        <b/>
        <sz val="12"/>
        <rFont val="Arial"/>
        <family val="2"/>
      </rPr>
      <t>organismes publics</t>
    </r>
    <r>
      <rPr>
        <sz val="12"/>
        <rFont val="Arial"/>
        <family val="2"/>
      </rPr>
      <t xml:space="preserve"> financés sur la base du coût marginal et les </t>
    </r>
    <r>
      <rPr>
        <b/>
        <sz val="12"/>
        <rFont val="Arial"/>
        <family val="2"/>
      </rPr>
      <t>fondations</t>
    </r>
    <r>
      <rPr>
        <sz val="12"/>
        <rFont val="Arial"/>
        <family val="2"/>
      </rPr>
      <t xml:space="preserve"> </t>
    </r>
    <r>
      <rPr>
        <b/>
        <sz val="12"/>
        <rFont val="Arial"/>
        <family val="2"/>
      </rPr>
      <t>de recherche</t>
    </r>
    <r>
      <rPr>
        <sz val="12"/>
        <rFont val="Arial"/>
        <family val="2"/>
      </rPr>
      <t xml:space="preserve">, le taux maximum est de </t>
    </r>
    <r>
      <rPr>
        <b/>
        <sz val="12"/>
        <rFont val="Arial"/>
        <family val="2"/>
      </rPr>
      <t>100 %.</t>
    </r>
  </si>
  <si>
    <r>
      <t xml:space="preserve">Pour les </t>
    </r>
    <r>
      <rPr>
        <b/>
        <sz val="12"/>
        <rFont val="Arial"/>
        <family val="2"/>
      </rPr>
      <t>entreprises</t>
    </r>
    <r>
      <rPr>
        <sz val="12"/>
        <rFont val="Arial"/>
        <family val="2"/>
      </rPr>
      <t>, le taux maximum qui peut être demandé figure dans le texte de l'appel à projets (§ 4).</t>
    </r>
  </si>
  <si>
    <r>
      <t xml:space="preserve">Pour les laboratoires des </t>
    </r>
    <r>
      <rPr>
        <b/>
        <sz val="12"/>
        <rFont val="Arial"/>
        <family val="2"/>
      </rPr>
      <t>organismes privés de recherche</t>
    </r>
    <r>
      <rPr>
        <sz val="12"/>
        <rFont val="Arial"/>
        <family val="2"/>
      </rPr>
      <t>, le taux maximum est de 50 %.</t>
    </r>
  </si>
  <si>
    <t>Dans tous les cas, la valeur du taux d'aide demandé est à l'appréciation du partenaire concerné, dans la limite des taux maximum mentionnés plus haut.</t>
  </si>
  <si>
    <r>
      <t>La rubrique "</t>
    </r>
    <r>
      <rPr>
        <b/>
        <sz val="12"/>
        <rFont val="Arial"/>
        <family val="2"/>
      </rPr>
      <t xml:space="preserve">Aide demandée" </t>
    </r>
    <r>
      <rPr>
        <sz val="12"/>
        <rFont val="Arial"/>
        <family val="2"/>
      </rPr>
      <t>est renseignée automatiquement.</t>
    </r>
    <r>
      <rPr>
        <b/>
        <sz val="12"/>
        <rFont val="Arial"/>
        <family val="2"/>
      </rPr>
      <t xml:space="preserve"> </t>
    </r>
  </si>
  <si>
    <r>
      <t xml:space="preserve">NOTA : </t>
    </r>
    <r>
      <rPr>
        <sz val="12"/>
        <rFont val="Arial"/>
        <family val="2"/>
      </rPr>
      <t xml:space="preserve">Les calculs effectués automatiquement le sont à titre indicatif.  Leurs résultats sont destinés à l'information des experts extérieurs ainsi que des membres des comités d'évaluation et de pilotage. Ils n'engagent pas l'ANR, au cas où le projet serait sélectionné. </t>
    </r>
  </si>
  <si>
    <t>Attention les colonnes "Coût Personnels" ne sont pas calculées automatiquement à partir des colonnes "personne.mois"</t>
  </si>
  <si>
    <t>Totaux</t>
  </si>
  <si>
    <t>Tâche1</t>
  </si>
  <si>
    <t>Tâche0</t>
  </si>
  <si>
    <t>Tâche2</t>
  </si>
  <si>
    <t>Tâche3</t>
  </si>
  <si>
    <t>Tâche4</t>
  </si>
  <si>
    <t>Tâche5</t>
  </si>
  <si>
    <t>Tâche6</t>
  </si>
  <si>
    <t>Tâche7</t>
  </si>
  <si>
    <t>Tâche8</t>
  </si>
  <si>
    <t>Tâche9</t>
  </si>
  <si>
    <t>Partenaire5</t>
  </si>
  <si>
    <t>Partenaire6</t>
  </si>
  <si>
    <t>Partenaire7</t>
  </si>
  <si>
    <t>Partenaire8</t>
  </si>
  <si>
    <t>Partenaire9</t>
  </si>
  <si>
    <t>Partenaire10</t>
  </si>
  <si>
    <t>Partenaire11</t>
  </si>
  <si>
    <t>Partenaire12</t>
  </si>
  <si>
    <t>Partenaire13</t>
  </si>
  <si>
    <t>Partenaire14</t>
  </si>
  <si>
    <t>Partenaire 1</t>
  </si>
  <si>
    <t>Partenaire 2</t>
  </si>
  <si>
    <t>Partenaire 3</t>
  </si>
  <si>
    <t>Partenaire 4</t>
  </si>
  <si>
    <t>Partenaire 5</t>
  </si>
  <si>
    <t>Partenaire 6</t>
  </si>
  <si>
    <t>Partenaire 7</t>
  </si>
  <si>
    <t>Partenaire 8</t>
  </si>
  <si>
    <t>Partenaire 9</t>
  </si>
  <si>
    <t>Partenaire 10</t>
  </si>
  <si>
    <t>Partenaire 11</t>
  </si>
  <si>
    <t>Partenaire 12</t>
  </si>
  <si>
    <t>Partenaire 13</t>
  </si>
  <si>
    <t>Partenaire 14</t>
  </si>
  <si>
    <t>Taux d'aide demandée</t>
  </si>
  <si>
    <t>Frais 
d'environnement (€)</t>
  </si>
  <si>
    <t>- Frais de gestion
- frais de structure demandés</t>
  </si>
  <si>
    <t>TOTAUX</t>
  </si>
  <si>
    <r>
      <t>FICHES BUDGÉTAIRES</t>
    </r>
    <r>
      <rPr>
        <b/>
        <sz val="18"/>
        <color indexed="13"/>
        <rFont val="Arial"/>
        <family val="2"/>
      </rPr>
      <t xml:space="preserve"> - </t>
    </r>
    <r>
      <rPr>
        <b/>
        <sz val="14"/>
        <color indexed="13"/>
        <rFont val="Arial"/>
        <family val="2"/>
      </rPr>
      <t>Matériaux Fonctionnels et Procédés Innovants</t>
    </r>
  </si>
  <si>
    <t xml:space="preserve">Programme MatetPro </t>
  </si>
  <si>
    <t xml:space="preserve">Aide à la saisie  pour compléter les fiches budgétaires </t>
  </si>
  <si>
    <t>Cette fiche budgétaire est une aide pour vous permettre de compléter la partie budgétaire du dossier de soumission électronique en ligne (JALIOS)</t>
  </si>
  <si>
    <t xml:space="preserve">Fiche partenaire </t>
  </si>
  <si>
    <t xml:space="preserve">5.1 - Personnels permanents :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</si>
</sst>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0.0%"/>
    <numFmt numFmtId="193" formatCode="_-* #,##0.0\ _€_-;\-* #,##0.0\ _€_-;_-* &quot;-&quot;?\ _€_-;_-@_-"/>
    <numFmt numFmtId="194" formatCode="[$€-2]\ #,##0.00_);[Red]\([$€-2]\ #,##0.00\)"/>
    <numFmt numFmtId="195" formatCode="_-* #,##0.0\ _€_-;\-* #,##0.0\ _€_-;_-* &quot;-&quot;??\ _€_-;_-@_-"/>
  </numFmts>
  <fonts count="59">
    <font>
      <sz val="10"/>
      <name val="Arial"/>
      <family val="0"/>
    </font>
    <font>
      <u val="single"/>
      <sz val="10"/>
      <color indexed="12"/>
      <name val="Arial"/>
      <family val="0"/>
    </font>
    <font>
      <u val="single"/>
      <sz val="10"/>
      <color indexed="36"/>
      <name val="Arial"/>
      <family val="0"/>
    </font>
    <font>
      <sz val="8"/>
      <name val="Arial"/>
      <family val="0"/>
    </font>
    <font>
      <b/>
      <sz val="11"/>
      <name val="Arial"/>
      <family val="2"/>
    </font>
    <font>
      <i/>
      <sz val="10"/>
      <name val="Arial"/>
      <family val="2"/>
    </font>
    <font>
      <b/>
      <sz val="10"/>
      <name val="Arial"/>
      <family val="2"/>
    </font>
    <font>
      <sz val="9"/>
      <name val="Arial"/>
      <family val="2"/>
    </font>
    <font>
      <b/>
      <sz val="18"/>
      <name val="Arial"/>
      <family val="2"/>
    </font>
    <font>
      <b/>
      <sz val="14"/>
      <name val="Arial"/>
      <family val="2"/>
    </font>
    <font>
      <sz val="9"/>
      <color indexed="12"/>
      <name val="Arial"/>
      <family val="2"/>
    </font>
    <font>
      <u val="single"/>
      <sz val="9"/>
      <color indexed="12"/>
      <name val="Arial"/>
      <family val="2"/>
    </font>
    <font>
      <i/>
      <sz val="7"/>
      <name val="Arial"/>
      <family val="2"/>
    </font>
    <font>
      <b/>
      <i/>
      <sz val="10"/>
      <name val="Arial"/>
      <family val="2"/>
    </font>
    <font>
      <sz val="8.5"/>
      <name val="Arial"/>
      <family val="2"/>
    </font>
    <font>
      <b/>
      <sz val="10"/>
      <color indexed="10"/>
      <name val="Arial"/>
      <family val="2"/>
    </font>
    <font>
      <b/>
      <i/>
      <sz val="10"/>
      <color indexed="10"/>
      <name val="Arial"/>
      <family val="2"/>
    </font>
    <font>
      <i/>
      <sz val="9"/>
      <name val="Arial"/>
      <family val="0"/>
    </font>
    <font>
      <b/>
      <sz val="8"/>
      <name val="Tahoma"/>
      <family val="0"/>
    </font>
    <font>
      <sz val="8"/>
      <name val="Tahoma"/>
      <family val="0"/>
    </font>
    <font>
      <sz val="12"/>
      <name val="Arial"/>
      <family val="0"/>
    </font>
    <font>
      <sz val="16"/>
      <name val="Arial"/>
      <family val="0"/>
    </font>
    <font>
      <sz val="6"/>
      <name val="Arial"/>
      <family val="0"/>
    </font>
    <font>
      <b/>
      <sz val="12"/>
      <color indexed="12"/>
      <name val="Arial"/>
      <family val="2"/>
    </font>
    <font>
      <b/>
      <sz val="12"/>
      <color indexed="10"/>
      <name val="Arial"/>
      <family val="2"/>
    </font>
    <font>
      <b/>
      <sz val="12"/>
      <name val="Arial"/>
      <family val="2"/>
    </font>
    <font>
      <sz val="12"/>
      <name val="Symbol"/>
      <family val="1"/>
    </font>
    <font>
      <sz val="7"/>
      <name val="Times New Roman"/>
      <family val="1"/>
    </font>
    <font>
      <i/>
      <sz val="12"/>
      <name val="Arial"/>
      <family val="2"/>
    </font>
    <font>
      <sz val="14"/>
      <name val="Arial"/>
      <family val="2"/>
    </font>
    <font>
      <b/>
      <sz val="9"/>
      <name val="Arial"/>
      <family val="2"/>
    </font>
    <font>
      <b/>
      <i/>
      <sz val="9"/>
      <name val="Arial"/>
      <family val="2"/>
    </font>
    <font>
      <sz val="1"/>
      <color indexed="9"/>
      <name val="Arial"/>
      <family val="0"/>
    </font>
    <font>
      <b/>
      <sz val="16"/>
      <color indexed="13"/>
      <name val="Arial"/>
      <family val="2"/>
    </font>
    <font>
      <b/>
      <sz val="18"/>
      <color indexed="13"/>
      <name val="Arial"/>
      <family val="2"/>
    </font>
    <font>
      <b/>
      <sz val="14"/>
      <color indexed="13"/>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36"/>
      <name val="Arial"/>
      <family val="0"/>
    </font>
    <font>
      <b/>
      <sz val="8"/>
      <name val="Arial"/>
      <family val="2"/>
    </font>
    <font>
      <b/>
      <sz val="14"/>
      <color indexed="12"/>
      <name val="Arial"/>
      <family val="2"/>
    </font>
    <font>
      <b/>
      <i/>
      <sz val="9"/>
      <color indexed="10"/>
      <name val="Arial"/>
      <family val="2"/>
    </font>
    <font>
      <b/>
      <u val="single"/>
      <sz val="12"/>
      <color indexed="21"/>
      <name val="Arial"/>
      <family val="2"/>
    </font>
    <font>
      <sz val="10"/>
      <color indexed="2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41"/>
        <bgColor indexed="64"/>
      </patternFill>
    </fill>
    <fill>
      <patternFill patternType="solid">
        <fgColor indexed="56"/>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thin"/>
    </border>
    <border>
      <left style="double"/>
      <right style="medium"/>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double"/>
      <bottom style="thin"/>
    </border>
    <border>
      <left style="double"/>
      <right style="medium"/>
      <top style="double"/>
      <bottom style="thin"/>
    </border>
    <border>
      <left style="thin"/>
      <right style="medium"/>
      <top style="thin"/>
      <bottom>
        <color indexed="63"/>
      </bottom>
    </border>
    <border>
      <left style="thin"/>
      <right style="medium"/>
      <top style="double"/>
      <bottom style="thin"/>
    </border>
    <border>
      <left style="thin"/>
      <right style="medium"/>
      <top style="double"/>
      <bottom style="medium"/>
    </border>
    <border>
      <left style="thin"/>
      <right style="thin"/>
      <top style="thin"/>
      <bottom style="medium"/>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style="thin"/>
      <top style="double"/>
      <bottom style="thin"/>
    </border>
    <border>
      <left>
        <color indexed="63"/>
      </left>
      <right style="medium"/>
      <top>
        <color indexed="63"/>
      </top>
      <bottom style="mediu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0" borderId="2" applyNumberFormat="0" applyFill="0" applyAlignment="0" applyProtection="0"/>
    <xf numFmtId="0" fontId="0" fillId="21" borderId="3" applyNumberFormat="0" applyFont="0" applyAlignment="0" applyProtection="0"/>
    <xf numFmtId="0" fontId="41" fillId="7" borderId="1" applyNumberFormat="0" applyAlignment="0" applyProtection="0"/>
    <xf numFmtId="172" fontId="0" fillId="0" borderId="0" applyFont="0" applyFill="0" applyBorder="0" applyAlignment="0" applyProtection="0"/>
    <xf numFmtId="0" fontId="42"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44" fillId="4" borderId="0" applyNumberFormat="0" applyBorder="0" applyAlignment="0" applyProtection="0"/>
    <xf numFmtId="0" fontId="45" fillId="20"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3" borderId="9" applyNumberFormat="0" applyAlignment="0" applyProtection="0"/>
  </cellStyleXfs>
  <cellXfs count="210">
    <xf numFmtId="0" fontId="0" fillId="0" borderId="0" xfId="0" applyAlignment="1">
      <alignment/>
    </xf>
    <xf numFmtId="0" fontId="0" fillId="0" borderId="0" xfId="0" applyAlignment="1" applyProtection="1">
      <alignment/>
      <protection hidden="1"/>
    </xf>
    <xf numFmtId="0" fontId="0" fillId="0" borderId="0" xfId="0" applyBorder="1" applyAlignment="1" applyProtection="1">
      <alignment vertical="center"/>
      <protection hidden="1"/>
    </xf>
    <xf numFmtId="49" fontId="10" fillId="0" borderId="0" xfId="0" applyNumberFormat="1" applyFont="1" applyFill="1" applyBorder="1" applyAlignment="1" applyProtection="1">
      <alignment horizontal="left" wrapText="1"/>
      <protection hidden="1"/>
    </xf>
    <xf numFmtId="0" fontId="11" fillId="0" borderId="0" xfId="46"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0" xfId="0" applyFont="1" applyFill="1" applyBorder="1" applyAlignment="1" applyProtection="1">
      <alignment wrapText="1"/>
      <protection hidden="1"/>
    </xf>
    <xf numFmtId="0" fontId="0" fillId="0" borderId="0" xfId="0" applyFill="1" applyBorder="1" applyAlignment="1" applyProtection="1">
      <alignment/>
      <protection hidden="1"/>
    </xf>
    <xf numFmtId="0" fontId="7" fillId="0" borderId="0" xfId="0" applyFont="1" applyAlignment="1" applyProtection="1">
      <alignment/>
      <protection hidden="1"/>
    </xf>
    <xf numFmtId="0" fontId="12" fillId="0" borderId="10" xfId="0" applyFont="1" applyBorder="1" applyAlignment="1" applyProtection="1">
      <alignment horizontal="center" wrapText="1"/>
      <protection hidden="1"/>
    </xf>
    <xf numFmtId="0" fontId="7" fillId="0" borderId="10" xfId="0" applyFont="1" applyBorder="1" applyAlignment="1" applyProtection="1">
      <alignment horizontal="center" vertical="center"/>
      <protection hidden="1"/>
    </xf>
    <xf numFmtId="0" fontId="12" fillId="0" borderId="10" xfId="0" applyFont="1" applyBorder="1" applyAlignment="1" applyProtection="1">
      <alignment horizontal="center" vertical="center" wrapText="1"/>
      <protection hidden="1"/>
    </xf>
    <xf numFmtId="41" fontId="6" fillId="0" borderId="0" xfId="0" applyNumberFormat="1" applyFont="1" applyFill="1" applyBorder="1" applyAlignment="1" applyProtection="1">
      <alignment vertical="center"/>
      <protection hidden="1"/>
    </xf>
    <xf numFmtId="43" fontId="6" fillId="0" borderId="0" xfId="0" applyNumberFormat="1" applyFont="1" applyFill="1" applyBorder="1" applyAlignment="1" applyProtection="1">
      <alignment vertical="center"/>
      <protection hidden="1"/>
    </xf>
    <xf numFmtId="43" fontId="13" fillId="0" borderId="0" xfId="0" applyNumberFormat="1" applyFont="1" applyFill="1" applyBorder="1" applyAlignment="1" applyProtection="1">
      <alignment horizontal="center" vertical="center"/>
      <protection hidden="1"/>
    </xf>
    <xf numFmtId="41" fontId="6" fillId="0" borderId="0" xfId="0" applyNumberFormat="1" applyFont="1" applyFill="1" applyBorder="1" applyAlignment="1" applyProtection="1">
      <alignment horizontal="right" vertical="center"/>
      <protection hidden="1"/>
    </xf>
    <xf numFmtId="43" fontId="6" fillId="0" borderId="0" xfId="0" applyNumberFormat="1" applyFont="1" applyFill="1" applyBorder="1" applyAlignment="1" applyProtection="1">
      <alignment horizontal="right" vertical="center"/>
      <protection hidden="1"/>
    </xf>
    <xf numFmtId="0" fontId="0" fillId="0" borderId="0" xfId="0" applyBorder="1" applyAlignment="1" applyProtection="1">
      <alignment vertical="center" wrapText="1"/>
      <protection hidden="1"/>
    </xf>
    <xf numFmtId="0" fontId="0" fillId="0" borderId="0" xfId="0" applyFill="1" applyBorder="1" applyAlignment="1" applyProtection="1">
      <alignment vertical="center"/>
      <protection hidden="1"/>
    </xf>
    <xf numFmtId="0" fontId="6" fillId="0" borderId="0" xfId="0" applyFont="1" applyBorder="1" applyAlignment="1" applyProtection="1">
      <alignment horizontal="right" vertical="center"/>
      <protection hidden="1"/>
    </xf>
    <xf numFmtId="0" fontId="7"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vertical="top" wrapText="1"/>
      <protection hidden="1"/>
    </xf>
    <xf numFmtId="0" fontId="0" fillId="0" borderId="0" xfId="0" applyFill="1" applyBorder="1" applyAlignment="1" applyProtection="1">
      <alignment/>
      <protection hidden="1"/>
    </xf>
    <xf numFmtId="0" fontId="7"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horizontal="center" wrapText="1"/>
      <protection hidden="1"/>
    </xf>
    <xf numFmtId="41" fontId="7" fillId="0" borderId="0" xfId="0" applyNumberFormat="1" applyFont="1" applyFill="1" applyBorder="1" applyAlignment="1" applyProtection="1">
      <alignment horizontal="center" vertical="top" wrapText="1"/>
      <protection hidden="1"/>
    </xf>
    <xf numFmtId="41" fontId="14" fillId="0" borderId="0" xfId="0" applyNumberFormat="1" applyFont="1" applyFill="1" applyBorder="1" applyAlignment="1" applyProtection="1">
      <alignment horizontal="center" vertical="top" wrapText="1"/>
      <protection hidden="1"/>
    </xf>
    <xf numFmtId="0" fontId="17"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41" fontId="0"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41" fontId="6" fillId="0" borderId="0" xfId="0" applyNumberFormat="1"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0" fillId="0" borderId="0" xfId="0" applyFill="1" applyAlignment="1" applyProtection="1">
      <alignment/>
      <protection hidden="1"/>
    </xf>
    <xf numFmtId="0" fontId="0" fillId="0" borderId="0" xfId="0" applyBorder="1" applyAlignment="1" applyProtection="1">
      <alignment/>
      <protection hidden="1"/>
    </xf>
    <xf numFmtId="0" fontId="14" fillId="0" borderId="0" xfId="0" applyFont="1" applyBorder="1" applyAlignment="1" applyProtection="1">
      <alignment vertical="center"/>
      <protection hidden="1"/>
    </xf>
    <xf numFmtId="0" fontId="3" fillId="0" borderId="0" xfId="0" applyFont="1" applyBorder="1" applyAlignment="1" applyProtection="1">
      <alignment horizontal="right" vertical="center" wrapText="1"/>
      <protection hidden="1"/>
    </xf>
    <xf numFmtId="0" fontId="14" fillId="0" borderId="11" xfId="0" applyFont="1" applyBorder="1" applyAlignment="1" applyProtection="1">
      <alignment vertical="center"/>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0" xfId="0" applyBorder="1" applyAlignment="1" applyProtection="1" quotePrefix="1">
      <alignment horizontal="center"/>
      <protection hidden="1"/>
    </xf>
    <xf numFmtId="0" fontId="0" fillId="0" borderId="15" xfId="0" applyBorder="1" applyAlignment="1" applyProtection="1">
      <alignment/>
      <protection hidden="1"/>
    </xf>
    <xf numFmtId="49" fontId="10" fillId="0" borderId="16" xfId="0" applyNumberFormat="1" applyFont="1" applyFill="1" applyBorder="1" applyAlignment="1" applyProtection="1">
      <alignment horizontal="left" wrapText="1"/>
      <protection hidden="1"/>
    </xf>
    <xf numFmtId="0" fontId="11" fillId="0" borderId="16" xfId="46"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0" fillId="0" borderId="16" xfId="0" applyBorder="1" applyAlignment="1" applyProtection="1">
      <alignment/>
      <protection hidden="1"/>
    </xf>
    <xf numFmtId="0" fontId="3" fillId="0" borderId="0" xfId="0" applyFont="1" applyBorder="1" applyAlignment="1" applyProtection="1">
      <alignment vertical="center"/>
      <protection hidden="1"/>
    </xf>
    <xf numFmtId="0" fontId="0" fillId="0" borderId="16" xfId="0" applyBorder="1" applyAlignment="1" applyProtection="1">
      <alignment vertical="center"/>
      <protection hidden="1"/>
    </xf>
    <xf numFmtId="0" fontId="15" fillId="0" borderId="16" xfId="0" applyFont="1" applyBorder="1" applyAlignment="1" applyProtection="1">
      <alignment horizontal="right" vertical="center"/>
      <protection hidden="1"/>
    </xf>
    <xf numFmtId="0" fontId="20" fillId="0" borderId="0" xfId="0" applyFont="1" applyAlignment="1" applyProtection="1" quotePrefix="1">
      <alignment horizontal="left"/>
      <protection hidden="1"/>
    </xf>
    <xf numFmtId="0" fontId="21" fillId="0" borderId="0" xfId="0" applyFont="1" applyAlignment="1" applyProtection="1" quotePrefix="1">
      <alignment horizontal="left"/>
      <protection hidden="1"/>
    </xf>
    <xf numFmtId="0" fontId="22" fillId="0" borderId="17" xfId="0" applyFont="1" applyBorder="1" applyAlignment="1" applyProtection="1">
      <alignment/>
      <protection hidden="1"/>
    </xf>
    <xf numFmtId="0" fontId="0" fillId="0" borderId="0" xfId="0" applyFont="1" applyFill="1" applyBorder="1" applyAlignment="1" applyProtection="1">
      <alignment horizontal="left" vertical="center" wrapText="1"/>
      <protection hidden="1"/>
    </xf>
    <xf numFmtId="0" fontId="0" fillId="0" borderId="16" xfId="0" applyBorder="1" applyAlignment="1" applyProtection="1">
      <alignment horizontal="right" vertical="center"/>
      <protection hidden="1"/>
    </xf>
    <xf numFmtId="41" fontId="6" fillId="0" borderId="12" xfId="0" applyNumberFormat="1" applyFont="1" applyFill="1" applyBorder="1" applyAlignment="1" applyProtection="1">
      <alignment horizontal="right" vertical="center"/>
      <protection hidden="1"/>
    </xf>
    <xf numFmtId="41" fontId="15" fillId="0" borderId="12" xfId="0" applyNumberFormat="1" applyFont="1" applyFill="1" applyBorder="1" applyAlignment="1" applyProtection="1">
      <alignment vertical="center"/>
      <protection hidden="1"/>
    </xf>
    <xf numFmtId="0" fontId="0" fillId="20" borderId="0" xfId="0" applyFill="1" applyAlignment="1" applyProtection="1" quotePrefix="1">
      <alignment horizontal="left"/>
      <protection hidden="1"/>
    </xf>
    <xf numFmtId="10" fontId="0" fillId="20" borderId="0" xfId="0" applyNumberFormat="1" applyFill="1" applyAlignment="1" applyProtection="1" quotePrefix="1">
      <alignment horizontal="left"/>
      <protection hidden="1"/>
    </xf>
    <xf numFmtId="41" fontId="15" fillId="0" borderId="13" xfId="0" applyNumberFormat="1" applyFont="1" applyFill="1" applyBorder="1" applyAlignment="1" applyProtection="1">
      <alignment vertical="center"/>
      <protection hidden="1"/>
    </xf>
    <xf numFmtId="41" fontId="0" fillId="0" borderId="18" xfId="0" applyNumberFormat="1" applyFont="1" applyFill="1" applyBorder="1" applyAlignment="1" applyProtection="1">
      <alignment horizontal="right" vertical="center"/>
      <protection hidden="1"/>
    </xf>
    <xf numFmtId="41" fontId="0" fillId="0" borderId="19" xfId="0" applyNumberFormat="1" applyFill="1" applyBorder="1" applyAlignment="1" applyProtection="1">
      <alignment horizontal="right" vertical="center"/>
      <protection hidden="1"/>
    </xf>
    <xf numFmtId="41" fontId="4" fillId="0" borderId="19" xfId="0" applyNumberFormat="1" applyFont="1" applyFill="1" applyBorder="1" applyAlignment="1" applyProtection="1">
      <alignment horizontal="right" vertical="center"/>
      <protection hidden="1"/>
    </xf>
    <xf numFmtId="41" fontId="16" fillId="0" borderId="20" xfId="0" applyNumberFormat="1" applyFont="1" applyFill="1" applyBorder="1" applyAlignment="1" applyProtection="1">
      <alignment horizontal="center" vertical="center" wrapText="1"/>
      <protection hidden="1"/>
    </xf>
    <xf numFmtId="41" fontId="0" fillId="0" borderId="21" xfId="0" applyNumberFormat="1" applyFont="1" applyFill="1" applyBorder="1" applyAlignment="1" applyProtection="1">
      <alignment vertical="center"/>
      <protection hidden="1"/>
    </xf>
    <xf numFmtId="41" fontId="6" fillId="0" borderId="22" xfId="0" applyNumberFormat="1" applyFont="1" applyFill="1" applyBorder="1" applyAlignment="1" applyProtection="1">
      <alignment vertical="center"/>
      <protection hidden="1"/>
    </xf>
    <xf numFmtId="43" fontId="6" fillId="0" borderId="22" xfId="0" applyNumberFormat="1" applyFont="1" applyFill="1" applyBorder="1" applyAlignment="1" applyProtection="1">
      <alignment vertical="center"/>
      <protection hidden="1"/>
    </xf>
    <xf numFmtId="43" fontId="13" fillId="0" borderId="22" xfId="0" applyNumberFormat="1" applyFont="1" applyFill="1" applyBorder="1" applyAlignment="1" applyProtection="1">
      <alignment horizontal="center" vertical="center"/>
      <protection hidden="1"/>
    </xf>
    <xf numFmtId="41" fontId="6" fillId="0" borderId="22" xfId="0" applyNumberFormat="1" applyFont="1" applyFill="1" applyBorder="1" applyAlignment="1" applyProtection="1">
      <alignment horizontal="right" vertical="center"/>
      <protection hidden="1"/>
    </xf>
    <xf numFmtId="43" fontId="6" fillId="0" borderId="22" xfId="0" applyNumberFormat="1" applyFont="1" applyFill="1" applyBorder="1" applyAlignment="1" applyProtection="1">
      <alignment horizontal="right" vertical="center"/>
      <protection hidden="1"/>
    </xf>
    <xf numFmtId="41" fontId="6" fillId="0" borderId="23" xfId="0" applyNumberFormat="1" applyFont="1" applyFill="1" applyBorder="1" applyAlignment="1" applyProtection="1">
      <alignment horizontal="right" vertical="center"/>
      <protection hidden="1"/>
    </xf>
    <xf numFmtId="41" fontId="6" fillId="0" borderId="24" xfId="0" applyNumberFormat="1" applyFont="1" applyFill="1" applyBorder="1" applyAlignment="1" applyProtection="1">
      <alignment horizontal="right" vertical="center"/>
      <protection hidden="1"/>
    </xf>
    <xf numFmtId="41" fontId="6" fillId="0" borderId="25" xfId="0" applyNumberFormat="1" applyFont="1" applyFill="1" applyBorder="1" applyAlignment="1" applyProtection="1">
      <alignment horizontal="right" vertical="center"/>
      <protection hidden="1"/>
    </xf>
    <xf numFmtId="41" fontId="16" fillId="0" borderId="26" xfId="0" applyNumberFormat="1" applyFont="1" applyFill="1" applyBorder="1" applyAlignment="1" applyProtection="1">
      <alignment horizontal="right" vertical="center"/>
      <protection hidden="1"/>
    </xf>
    <xf numFmtId="192" fontId="0" fillId="24" borderId="27" xfId="0" applyNumberFormat="1" applyFont="1" applyFill="1" applyBorder="1" applyAlignment="1" applyProtection="1">
      <alignment horizontal="right" vertical="center"/>
      <protection locked="0"/>
    </xf>
    <xf numFmtId="41" fontId="0" fillId="0" borderId="21" xfId="0" applyNumberFormat="1" applyFill="1" applyBorder="1" applyAlignment="1" applyProtection="1">
      <alignment horizontal="right" vertical="center"/>
      <protection hidden="1"/>
    </xf>
    <xf numFmtId="0" fontId="0" fillId="24" borderId="21" xfId="0" applyFill="1" applyBorder="1" applyAlignment="1" applyProtection="1">
      <alignment/>
      <protection locked="0"/>
    </xf>
    <xf numFmtId="192" fontId="0" fillId="24" borderId="21" xfId="0" applyNumberFormat="1" applyFill="1" applyBorder="1" applyAlignment="1" applyProtection="1">
      <alignment vertical="center"/>
      <protection locked="0"/>
    </xf>
    <xf numFmtId="0" fontId="20" fillId="0" borderId="0" xfId="0" applyFont="1" applyAlignment="1">
      <alignment horizontal="justify" vertical="center" wrapText="1"/>
    </xf>
    <xf numFmtId="0" fontId="23" fillId="0" borderId="0" xfId="0" applyFont="1" applyAlignment="1">
      <alignment horizontal="justify" vertical="center" wrapText="1"/>
    </xf>
    <xf numFmtId="0" fontId="20" fillId="25" borderId="0" xfId="0" applyFont="1" applyFill="1" applyAlignment="1">
      <alignment horizontal="justify" vertical="center" wrapText="1"/>
    </xf>
    <xf numFmtId="0" fontId="25" fillId="0" borderId="0" xfId="0" applyFont="1" applyAlignment="1">
      <alignment horizontal="justify" vertical="center" wrapText="1"/>
    </xf>
    <xf numFmtId="41" fontId="30" fillId="0" borderId="22" xfId="0" applyNumberFormat="1" applyFont="1" applyFill="1" applyBorder="1" applyAlignment="1" applyProtection="1">
      <alignment vertical="center"/>
      <protection/>
    </xf>
    <xf numFmtId="41" fontId="31" fillId="0" borderId="22" xfId="0" applyNumberFormat="1" applyFont="1" applyFill="1" applyBorder="1" applyAlignment="1" applyProtection="1">
      <alignment vertical="center"/>
      <protection/>
    </xf>
    <xf numFmtId="41" fontId="31" fillId="0" borderId="22" xfId="0" applyNumberFormat="1" applyFont="1" applyFill="1" applyBorder="1" applyAlignment="1" applyProtection="1">
      <alignment horizontal="center" vertical="center"/>
      <protection/>
    </xf>
    <xf numFmtId="41" fontId="31" fillId="0" borderId="22" xfId="0" applyNumberFormat="1" applyFont="1" applyFill="1" applyBorder="1" applyAlignment="1" applyProtection="1">
      <alignment horizontal="right" vertical="center"/>
      <protection/>
    </xf>
    <xf numFmtId="41" fontId="30" fillId="0" borderId="22" xfId="0" applyNumberFormat="1" applyFont="1" applyFill="1" applyBorder="1" applyAlignment="1" applyProtection="1">
      <alignment horizontal="right" vertical="center"/>
      <protection/>
    </xf>
    <xf numFmtId="41" fontId="6"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protection/>
    </xf>
    <xf numFmtId="41" fontId="0" fillId="25" borderId="21" xfId="0" applyNumberFormat="1" applyFont="1" applyFill="1" applyBorder="1" applyAlignment="1" applyProtection="1">
      <alignment vertical="center"/>
      <protection locked="0"/>
    </xf>
    <xf numFmtId="2" fontId="5" fillId="25" borderId="21" xfId="0" applyNumberFormat="1" applyFont="1" applyFill="1" applyBorder="1" applyAlignment="1" applyProtection="1">
      <alignment horizontal="center" vertical="center"/>
      <protection locked="0"/>
    </xf>
    <xf numFmtId="41" fontId="0" fillId="25" borderId="28" xfId="0" applyNumberFormat="1" applyFont="1" applyFill="1" applyBorder="1" applyAlignment="1" applyProtection="1">
      <alignment horizontal="right" vertical="center"/>
      <protection locked="0"/>
    </xf>
    <xf numFmtId="41" fontId="0" fillId="25" borderId="21" xfId="0" applyNumberFormat="1" applyFont="1" applyFill="1" applyBorder="1" applyAlignment="1" applyProtection="1">
      <alignment horizontal="right" vertical="center"/>
      <protection locked="0"/>
    </xf>
    <xf numFmtId="0" fontId="0" fillId="0" borderId="15" xfId="0" applyBorder="1" applyAlignment="1" applyProtection="1" quotePrefix="1">
      <alignment horizontal="left"/>
      <protection hidden="1"/>
    </xf>
    <xf numFmtId="0" fontId="22" fillId="0" borderId="15" xfId="0" applyFont="1" applyBorder="1" applyAlignment="1" applyProtection="1" quotePrefix="1">
      <alignment horizontal="left"/>
      <protection hidden="1"/>
    </xf>
    <xf numFmtId="0" fontId="32" fillId="0" borderId="15" xfId="0" applyFont="1" applyBorder="1" applyAlignment="1" applyProtection="1">
      <alignment/>
      <protection hidden="1"/>
    </xf>
    <xf numFmtId="0" fontId="32" fillId="0" borderId="29" xfId="0" applyFont="1" applyBorder="1" applyAlignment="1" applyProtection="1">
      <alignment/>
      <protection hidden="1"/>
    </xf>
    <xf numFmtId="0" fontId="53" fillId="0" borderId="0" xfId="0" applyFont="1" applyAlignment="1" applyProtection="1" quotePrefix="1">
      <alignment horizontal="left"/>
      <protection hidden="1"/>
    </xf>
    <xf numFmtId="0" fontId="54" fillId="0" borderId="21" xfId="0" applyFont="1" applyBorder="1" applyAlignment="1" applyProtection="1">
      <alignment horizontal="center" vertical="center" wrapText="1"/>
      <protection hidden="1"/>
    </xf>
    <xf numFmtId="192" fontId="0" fillId="0" borderId="21" xfId="53" applyNumberFormat="1" applyBorder="1" applyAlignment="1" applyProtection="1">
      <alignment vertical="center"/>
      <protection hidden="1"/>
    </xf>
    <xf numFmtId="0" fontId="22" fillId="0" borderId="15" xfId="0" applyFont="1" applyBorder="1" applyAlignment="1" applyProtection="1" quotePrefix="1">
      <alignment horizontal="left" vertical="center"/>
      <protection hidden="1"/>
    </xf>
    <xf numFmtId="192" fontId="6" fillId="0" borderId="21" xfId="53" applyNumberFormat="1" applyFont="1" applyBorder="1" applyAlignment="1" applyProtection="1">
      <alignment vertical="center"/>
      <protection hidden="1"/>
    </xf>
    <xf numFmtId="0" fontId="7" fillId="0" borderId="0" xfId="0" applyFont="1" applyFill="1" applyBorder="1" applyAlignment="1" applyProtection="1">
      <alignment/>
      <protection/>
    </xf>
    <xf numFmtId="0" fontId="0" fillId="0" borderId="30" xfId="0" applyBorder="1" applyAlignment="1" applyProtection="1">
      <alignment/>
      <protection hidden="1"/>
    </xf>
    <xf numFmtId="0" fontId="6" fillId="0" borderId="31" xfId="0" applyFont="1" applyBorder="1" applyAlignment="1" applyProtection="1">
      <alignment horizontal="left" vertical="center"/>
      <protection/>
    </xf>
    <xf numFmtId="41" fontId="6" fillId="0" borderId="23" xfId="0" applyNumberFormat="1" applyFont="1" applyFill="1" applyBorder="1" applyAlignment="1" applyProtection="1">
      <alignment horizontal="right" vertical="center"/>
      <protection/>
    </xf>
    <xf numFmtId="41" fontId="0" fillId="0" borderId="19" xfId="0" applyNumberFormat="1" applyFont="1" applyFill="1" applyBorder="1" applyAlignment="1" applyProtection="1">
      <alignment vertical="center"/>
      <protection hidden="1"/>
    </xf>
    <xf numFmtId="0" fontId="7" fillId="0" borderId="30" xfId="0" applyFont="1" applyFill="1" applyBorder="1" applyAlignment="1" applyProtection="1">
      <alignment horizontal="center"/>
      <protection hidden="1"/>
    </xf>
    <xf numFmtId="41" fontId="14" fillId="0" borderId="30" xfId="0" applyNumberFormat="1" applyFont="1" applyFill="1" applyBorder="1" applyAlignment="1" applyProtection="1">
      <alignment horizontal="center" vertical="top" wrapText="1"/>
      <protection hidden="1"/>
    </xf>
    <xf numFmtId="0" fontId="0" fillId="0" borderId="30" xfId="0" applyFill="1" applyBorder="1" applyAlignment="1" applyProtection="1">
      <alignment horizontal="center" vertical="top" wrapText="1"/>
      <protection hidden="1"/>
    </xf>
    <xf numFmtId="41" fontId="0" fillId="0" borderId="30" xfId="0" applyNumberFormat="1" applyFont="1" applyFill="1" applyBorder="1" applyAlignment="1" applyProtection="1">
      <alignment horizontal="center"/>
      <protection hidden="1"/>
    </xf>
    <xf numFmtId="41" fontId="6" fillId="0" borderId="30" xfId="0" applyNumberFormat="1" applyFont="1" applyFill="1" applyBorder="1" applyAlignment="1" applyProtection="1">
      <alignment horizontal="center"/>
      <protection hidden="1"/>
    </xf>
    <xf numFmtId="0" fontId="0" fillId="0" borderId="30" xfId="0" applyFill="1" applyBorder="1" applyAlignment="1" applyProtection="1">
      <alignment/>
      <protection hidden="1"/>
    </xf>
    <xf numFmtId="0" fontId="0" fillId="0" borderId="30" xfId="0" applyBorder="1" applyAlignment="1" applyProtection="1">
      <alignment wrapText="1"/>
      <protection hidden="1"/>
    </xf>
    <xf numFmtId="0" fontId="6" fillId="0" borderId="15" xfId="0" applyFont="1" applyBorder="1" applyAlignment="1" applyProtection="1">
      <alignment/>
      <protection hidden="1"/>
    </xf>
    <xf numFmtId="0" fontId="0" fillId="0" borderId="29" xfId="0" applyBorder="1" applyAlignment="1" applyProtection="1">
      <alignment/>
      <protection hidden="1"/>
    </xf>
    <xf numFmtId="0" fontId="0" fillId="0" borderId="32" xfId="0" applyBorder="1" applyAlignment="1" applyProtection="1">
      <alignment/>
      <protection hidden="1"/>
    </xf>
    <xf numFmtId="0" fontId="3" fillId="0" borderId="33" xfId="0" applyFont="1" applyBorder="1" applyAlignment="1" applyProtection="1">
      <alignment horizontal="center" vertical="center" wrapText="1"/>
      <protection hidden="1"/>
    </xf>
    <xf numFmtId="0" fontId="4" fillId="25" borderId="34" xfId="0" applyFont="1" applyFill="1" applyBorder="1" applyAlignment="1" applyProtection="1">
      <alignment horizontal="center"/>
      <protection hidden="1"/>
    </xf>
    <xf numFmtId="0" fontId="55" fillId="0" borderId="28" xfId="0" applyFont="1" applyBorder="1" applyAlignment="1">
      <alignment horizontal="center" vertical="center" wrapText="1"/>
    </xf>
    <xf numFmtId="0" fontId="23" fillId="0" borderId="35" xfId="0" applyFont="1" applyBorder="1" applyAlignment="1" quotePrefix="1">
      <alignment horizontal="center" vertical="center" wrapText="1"/>
    </xf>
    <xf numFmtId="0" fontId="23" fillId="0" borderId="10" xfId="0" applyFont="1" applyBorder="1" applyAlignment="1">
      <alignment horizontal="center" vertical="center" wrapText="1"/>
    </xf>
    <xf numFmtId="0" fontId="23" fillId="0" borderId="0" xfId="0" applyFont="1" applyAlignment="1">
      <alignment horizontal="center" vertical="center" wrapText="1"/>
    </xf>
    <xf numFmtId="0" fontId="20" fillId="0" borderId="0" xfId="0" applyFont="1" applyAlignment="1">
      <alignment vertical="center" wrapText="1"/>
    </xf>
    <xf numFmtId="0" fontId="24" fillId="0" borderId="21" xfId="0" applyFont="1" applyBorder="1" applyAlignment="1" quotePrefix="1">
      <alignment horizontal="justify" vertical="center" wrapText="1"/>
    </xf>
    <xf numFmtId="0" fontId="20" fillId="0" borderId="0" xfId="0" applyFont="1" applyAlignment="1" quotePrefix="1">
      <alignment horizontal="justify" vertical="center" wrapText="1"/>
    </xf>
    <xf numFmtId="0" fontId="23" fillId="0" borderId="21" xfId="0" applyFont="1" applyBorder="1" applyAlignment="1">
      <alignment horizontal="center" vertical="center" wrapText="1"/>
    </xf>
    <xf numFmtId="0" fontId="25" fillId="0" borderId="0" xfId="0" applyFont="1" applyAlignment="1" quotePrefix="1">
      <alignment horizontal="left" vertical="center" wrapText="1"/>
    </xf>
    <xf numFmtId="0" fontId="26" fillId="25" borderId="0" xfId="0" applyFont="1" applyFill="1" applyAlignment="1" quotePrefix="1">
      <alignment horizontal="left" vertical="center" wrapText="1"/>
    </xf>
    <xf numFmtId="0" fontId="26" fillId="0" borderId="0" xfId="0" applyFont="1" applyAlignment="1">
      <alignment horizontal="justify" vertical="center" wrapText="1"/>
    </xf>
    <xf numFmtId="0" fontId="26" fillId="25" borderId="0" xfId="0" applyFont="1" applyFill="1" applyAlignment="1">
      <alignment horizontal="justify" vertical="center" wrapText="1"/>
    </xf>
    <xf numFmtId="0" fontId="28" fillId="0" borderId="0" xfId="0" applyFont="1" applyAlignment="1">
      <alignment horizontal="justify" vertical="center" wrapText="1"/>
    </xf>
    <xf numFmtId="0" fontId="23" fillId="0" borderId="0" xfId="0" applyFont="1" applyAlignment="1" quotePrefix="1">
      <alignment horizontal="justify" vertical="center" wrapText="1"/>
    </xf>
    <xf numFmtId="0" fontId="0" fillId="25" borderId="0" xfId="0" applyFont="1" applyFill="1" applyAlignment="1">
      <alignment horizontal="justify" vertical="center" wrapText="1"/>
    </xf>
    <xf numFmtId="0" fontId="0" fillId="0" borderId="0" xfId="0" applyFont="1" applyAlignment="1">
      <alignment horizontal="justify" vertical="center" wrapText="1"/>
    </xf>
    <xf numFmtId="0" fontId="23" fillId="0" borderId="0" xfId="0" applyFont="1" applyAlignment="1" quotePrefix="1">
      <alignment horizontal="left" vertical="center" wrapText="1"/>
    </xf>
    <xf numFmtId="0" fontId="56" fillId="0" borderId="0" xfId="0" applyFont="1" applyAlignment="1" quotePrefix="1">
      <alignment horizontal="justify" vertical="center" wrapText="1"/>
    </xf>
    <xf numFmtId="0" fontId="57" fillId="0" borderId="0" xfId="0" applyFont="1" applyAlignment="1" quotePrefix="1">
      <alignment horizontal="left" vertical="center" wrapText="1"/>
    </xf>
    <xf numFmtId="0" fontId="58" fillId="0" borderId="0" xfId="0" applyFont="1" applyAlignment="1">
      <alignment/>
    </xf>
    <xf numFmtId="0" fontId="3" fillId="0" borderId="36" xfId="0" applyFont="1" applyBorder="1" applyAlignment="1" applyProtection="1" quotePrefix="1">
      <alignment horizontal="center" vertical="center" wrapText="1"/>
      <protection hidden="1"/>
    </xf>
    <xf numFmtId="0" fontId="25" fillId="25" borderId="0" xfId="0" applyFont="1" applyFill="1" applyAlignment="1">
      <alignment horizontal="justify" vertical="center" wrapText="1"/>
    </xf>
    <xf numFmtId="0" fontId="20" fillId="0" borderId="0" xfId="0" applyFont="1" applyAlignment="1">
      <alignment horizontal="left" vertical="center" wrapText="1"/>
    </xf>
    <xf numFmtId="0" fontId="0" fillId="0" borderId="0" xfId="0" applyAlignment="1">
      <alignment horizontal="justify" vertical="center"/>
    </xf>
    <xf numFmtId="0" fontId="20" fillId="0" borderId="28" xfId="0" applyFont="1" applyBorder="1" applyAlignment="1">
      <alignment horizontal="justify" vertical="center" wrapText="1"/>
    </xf>
    <xf numFmtId="0" fontId="0" fillId="0" borderId="35" xfId="0" applyFont="1" applyBorder="1" applyAlignment="1" quotePrefix="1">
      <alignment horizontal="left" vertical="center" wrapText="1"/>
    </xf>
    <xf numFmtId="0" fontId="6" fillId="0" borderId="35" xfId="0" applyFont="1" applyBorder="1" applyAlignment="1">
      <alignment horizontal="justify" vertical="center" wrapText="1"/>
    </xf>
    <xf numFmtId="0" fontId="6" fillId="0" borderId="35" xfId="0" applyFont="1" applyBorder="1" applyAlignment="1" quotePrefix="1">
      <alignment horizontal="left" vertical="center" wrapText="1"/>
    </xf>
    <xf numFmtId="0" fontId="0" fillId="0" borderId="35" xfId="0" applyFont="1" applyBorder="1" applyAlignment="1">
      <alignment horizontal="justify" vertical="center" wrapText="1"/>
    </xf>
    <xf numFmtId="0" fontId="0" fillId="0" borderId="10" xfId="0" applyFont="1" applyBorder="1" applyAlignment="1">
      <alignment horizontal="justify" vertical="center" wrapText="1"/>
    </xf>
    <xf numFmtId="0" fontId="4" fillId="0" borderId="0" xfId="0" applyFont="1" applyBorder="1" applyAlignment="1" applyProtection="1">
      <alignment horizontal="right" vertical="center"/>
      <protection hidden="1"/>
    </xf>
    <xf numFmtId="0" fontId="4" fillId="0" borderId="37" xfId="0" applyFont="1" applyBorder="1" applyAlignment="1" applyProtection="1">
      <alignment horizontal="right" vertical="center"/>
      <protection hidden="1"/>
    </xf>
    <xf numFmtId="0" fontId="3" fillId="0" borderId="16" xfId="0" applyFont="1" applyBorder="1" applyAlignment="1" applyProtection="1" quotePrefix="1">
      <alignment horizontal="center" vertical="center"/>
      <protection hidden="1"/>
    </xf>
    <xf numFmtId="0" fontId="3" fillId="0" borderId="38" xfId="0" applyFont="1" applyBorder="1" applyAlignment="1" applyProtection="1">
      <alignment horizontal="center" vertical="center"/>
      <protection hidden="1"/>
    </xf>
    <xf numFmtId="0" fontId="16" fillId="0" borderId="39" xfId="0" applyFont="1" applyBorder="1" applyAlignment="1" applyProtection="1">
      <alignment horizontal="right" vertical="center"/>
      <protection hidden="1"/>
    </xf>
    <xf numFmtId="0" fontId="16" fillId="0" borderId="38" xfId="0" applyFont="1" applyBorder="1" applyAlignment="1" applyProtection="1">
      <alignment horizontal="right" vertical="center"/>
      <protection hidden="1"/>
    </xf>
    <xf numFmtId="0" fontId="3" fillId="0" borderId="11" xfId="0" applyFont="1" applyBorder="1" applyAlignment="1" applyProtection="1" quotePrefix="1">
      <alignment horizontal="center" vertical="center"/>
      <protection hidden="1"/>
    </xf>
    <xf numFmtId="0" fontId="3" fillId="0" borderId="11"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0" xfId="0" applyFont="1" applyBorder="1" applyAlignment="1" applyProtection="1" quotePrefix="1">
      <alignment horizontal="right" vertical="center" wrapText="1"/>
      <protection hidden="1"/>
    </xf>
    <xf numFmtId="0" fontId="3" fillId="0" borderId="0" xfId="0" applyFont="1" applyBorder="1" applyAlignment="1" applyProtection="1">
      <alignment horizontal="right" vertical="center" wrapText="1"/>
      <protection hidden="1"/>
    </xf>
    <xf numFmtId="0" fontId="0" fillId="0" borderId="0" xfId="0" applyFont="1" applyBorder="1" applyAlignment="1" applyProtection="1">
      <alignment horizontal="right" vertical="center"/>
      <protection hidden="1"/>
    </xf>
    <xf numFmtId="0" fontId="0" fillId="0" borderId="37" xfId="0" applyFont="1" applyBorder="1" applyAlignment="1" applyProtection="1">
      <alignment horizontal="right" vertical="center"/>
      <protection hidden="1"/>
    </xf>
    <xf numFmtId="0" fontId="7" fillId="0" borderId="24" xfId="0" applyFont="1" applyBorder="1" applyAlignment="1" applyProtection="1">
      <alignment horizontal="center" vertical="center" wrapText="1"/>
      <protection hidden="1"/>
    </xf>
    <xf numFmtId="0" fontId="7" fillId="0" borderId="41" xfId="0" applyFont="1" applyBorder="1" applyAlignment="1" applyProtection="1">
      <alignment horizontal="center" vertical="center" wrapText="1"/>
      <protection hidden="1"/>
    </xf>
    <xf numFmtId="0" fontId="7" fillId="0" borderId="42"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28"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7" fillId="0" borderId="36" xfId="0" applyFont="1" applyBorder="1" applyAlignment="1" applyProtection="1">
      <alignment horizontal="center"/>
      <protection hidden="1"/>
    </xf>
    <xf numFmtId="0" fontId="7" fillId="0" borderId="43"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8"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0" fillId="0" borderId="0" xfId="0" applyFont="1" applyBorder="1" applyAlignment="1" applyProtection="1" quotePrefix="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16" xfId="0" applyNumberFormat="1" applyFont="1" applyFill="1" applyBorder="1" applyAlignment="1" applyProtection="1" quotePrefix="1">
      <alignment horizontal="center" wrapText="1"/>
      <protection hidden="1"/>
    </xf>
    <xf numFmtId="0" fontId="0" fillId="0" borderId="32" xfId="0" applyNumberFormat="1" applyFont="1" applyFill="1" applyBorder="1" applyAlignment="1" applyProtection="1" quotePrefix="1">
      <alignment horizontal="center" wrapText="1"/>
      <protection hidden="1"/>
    </xf>
    <xf numFmtId="0" fontId="0" fillId="24" borderId="44" xfId="0" applyFill="1" applyBorder="1" applyAlignment="1" applyProtection="1">
      <alignment horizontal="center"/>
      <protection locked="0"/>
    </xf>
    <xf numFmtId="0" fontId="0" fillId="24" borderId="45" xfId="0" applyFill="1" applyBorder="1" applyAlignment="1" applyProtection="1">
      <alignment horizontal="center"/>
      <protection locked="0"/>
    </xf>
    <xf numFmtId="0" fontId="0" fillId="24" borderId="46" xfId="0" applyFill="1" applyBorder="1" applyAlignment="1" applyProtection="1">
      <alignment horizontal="center"/>
      <protection locked="0"/>
    </xf>
    <xf numFmtId="0" fontId="3" fillId="26" borderId="44" xfId="0" applyFont="1" applyFill="1" applyBorder="1" applyAlignment="1" applyProtection="1">
      <alignment horizontal="center" vertical="center" wrapText="1"/>
      <protection locked="0"/>
    </xf>
    <xf numFmtId="0" fontId="3" fillId="26" borderId="45" xfId="0" applyFont="1" applyFill="1" applyBorder="1" applyAlignment="1" applyProtection="1">
      <alignment horizontal="center" vertical="center" wrapText="1"/>
      <protection locked="0"/>
    </xf>
    <xf numFmtId="0" fontId="3" fillId="26" borderId="46" xfId="0" applyFont="1" applyFill="1" applyBorder="1" applyAlignment="1" applyProtection="1">
      <alignment horizontal="center" vertical="center" wrapText="1"/>
      <protection locked="0"/>
    </xf>
    <xf numFmtId="0" fontId="0" fillId="0" borderId="44" xfId="0" applyFont="1" applyFill="1" applyBorder="1" applyAlignment="1" applyProtection="1" quotePrefix="1">
      <alignment horizontal="center" vertical="center"/>
      <protection hidden="1"/>
    </xf>
    <xf numFmtId="0" fontId="0" fillId="0" borderId="45" xfId="0" applyFont="1" applyFill="1" applyBorder="1" applyAlignment="1" applyProtection="1" quotePrefix="1">
      <alignment horizontal="center" vertical="center"/>
      <protection hidden="1"/>
    </xf>
    <xf numFmtId="0" fontId="0" fillId="0" borderId="46" xfId="0" applyFont="1" applyFill="1" applyBorder="1" applyAlignment="1" applyProtection="1" quotePrefix="1">
      <alignment horizontal="center" vertical="center"/>
      <protection hidden="1"/>
    </xf>
    <xf numFmtId="0" fontId="8" fillId="0" borderId="12" xfId="0" applyFont="1" applyBorder="1" applyAlignment="1" applyProtection="1" quotePrefix="1">
      <alignment horizontal="center" vertical="center"/>
      <protection hidden="1"/>
    </xf>
    <xf numFmtId="0" fontId="4" fillId="0" borderId="0" xfId="0" applyFont="1" applyBorder="1" applyAlignment="1" applyProtection="1" quotePrefix="1">
      <alignment horizontal="right" vertical="center"/>
      <protection hidden="1"/>
    </xf>
    <xf numFmtId="0" fontId="16" fillId="0" borderId="16" xfId="0" applyFont="1" applyBorder="1" applyAlignment="1" applyProtection="1">
      <alignment horizontal="right" vertical="center"/>
      <protection hidden="1"/>
    </xf>
    <xf numFmtId="0" fontId="9" fillId="25" borderId="47" xfId="0" applyFont="1" applyFill="1" applyBorder="1" applyAlignment="1" applyProtection="1" quotePrefix="1">
      <alignment horizontal="center"/>
      <protection hidden="1"/>
    </xf>
    <xf numFmtId="0" fontId="9" fillId="25" borderId="48" xfId="0" applyFont="1" applyFill="1" applyBorder="1" applyAlignment="1" applyProtection="1" quotePrefix="1">
      <alignment horizontal="center"/>
      <protection hidden="1"/>
    </xf>
    <xf numFmtId="0" fontId="33" fillId="27" borderId="14" xfId="0" applyFont="1" applyFill="1" applyBorder="1" applyAlignment="1" applyProtection="1" quotePrefix="1">
      <alignment horizontal="center" vertical="center"/>
      <protection hidden="1"/>
    </xf>
    <xf numFmtId="0" fontId="33" fillId="27" borderId="12" xfId="0" applyFont="1" applyFill="1" applyBorder="1" applyAlignment="1" applyProtection="1" quotePrefix="1">
      <alignment horizontal="center" vertical="center"/>
      <protection hidden="1"/>
    </xf>
    <xf numFmtId="0" fontId="33" fillId="27" borderId="13" xfId="0" applyFont="1" applyFill="1" applyBorder="1" applyAlignment="1" applyProtection="1" quotePrefix="1">
      <alignment horizontal="center" vertical="center"/>
      <protection hidden="1"/>
    </xf>
    <xf numFmtId="0" fontId="6" fillId="0" borderId="21" xfId="0" applyFont="1" applyBorder="1" applyAlignment="1" applyProtection="1">
      <alignment horizontal="center" vertical="center" wrapText="1"/>
      <protection hidden="1"/>
    </xf>
    <xf numFmtId="195" fontId="0" fillId="0" borderId="21" xfId="48" applyNumberFormat="1" applyBorder="1" applyAlignment="1" applyProtection="1">
      <alignment horizontal="center" vertical="center"/>
      <protection hidden="1"/>
    </xf>
    <xf numFmtId="0" fontId="6" fillId="0" borderId="36" xfId="0" applyFont="1" applyBorder="1" applyAlignment="1" applyProtection="1" quotePrefix="1">
      <alignment horizontal="center" vertical="center" wrapText="1"/>
      <protection hidden="1"/>
    </xf>
    <xf numFmtId="0" fontId="6" fillId="0" borderId="3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6" fillId="0" borderId="21" xfId="0" applyFont="1" applyBorder="1" applyAlignment="1" applyProtection="1" quotePrefix="1">
      <alignment horizontal="center" vertical="center" wrapText="1"/>
      <protection hidden="1"/>
    </xf>
    <xf numFmtId="195" fontId="6" fillId="0" borderId="21" xfId="48" applyNumberFormat="1" applyFont="1" applyBorder="1" applyAlignment="1" applyProtection="1">
      <alignment horizontal="center" vertical="center"/>
      <protection hidden="1"/>
    </xf>
    <xf numFmtId="0" fontId="20" fillId="0" borderId="0" xfId="0" applyFont="1" applyAlignment="1">
      <alignment vertical="center" wrapText="1"/>
    </xf>
    <xf numFmtId="0" fontId="9" fillId="25" borderId="47" xfId="0" applyFont="1" applyFill="1" applyBorder="1" applyAlignment="1" applyProtection="1">
      <alignment horizontal="center" wrapText="1"/>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64"/>
  <sheetViews>
    <sheetView showGridLines="0" view="pageBreakPreview" zoomScale="60" workbookViewId="0" topLeftCell="A1">
      <selection activeCell="A9" sqref="A9"/>
    </sheetView>
  </sheetViews>
  <sheetFormatPr defaultColWidth="11.421875" defaultRowHeight="12.75" customHeight="1" zeroHeight="1"/>
  <cols>
    <col min="1" max="1" width="108.00390625" style="0" customWidth="1"/>
    <col min="2" max="2" width="1.421875" style="0" customWidth="1"/>
    <col min="3" max="3" width="23.00390625" style="0" hidden="1" customWidth="1"/>
    <col min="4" max="16384" width="11.421875" style="0" hidden="1" customWidth="1"/>
  </cols>
  <sheetData>
    <row r="1" ht="33" customHeight="1">
      <c r="A1" s="123" t="s">
        <v>149</v>
      </c>
    </row>
    <row r="2" ht="15.75">
      <c r="A2" s="124" t="s">
        <v>150</v>
      </c>
    </row>
    <row r="3" ht="15.75">
      <c r="A3" s="125"/>
    </row>
    <row r="4" ht="15.75">
      <c r="A4" s="80"/>
    </row>
    <row r="5" ht="15.75">
      <c r="A5" s="126" t="s">
        <v>54</v>
      </c>
    </row>
    <row r="6" ht="12.75"/>
    <row r="7" ht="30">
      <c r="A7" s="127" t="s">
        <v>151</v>
      </c>
    </row>
    <row r="8" ht="12.75"/>
    <row r="9" ht="96" customHeight="1">
      <c r="A9" s="128" t="s">
        <v>1</v>
      </c>
    </row>
    <row r="10" ht="26.25" customHeight="1"/>
    <row r="11" ht="21" customHeight="1">
      <c r="A11" s="79" t="s">
        <v>55</v>
      </c>
    </row>
    <row r="12" ht="192" customHeight="1">
      <c r="A12" s="208" t="s">
        <v>0</v>
      </c>
    </row>
    <row r="13" ht="43.5" customHeight="1">
      <c r="A13" s="79" t="s">
        <v>56</v>
      </c>
    </row>
    <row r="14" ht="15">
      <c r="A14" s="79"/>
    </row>
    <row r="15" ht="15">
      <c r="A15" s="79"/>
    </row>
    <row r="16" ht="15">
      <c r="A16" s="79"/>
    </row>
    <row r="17" ht="33.75" customHeight="1">
      <c r="A17" s="129" t="s">
        <v>5</v>
      </c>
    </row>
    <row r="18" ht="15">
      <c r="A18" s="79"/>
    </row>
    <row r="19" ht="30">
      <c r="A19" s="79" t="s">
        <v>57</v>
      </c>
    </row>
    <row r="20" ht="15">
      <c r="A20" s="79"/>
    </row>
    <row r="21" ht="12.75"/>
    <row r="22" ht="15.75">
      <c r="A22" s="82"/>
    </row>
    <row r="23" ht="15.75">
      <c r="A23" s="130" t="s">
        <v>152</v>
      </c>
    </row>
    <row r="24" ht="15.75">
      <c r="A24" s="82"/>
    </row>
    <row r="25" ht="34.5" customHeight="1">
      <c r="A25" s="131" t="s">
        <v>6</v>
      </c>
    </row>
    <row r="26" ht="15">
      <c r="A26" s="79"/>
    </row>
    <row r="27" ht="15.75">
      <c r="A27" s="131" t="s">
        <v>7</v>
      </c>
    </row>
    <row r="28" ht="15">
      <c r="A28" s="79"/>
    </row>
    <row r="29" ht="28.5">
      <c r="A29" s="132" t="s">
        <v>19</v>
      </c>
    </row>
    <row r="30" ht="15.75">
      <c r="A30" s="133"/>
    </row>
    <row r="31" ht="41.25">
      <c r="A31" s="134" t="s">
        <v>15</v>
      </c>
    </row>
    <row r="32" ht="15.75">
      <c r="A32" s="133"/>
    </row>
    <row r="33" ht="25.5" customHeight="1">
      <c r="A33" s="135" t="s">
        <v>58</v>
      </c>
    </row>
    <row r="34" ht="15">
      <c r="A34" s="79"/>
    </row>
    <row r="35" ht="81" customHeight="1">
      <c r="A35" s="136" t="s">
        <v>59</v>
      </c>
    </row>
    <row r="36" ht="15">
      <c r="A36" s="79"/>
    </row>
    <row r="37" ht="39.75" customHeight="1">
      <c r="A37" s="137" t="s">
        <v>8</v>
      </c>
    </row>
    <row r="38" ht="9" customHeight="1">
      <c r="A38" s="137"/>
    </row>
    <row r="39" ht="36" customHeight="1">
      <c r="A39" s="137" t="s">
        <v>9</v>
      </c>
    </row>
    <row r="40" ht="12.75">
      <c r="A40" s="138"/>
    </row>
    <row r="41" ht="15">
      <c r="A41" s="79" t="s">
        <v>60</v>
      </c>
    </row>
    <row r="42" ht="15">
      <c r="A42" s="79"/>
    </row>
    <row r="43" ht="15.75">
      <c r="A43" s="139" t="s">
        <v>61</v>
      </c>
    </row>
    <row r="44" ht="15.75">
      <c r="A44" s="139"/>
    </row>
    <row r="45" ht="31.5">
      <c r="A45" s="79" t="s">
        <v>10</v>
      </c>
    </row>
    <row r="46" ht="15">
      <c r="A46" s="79"/>
    </row>
    <row r="47" ht="30">
      <c r="A47" s="79" t="s">
        <v>20</v>
      </c>
    </row>
    <row r="48" ht="15">
      <c r="A48" s="79"/>
    </row>
    <row r="49" ht="47.25">
      <c r="A49" s="81" t="s">
        <v>11</v>
      </c>
    </row>
    <row r="50" ht="15">
      <c r="A50" s="79"/>
    </row>
    <row r="51" ht="100.5" customHeight="1">
      <c r="A51" s="81" t="s">
        <v>62</v>
      </c>
    </row>
    <row r="52" ht="15">
      <c r="A52" s="79"/>
    </row>
    <row r="53" ht="45">
      <c r="A53" s="79" t="s">
        <v>63</v>
      </c>
    </row>
    <row r="54" ht="15">
      <c r="A54" s="79"/>
    </row>
    <row r="55" ht="15.75">
      <c r="A55" s="139" t="s">
        <v>64</v>
      </c>
    </row>
    <row r="56" ht="27.75" customHeight="1">
      <c r="A56" s="140" t="s">
        <v>108</v>
      </c>
    </row>
    <row r="57" ht="12.75" customHeight="1">
      <c r="A57" s="140"/>
    </row>
    <row r="58" ht="15">
      <c r="A58" s="79" t="s">
        <v>65</v>
      </c>
    </row>
    <row r="59" ht="15">
      <c r="A59" s="79"/>
    </row>
    <row r="60" s="142" customFormat="1" ht="15.75">
      <c r="A60" s="141" t="s">
        <v>153</v>
      </c>
    </row>
    <row r="61" ht="15">
      <c r="A61" s="79" t="s">
        <v>66</v>
      </c>
    </row>
    <row r="62" ht="15">
      <c r="A62" s="79"/>
    </row>
    <row r="63" ht="45">
      <c r="A63" s="79" t="s">
        <v>67</v>
      </c>
    </row>
    <row r="64" ht="15">
      <c r="A64" s="79"/>
    </row>
    <row r="65" ht="51.75" customHeight="1">
      <c r="A65" s="144" t="s">
        <v>12</v>
      </c>
    </row>
    <row r="66" ht="15.75">
      <c r="A66" s="82"/>
    </row>
    <row r="67" ht="45.75">
      <c r="A67" s="129" t="s">
        <v>16</v>
      </c>
    </row>
    <row r="68" ht="15.75">
      <c r="A68" s="82"/>
    </row>
    <row r="69" ht="15.75">
      <c r="A69" s="82"/>
    </row>
    <row r="70" ht="15.75">
      <c r="A70" s="141" t="s">
        <v>68</v>
      </c>
    </row>
    <row r="71" ht="15.75">
      <c r="A71" s="141"/>
    </row>
    <row r="72" ht="30">
      <c r="A72" s="79" t="s">
        <v>69</v>
      </c>
    </row>
    <row r="73" ht="15">
      <c r="A73" s="79"/>
    </row>
    <row r="74" ht="45">
      <c r="A74" s="79" t="s">
        <v>67</v>
      </c>
    </row>
    <row r="75" ht="15.75">
      <c r="A75" s="82"/>
    </row>
    <row r="76" ht="30">
      <c r="A76" s="79" t="s">
        <v>70</v>
      </c>
    </row>
    <row r="77" ht="15">
      <c r="A77" s="79"/>
    </row>
    <row r="78" ht="15.75">
      <c r="A78" s="141" t="s">
        <v>71</v>
      </c>
    </row>
    <row r="79" ht="15.75">
      <c r="A79" s="141"/>
    </row>
    <row r="80" ht="30">
      <c r="A80" s="79" t="s">
        <v>72</v>
      </c>
    </row>
    <row r="81" ht="15">
      <c r="A81" s="79"/>
    </row>
    <row r="82" ht="45">
      <c r="A82" s="79" t="s">
        <v>67</v>
      </c>
    </row>
    <row r="83" ht="12.75">
      <c r="A83" s="138"/>
    </row>
    <row r="84" ht="45.75">
      <c r="A84" s="79" t="s">
        <v>73</v>
      </c>
    </row>
    <row r="85" ht="15">
      <c r="A85" s="79"/>
    </row>
    <row r="86" ht="15.75">
      <c r="A86" s="82"/>
    </row>
    <row r="87" ht="15.75">
      <c r="A87" s="139" t="s">
        <v>74</v>
      </c>
    </row>
    <row r="88" ht="15.75">
      <c r="A88" s="139"/>
    </row>
    <row r="89" ht="36" customHeight="1">
      <c r="A89" s="81" t="s">
        <v>75</v>
      </c>
    </row>
    <row r="90" ht="15">
      <c r="A90" s="79"/>
    </row>
    <row r="91" ht="45">
      <c r="A91" s="79" t="s">
        <v>63</v>
      </c>
    </row>
    <row r="92" ht="15">
      <c r="A92" s="79"/>
    </row>
    <row r="93" ht="15">
      <c r="A93" s="79"/>
    </row>
    <row r="94" ht="15.75">
      <c r="A94" s="139" t="s">
        <v>76</v>
      </c>
    </row>
    <row r="95" ht="15.75">
      <c r="A95" s="139"/>
    </row>
    <row r="96" ht="33.75" customHeight="1">
      <c r="A96" s="79" t="s">
        <v>77</v>
      </c>
    </row>
    <row r="97" ht="15">
      <c r="A97" s="79"/>
    </row>
    <row r="98" ht="27.75" customHeight="1">
      <c r="A98" s="139" t="s">
        <v>78</v>
      </c>
    </row>
    <row r="99" ht="55.5" customHeight="1">
      <c r="A99" s="81" t="s">
        <v>79</v>
      </c>
    </row>
    <row r="100" ht="61.5" customHeight="1">
      <c r="A100" s="79" t="s">
        <v>63</v>
      </c>
    </row>
    <row r="101" ht="15">
      <c r="A101" s="79"/>
    </row>
    <row r="102" ht="15.75">
      <c r="A102" s="139" t="s">
        <v>80</v>
      </c>
    </row>
    <row r="103" ht="15.75">
      <c r="A103" s="139"/>
    </row>
    <row r="104" ht="15">
      <c r="A104" s="145" t="s">
        <v>81</v>
      </c>
    </row>
    <row r="105" ht="15">
      <c r="A105" s="145"/>
    </row>
    <row r="106" ht="47.25" customHeight="1">
      <c r="A106" s="79" t="s">
        <v>82</v>
      </c>
    </row>
    <row r="107" ht="15.75">
      <c r="A107" s="82"/>
    </row>
    <row r="108" s="146" customFormat="1" ht="67.5" customHeight="1">
      <c r="A108" s="129" t="s">
        <v>17</v>
      </c>
    </row>
    <row r="109" ht="15">
      <c r="A109" s="79"/>
    </row>
    <row r="110" ht="45">
      <c r="A110" s="81" t="s">
        <v>83</v>
      </c>
    </row>
    <row r="111" ht="15">
      <c r="A111" s="79" t="s">
        <v>3</v>
      </c>
    </row>
    <row r="112" ht="15">
      <c r="A112" s="147"/>
    </row>
    <row r="113" ht="12.75">
      <c r="A113" s="148" t="s">
        <v>13</v>
      </c>
    </row>
    <row r="114" ht="12.75">
      <c r="A114" s="149" t="s">
        <v>84</v>
      </c>
    </row>
    <row r="115" ht="12.75">
      <c r="A115" s="149"/>
    </row>
    <row r="116" ht="12.75">
      <c r="A116" s="150" t="s">
        <v>4</v>
      </c>
    </row>
    <row r="117" ht="12.75">
      <c r="A117" s="151" t="s">
        <v>85</v>
      </c>
    </row>
    <row r="118" ht="12.75">
      <c r="A118" s="151" t="s">
        <v>86</v>
      </c>
    </row>
    <row r="119" ht="12.75">
      <c r="A119" s="151" t="s">
        <v>87</v>
      </c>
    </row>
    <row r="120" ht="12.75">
      <c r="A120" s="151" t="s">
        <v>88</v>
      </c>
    </row>
    <row r="121" ht="12.75">
      <c r="A121" s="151" t="s">
        <v>89</v>
      </c>
    </row>
    <row r="122" ht="12.75">
      <c r="A122" s="151" t="s">
        <v>90</v>
      </c>
    </row>
    <row r="123" ht="12.75">
      <c r="A123" s="151" t="s">
        <v>91</v>
      </c>
    </row>
    <row r="124" ht="12.75">
      <c r="A124" s="151" t="s">
        <v>92</v>
      </c>
    </row>
    <row r="125" ht="12.75">
      <c r="A125" s="151" t="s">
        <v>93</v>
      </c>
    </row>
    <row r="126" ht="12.75">
      <c r="A126" s="152"/>
    </row>
    <row r="127" ht="12.75">
      <c r="A127" s="138"/>
    </row>
    <row r="128" ht="12.75">
      <c r="A128" s="138"/>
    </row>
    <row r="129" ht="15.75">
      <c r="A129" s="139" t="s">
        <v>94</v>
      </c>
    </row>
    <row r="130" ht="15.75">
      <c r="A130" s="139"/>
    </row>
    <row r="131" ht="31.5">
      <c r="A131" s="79" t="s">
        <v>95</v>
      </c>
    </row>
    <row r="132" ht="15">
      <c r="A132" s="79"/>
    </row>
    <row r="133" ht="81.75" customHeight="1">
      <c r="A133" s="79" t="s">
        <v>18</v>
      </c>
    </row>
    <row r="134" ht="15">
      <c r="A134" s="79"/>
    </row>
    <row r="135" ht="45">
      <c r="A135" s="79" t="s">
        <v>96</v>
      </c>
    </row>
    <row r="136" ht="15">
      <c r="A136" s="79"/>
    </row>
    <row r="137" ht="15.75">
      <c r="A137" s="139" t="s">
        <v>97</v>
      </c>
    </row>
    <row r="138" ht="9" customHeight="1">
      <c r="A138" s="139"/>
    </row>
    <row r="139" ht="15">
      <c r="A139" s="79" t="s">
        <v>81</v>
      </c>
    </row>
    <row r="140" ht="15">
      <c r="A140" s="79"/>
    </row>
    <row r="141" ht="60.75" customHeight="1">
      <c r="A141" s="82" t="s">
        <v>98</v>
      </c>
    </row>
    <row r="142" ht="15.75">
      <c r="A142" s="82"/>
    </row>
    <row r="143" ht="44.25" customHeight="1">
      <c r="A143" s="82" t="s">
        <v>99</v>
      </c>
    </row>
    <row r="144" ht="15">
      <c r="A144" s="79"/>
    </row>
    <row r="145" ht="15.75">
      <c r="A145" s="139" t="s">
        <v>100</v>
      </c>
    </row>
    <row r="146" ht="15.75">
      <c r="A146" s="139"/>
    </row>
    <row r="147" ht="15">
      <c r="A147" s="79" t="s">
        <v>101</v>
      </c>
    </row>
    <row r="148" ht="15">
      <c r="A148" s="79"/>
    </row>
    <row r="149" ht="31.5">
      <c r="A149" s="81" t="s">
        <v>102</v>
      </c>
    </row>
    <row r="150" ht="15">
      <c r="A150" s="79"/>
    </row>
    <row r="151" ht="30.75">
      <c r="A151" s="79" t="s">
        <v>103</v>
      </c>
    </row>
    <row r="152" ht="15">
      <c r="A152" s="79"/>
    </row>
    <row r="153" ht="37.5" customHeight="1">
      <c r="A153" s="81" t="s">
        <v>14</v>
      </c>
    </row>
    <row r="154" ht="15">
      <c r="A154" s="79"/>
    </row>
    <row r="155" ht="30.75" customHeight="1">
      <c r="A155" s="79" t="s">
        <v>104</v>
      </c>
    </row>
    <row r="156" ht="15">
      <c r="A156" s="79"/>
    </row>
    <row r="157" ht="41.25" customHeight="1">
      <c r="A157" s="79" t="s">
        <v>105</v>
      </c>
    </row>
    <row r="158" ht="15">
      <c r="A158" s="79"/>
    </row>
    <row r="159" ht="20.25" customHeight="1">
      <c r="A159" s="79" t="s">
        <v>106</v>
      </c>
    </row>
    <row r="160" ht="15">
      <c r="A160" s="79"/>
    </row>
    <row r="161" ht="61.5" customHeight="1">
      <c r="A161" s="144" t="s">
        <v>107</v>
      </c>
    </row>
    <row r="162" ht="15.75">
      <c r="A162" s="82"/>
    </row>
    <row r="163" ht="15" hidden="1">
      <c r="A163" s="79"/>
    </row>
    <row r="164" ht="15" hidden="1">
      <c r="A164" s="79"/>
    </row>
    <row r="165" ht="12.75" hidden="1"/>
    <row r="166" ht="12.75" hidden="1"/>
    <row r="167" ht="12.75" hidden="1"/>
    <row r="168" ht="12.75" hidden="1"/>
    <row r="169" ht="12.75" hidden="1"/>
    <row r="170" ht="12.75" hidden="1"/>
    <row r="171" ht="12.75" hidden="1"/>
    <row r="172" ht="12.75" hidden="1"/>
    <row r="173" ht="12.75" hidden="1"/>
  </sheetData>
  <sheetProtection/>
  <printOptions/>
  <pageMargins left="0.75" right="0.75" top="1" bottom="1" header="0.4921259845" footer="0.4921259845"/>
  <pageSetup horizontalDpi="600" verticalDpi="600" orientation="portrait" paperSize="9" r:id="rId1"/>
  <headerFooter alignWithMargins="0">
    <oddFooter>&amp;C&amp;9Programme MatetPro
Aide à la saisie des fiches budgétaires
Page &amp;P/&amp;N&amp;R&amp;9&amp;D</oddFooter>
  </headerFooter>
  <rowBreaks count="2" manualBreakCount="2">
    <brk id="54" max="255" man="1"/>
    <brk id="111" max="255" man="1"/>
  </rowBreaks>
</worksheet>
</file>

<file path=xl/worksheets/sheet2.xml><?xml version="1.0" encoding="utf-8"?>
<worksheet xmlns="http://schemas.openxmlformats.org/spreadsheetml/2006/main" xmlns:r="http://schemas.openxmlformats.org/officeDocument/2006/relationships">
  <sheetPr codeName="Feuil3">
    <tabColor indexed="15"/>
  </sheetPr>
  <dimension ref="A1:U400"/>
  <sheetViews>
    <sheetView showGridLines="0" showZeros="0" tabSelected="1" zoomScale="85" zoomScaleNormal="85" workbookViewId="0" topLeftCell="D292">
      <selection activeCell="G297" sqref="G297:H297"/>
    </sheetView>
  </sheetViews>
  <sheetFormatPr defaultColWidth="11.421875" defaultRowHeight="12.75" zeroHeight="1"/>
  <cols>
    <col min="1" max="1" width="8.7109375" style="1" customWidth="1"/>
    <col min="2" max="2" width="13.28125" style="1" customWidth="1"/>
    <col min="3" max="3" width="9.7109375" style="1" customWidth="1"/>
    <col min="4" max="4" width="13.140625" style="1" bestFit="1" customWidth="1"/>
    <col min="5" max="5" width="9.7109375" style="1" customWidth="1"/>
    <col min="6" max="6" width="12.421875" style="1" customWidth="1"/>
    <col min="7" max="7" width="9.7109375" style="1" customWidth="1"/>
    <col min="8" max="8" width="11.7109375" style="1" customWidth="1"/>
    <col min="9" max="9" width="11.140625" style="1" customWidth="1"/>
    <col min="10" max="10" width="9.7109375" style="1" customWidth="1"/>
    <col min="11" max="11" width="11.421875" style="1" customWidth="1"/>
    <col min="12" max="12" width="11.57421875" style="1" customWidth="1"/>
    <col min="13" max="13" width="13.28125" style="1" customWidth="1"/>
    <col min="14" max="14" width="50.7109375" style="1" customWidth="1"/>
    <col min="15" max="255" width="11.421875" style="1" hidden="1" customWidth="1"/>
    <col min="256" max="16384" width="3.00390625" style="1" hidden="1" customWidth="1"/>
  </cols>
  <sheetData>
    <row r="1" spans="1:13" ht="23.25">
      <c r="A1" s="198" t="s">
        <v>148</v>
      </c>
      <c r="B1" s="199"/>
      <c r="C1" s="199"/>
      <c r="D1" s="199"/>
      <c r="E1" s="199"/>
      <c r="F1" s="199"/>
      <c r="G1" s="199"/>
      <c r="H1" s="199"/>
      <c r="I1" s="199"/>
      <c r="J1" s="199"/>
      <c r="K1" s="199"/>
      <c r="L1" s="199"/>
      <c r="M1" s="200"/>
    </row>
    <row r="2" spans="1:13" ht="7.5" customHeight="1" thickBot="1">
      <c r="A2" s="43"/>
      <c r="B2" s="35"/>
      <c r="C2" s="35"/>
      <c r="D2" s="35"/>
      <c r="E2" s="35"/>
      <c r="F2" s="35"/>
      <c r="G2" s="35"/>
      <c r="H2" s="35"/>
      <c r="I2" s="35"/>
      <c r="J2" s="35"/>
      <c r="K2" s="35"/>
      <c r="L2" s="35"/>
      <c r="M2" s="107"/>
    </row>
    <row r="3" spans="1:16" ht="23.25">
      <c r="A3" s="41"/>
      <c r="B3" s="39"/>
      <c r="C3" s="39"/>
      <c r="D3" s="39"/>
      <c r="E3" s="193" t="str">
        <f>"Fiche Partenaire 1"</f>
        <v>Fiche Partenaire 1</v>
      </c>
      <c r="F3" s="193"/>
      <c r="G3" s="193"/>
      <c r="H3" s="193"/>
      <c r="I3" s="39"/>
      <c r="J3" s="39"/>
      <c r="K3" s="39"/>
      <c r="L3" s="56"/>
      <c r="M3" s="40"/>
      <c r="P3" s="1" t="s">
        <v>50</v>
      </c>
    </row>
    <row r="4" spans="1:17" ht="13.5" thickBot="1">
      <c r="A4" s="43"/>
      <c r="B4" s="180" t="s">
        <v>53</v>
      </c>
      <c r="C4" s="181"/>
      <c r="D4" s="181"/>
      <c r="E4" s="181"/>
      <c r="F4" s="35"/>
      <c r="G4" s="181" t="s">
        <v>21</v>
      </c>
      <c r="H4" s="181"/>
      <c r="I4" s="181"/>
      <c r="J4" s="181"/>
      <c r="K4" s="182" t="s">
        <v>22</v>
      </c>
      <c r="L4" s="182"/>
      <c r="M4" s="183"/>
      <c r="P4" s="58" t="s">
        <v>51</v>
      </c>
      <c r="Q4" s="59" t="s">
        <v>52</v>
      </c>
    </row>
    <row r="5" spans="1:13" ht="13.5" thickBot="1">
      <c r="A5" s="43"/>
      <c r="B5" s="184"/>
      <c r="C5" s="185"/>
      <c r="D5" s="185"/>
      <c r="E5" s="186"/>
      <c r="F5" s="35"/>
      <c r="G5" s="187"/>
      <c r="H5" s="188"/>
      <c r="I5" s="188"/>
      <c r="J5" s="189"/>
      <c r="K5" s="190">
        <f>IF(LEN($G5)&gt;1,IF(LEFT($G5,4)="ORGA","Coût marginal","Coût complet"),"")</f>
      </c>
      <c r="L5" s="191"/>
      <c r="M5" s="192"/>
    </row>
    <row r="6" spans="1:15" ht="12.75">
      <c r="A6" s="43"/>
      <c r="B6" s="54"/>
      <c r="C6" s="7"/>
      <c r="D6" s="7"/>
      <c r="E6" s="7"/>
      <c r="F6" s="7"/>
      <c r="G6" s="57" t="str">
        <f>IF(G5="","Veuillez préciser la catégorie de partenaire","")</f>
        <v>Veuillez préciser la catégorie de partenaire</v>
      </c>
      <c r="H6" s="57"/>
      <c r="I6" s="57"/>
      <c r="J6" s="57"/>
      <c r="K6" s="57"/>
      <c r="L6" s="57"/>
      <c r="M6" s="60"/>
      <c r="N6" s="34"/>
      <c r="O6" s="34"/>
    </row>
    <row r="7" spans="1:15" ht="15">
      <c r="A7" s="43"/>
      <c r="B7" s="122" t="s">
        <v>23</v>
      </c>
      <c r="C7" s="122"/>
      <c r="D7" s="122"/>
      <c r="E7" s="122"/>
      <c r="F7" s="122"/>
      <c r="G7" s="122"/>
      <c r="H7" s="122"/>
      <c r="I7" s="122"/>
      <c r="J7" s="122"/>
      <c r="K7" s="122"/>
      <c r="L7" s="122"/>
      <c r="M7" s="53">
        <f>IF($K5="coût marginal",1,2)</f>
        <v>2</v>
      </c>
      <c r="N7" s="8"/>
      <c r="O7" s="8"/>
    </row>
    <row r="8" spans="1:15" ht="15">
      <c r="A8" s="43"/>
      <c r="B8" s="171" t="s">
        <v>24</v>
      </c>
      <c r="C8" s="174" t="s">
        <v>25</v>
      </c>
      <c r="D8" s="175"/>
      <c r="E8" s="175"/>
      <c r="F8" s="175"/>
      <c r="G8" s="175"/>
      <c r="H8" s="176"/>
      <c r="I8" s="177" t="s">
        <v>26</v>
      </c>
      <c r="J8" s="177" t="s">
        <v>27</v>
      </c>
      <c r="K8" s="177" t="s">
        <v>28</v>
      </c>
      <c r="L8" s="177" t="s">
        <v>29</v>
      </c>
      <c r="M8" s="166" t="s">
        <v>30</v>
      </c>
      <c r="O8" s="51" t="s">
        <v>41</v>
      </c>
    </row>
    <row r="9" spans="1:15" ht="20.25">
      <c r="A9" s="43"/>
      <c r="B9" s="172"/>
      <c r="C9" s="169" t="s">
        <v>31</v>
      </c>
      <c r="D9" s="170"/>
      <c r="E9" s="143" t="s">
        <v>47</v>
      </c>
      <c r="F9" s="121"/>
      <c r="G9" s="143" t="s">
        <v>48</v>
      </c>
      <c r="H9" s="121"/>
      <c r="I9" s="178"/>
      <c r="J9" s="178"/>
      <c r="K9" s="178"/>
      <c r="L9" s="178"/>
      <c r="M9" s="167"/>
      <c r="O9" s="52" t="s">
        <v>41</v>
      </c>
    </row>
    <row r="10" spans="1:15" ht="19.5">
      <c r="A10" s="43"/>
      <c r="B10" s="173"/>
      <c r="C10" s="9" t="s">
        <v>32</v>
      </c>
      <c r="D10" s="10" t="s">
        <v>33</v>
      </c>
      <c r="E10" s="11" t="s">
        <v>32</v>
      </c>
      <c r="F10" s="10" t="s">
        <v>33</v>
      </c>
      <c r="G10" s="11" t="s">
        <v>32</v>
      </c>
      <c r="H10" s="10" t="s">
        <v>33</v>
      </c>
      <c r="I10" s="179"/>
      <c r="J10" s="179"/>
      <c r="K10" s="179"/>
      <c r="L10" s="179"/>
      <c r="M10" s="168"/>
      <c r="O10" s="51" t="s">
        <v>41</v>
      </c>
    </row>
    <row r="11" spans="1:13" ht="12.75">
      <c r="A11" s="97" t="s">
        <v>111</v>
      </c>
      <c r="B11" s="93"/>
      <c r="C11" s="94"/>
      <c r="D11" s="93"/>
      <c r="E11" s="94"/>
      <c r="F11" s="95"/>
      <c r="G11" s="94"/>
      <c r="H11" s="95"/>
      <c r="I11" s="96"/>
      <c r="J11" s="96"/>
      <c r="K11" s="96"/>
      <c r="L11" s="96"/>
      <c r="M11" s="61">
        <f>B11+D11+F11+H11+I11+J11+K11+L11</f>
        <v>0</v>
      </c>
    </row>
    <row r="12" spans="1:13" ht="12.75">
      <c r="A12" s="97" t="s">
        <v>110</v>
      </c>
      <c r="B12" s="93"/>
      <c r="C12" s="94"/>
      <c r="D12" s="93"/>
      <c r="E12" s="94"/>
      <c r="F12" s="95"/>
      <c r="G12" s="94"/>
      <c r="H12" s="95"/>
      <c r="I12" s="96"/>
      <c r="J12" s="96"/>
      <c r="K12" s="96"/>
      <c r="L12" s="96"/>
      <c r="M12" s="61">
        <f aca="true" t="shared" si="0" ref="M12:M20">B12+D12+F12+H12+I12+J12+K12+L12</f>
        <v>0</v>
      </c>
    </row>
    <row r="13" spans="1:13" ht="12.75">
      <c r="A13" s="97" t="s">
        <v>112</v>
      </c>
      <c r="B13" s="93"/>
      <c r="C13" s="94"/>
      <c r="D13" s="93"/>
      <c r="E13" s="94"/>
      <c r="F13" s="95"/>
      <c r="G13" s="94"/>
      <c r="H13" s="95"/>
      <c r="I13" s="96"/>
      <c r="J13" s="96"/>
      <c r="K13" s="96"/>
      <c r="L13" s="96"/>
      <c r="M13" s="61">
        <f t="shared" si="0"/>
        <v>0</v>
      </c>
    </row>
    <row r="14" spans="1:13" ht="12.75">
      <c r="A14" s="97" t="s">
        <v>113</v>
      </c>
      <c r="B14" s="93"/>
      <c r="C14" s="94"/>
      <c r="D14" s="93"/>
      <c r="E14" s="94"/>
      <c r="F14" s="95"/>
      <c r="G14" s="94"/>
      <c r="H14" s="95"/>
      <c r="I14" s="96"/>
      <c r="J14" s="96"/>
      <c r="K14" s="96"/>
      <c r="L14" s="96"/>
      <c r="M14" s="61">
        <f t="shared" si="0"/>
        <v>0</v>
      </c>
    </row>
    <row r="15" spans="1:13" ht="12.75">
      <c r="A15" s="97" t="s">
        <v>114</v>
      </c>
      <c r="B15" s="93"/>
      <c r="C15" s="94"/>
      <c r="D15" s="93"/>
      <c r="E15" s="94"/>
      <c r="F15" s="95"/>
      <c r="G15" s="94"/>
      <c r="H15" s="95"/>
      <c r="I15" s="96"/>
      <c r="J15" s="96"/>
      <c r="K15" s="96"/>
      <c r="L15" s="96"/>
      <c r="M15" s="61">
        <f t="shared" si="0"/>
        <v>0</v>
      </c>
    </row>
    <row r="16" spans="1:13" ht="12.75">
      <c r="A16" s="97" t="s">
        <v>115</v>
      </c>
      <c r="B16" s="93"/>
      <c r="C16" s="94"/>
      <c r="D16" s="93"/>
      <c r="E16" s="94"/>
      <c r="F16" s="95"/>
      <c r="G16" s="94"/>
      <c r="H16" s="95"/>
      <c r="I16" s="96"/>
      <c r="J16" s="96"/>
      <c r="K16" s="96"/>
      <c r="L16" s="96"/>
      <c r="M16" s="61">
        <f t="shared" si="0"/>
        <v>0</v>
      </c>
    </row>
    <row r="17" spans="1:13" ht="12.75">
      <c r="A17" s="97" t="s">
        <v>116</v>
      </c>
      <c r="B17" s="93"/>
      <c r="C17" s="94"/>
      <c r="D17" s="93"/>
      <c r="E17" s="94"/>
      <c r="F17" s="95"/>
      <c r="G17" s="94"/>
      <c r="H17" s="95"/>
      <c r="I17" s="96"/>
      <c r="J17" s="96"/>
      <c r="K17" s="96"/>
      <c r="L17" s="96"/>
      <c r="M17" s="61">
        <f t="shared" si="0"/>
        <v>0</v>
      </c>
    </row>
    <row r="18" spans="1:13" ht="12.75">
      <c r="A18" s="97" t="s">
        <v>117</v>
      </c>
      <c r="B18" s="93"/>
      <c r="C18" s="94"/>
      <c r="D18" s="93"/>
      <c r="E18" s="94"/>
      <c r="F18" s="95"/>
      <c r="G18" s="94"/>
      <c r="H18" s="95"/>
      <c r="I18" s="96"/>
      <c r="J18" s="96"/>
      <c r="K18" s="96"/>
      <c r="L18" s="96"/>
      <c r="M18" s="61">
        <f t="shared" si="0"/>
        <v>0</v>
      </c>
    </row>
    <row r="19" spans="1:13" ht="12.75">
      <c r="A19" s="97" t="s">
        <v>118</v>
      </c>
      <c r="B19" s="93"/>
      <c r="C19" s="94"/>
      <c r="D19" s="93"/>
      <c r="E19" s="94"/>
      <c r="F19" s="95"/>
      <c r="G19" s="94"/>
      <c r="H19" s="95"/>
      <c r="I19" s="96"/>
      <c r="J19" s="96"/>
      <c r="K19" s="96"/>
      <c r="L19" s="96"/>
      <c r="M19" s="61">
        <f t="shared" si="0"/>
        <v>0</v>
      </c>
    </row>
    <row r="20" spans="1:13" ht="13.5" thickBot="1">
      <c r="A20" s="97" t="s">
        <v>119</v>
      </c>
      <c r="B20" s="93"/>
      <c r="C20" s="94"/>
      <c r="D20" s="93"/>
      <c r="E20" s="94"/>
      <c r="F20" s="95"/>
      <c r="G20" s="94"/>
      <c r="H20" s="95"/>
      <c r="I20" s="96"/>
      <c r="J20" s="96"/>
      <c r="K20" s="96"/>
      <c r="L20" s="96"/>
      <c r="M20" s="61">
        <f t="shared" si="0"/>
        <v>0</v>
      </c>
    </row>
    <row r="21" spans="1:21" s="91" customFormat="1" ht="13.5" thickTop="1">
      <c r="A21" s="108" t="s">
        <v>109</v>
      </c>
      <c r="B21" s="83">
        <f>SUM(B11:B20)</f>
        <v>0</v>
      </c>
      <c r="C21" s="84">
        <f>SUM(C11:C20)</f>
        <v>0</v>
      </c>
      <c r="D21" s="83">
        <f>SUM(D11:D20)</f>
        <v>0</v>
      </c>
      <c r="E21" s="85">
        <f aca="true" t="shared" si="1" ref="E21:L21">SUM(E11:E20)</f>
        <v>0</v>
      </c>
      <c r="F21" s="85">
        <f t="shared" si="1"/>
        <v>0</v>
      </c>
      <c r="G21" s="86">
        <f>SUM(G11:G20)</f>
        <v>0</v>
      </c>
      <c r="H21" s="87">
        <f>SUM(H11:H20)</f>
        <v>0</v>
      </c>
      <c r="I21" s="87">
        <f t="shared" si="1"/>
        <v>0</v>
      </c>
      <c r="J21" s="87">
        <f t="shared" si="1"/>
        <v>0</v>
      </c>
      <c r="K21" s="87">
        <f t="shared" si="1"/>
        <v>0</v>
      </c>
      <c r="L21" s="87">
        <f t="shared" si="1"/>
        <v>0</v>
      </c>
      <c r="M21" s="109">
        <f>SUM(M11:M20)</f>
        <v>0</v>
      </c>
      <c r="N21" s="106"/>
      <c r="O21" s="88"/>
      <c r="P21" s="89"/>
      <c r="Q21" s="90"/>
      <c r="U21" s="92"/>
    </row>
    <row r="22" spans="1:15" ht="15">
      <c r="A22" s="99" t="str">
        <f>+MID($E3,7,50)&amp;"_LT"&amp;ROW()</f>
        <v>Partenaire 1_LT22</v>
      </c>
      <c r="B22" s="38" t="s">
        <v>34</v>
      </c>
      <c r="C22" s="38"/>
      <c r="D22" s="38"/>
      <c r="E22" s="38"/>
      <c r="F22" s="76">
        <f>IF($M7=1,SUM(B21,F21,I21,J21,K21,L21)*0.04,(SUM(D21,F21)*0.2)+(SUM(D21,F21,SUM(D21,F21)*0.2)*0.4)+(SUM(B21,I21,J21,K21)*0.07))</f>
        <v>0</v>
      </c>
      <c r="G22" s="42"/>
      <c r="H22" s="77"/>
      <c r="I22" s="159" t="s">
        <v>39</v>
      </c>
      <c r="J22" s="160"/>
      <c r="K22" s="160"/>
      <c r="L22" s="161"/>
      <c r="M22" s="62">
        <f>IF(H22=0,F22,MIN(F22,H22))</f>
        <v>0</v>
      </c>
      <c r="O22" s="51" t="s">
        <v>41</v>
      </c>
    </row>
    <row r="23" spans="1:15" ht="20.25">
      <c r="A23" s="99" t="str">
        <f>+LEFT(A22,SEARCH("_",A22)-1)&amp;"_MT"&amp;ROW()</f>
        <v>Partenaire 1_MT23</v>
      </c>
      <c r="B23" s="162" t="s">
        <v>49</v>
      </c>
      <c r="C23" s="163"/>
      <c r="D23" s="163"/>
      <c r="E23" s="163"/>
      <c r="F23" s="163"/>
      <c r="G23" s="163"/>
      <c r="H23" s="163"/>
      <c r="I23" s="163"/>
      <c r="J23" s="78"/>
      <c r="K23" s="164" t="s">
        <v>35</v>
      </c>
      <c r="L23" s="165"/>
      <c r="M23" s="62">
        <f>IF($M7=1,(D21+F21+H21)*J23,0)</f>
        <v>0</v>
      </c>
      <c r="O23" s="52" t="s">
        <v>41</v>
      </c>
    </row>
    <row r="24" spans="1:13" ht="15">
      <c r="A24" s="99" t="str">
        <f>+LEFT(A23,SEARCH("_",A23)-1)&amp;"_NT"&amp;ROW()</f>
        <v>Partenaire 1_NT24</v>
      </c>
      <c r="B24" s="35"/>
      <c r="C24" s="3"/>
      <c r="D24" s="3"/>
      <c r="E24" s="4"/>
      <c r="F24" s="5"/>
      <c r="G24" s="5"/>
      <c r="H24" s="6"/>
      <c r="I24" s="35"/>
      <c r="J24" s="35"/>
      <c r="K24" s="153" t="s">
        <v>37</v>
      </c>
      <c r="L24" s="154"/>
      <c r="M24" s="63">
        <f>M21+M22+M23</f>
        <v>0</v>
      </c>
    </row>
    <row r="25" spans="1:13" ht="15">
      <c r="A25" s="99" t="str">
        <f>+LEFT(A24,SEARCH("_",A24)-1)&amp;"_OT"&amp;ROW()</f>
        <v>Partenaire 1_OT25</v>
      </c>
      <c r="B25" s="35"/>
      <c r="C25" s="3"/>
      <c r="D25" s="3"/>
      <c r="E25" s="4"/>
      <c r="F25" s="5"/>
      <c r="G25" s="5"/>
      <c r="H25" s="153" t="s">
        <v>38</v>
      </c>
      <c r="I25" s="153"/>
      <c r="J25" s="153"/>
      <c r="K25" s="153"/>
      <c r="L25" s="154"/>
      <c r="M25" s="63">
        <f>IF(M7=1,IF(H22&gt;F22,(B21+F21+I21+J21+K21+L21+F22),(B21+F21+I21+J21+K21+L21+H22)),IF(F22&gt;H22,M24-H21-F22+H22,M24-H21))</f>
        <v>0</v>
      </c>
    </row>
    <row r="26" spans="1:15" ht="21" thickBot="1">
      <c r="A26" s="99" t="str">
        <f>+LEFT(A25,SEARCH("_",A25)-1)&amp;"_PT"&amp;ROW()</f>
        <v>Partenaire 1_PT26</v>
      </c>
      <c r="B26" s="47">
        <f>IF(K5="Coût marginal",100%,100%)</f>
        <v>1</v>
      </c>
      <c r="C26" s="44"/>
      <c r="D26" s="44"/>
      <c r="E26" s="45"/>
      <c r="F26" s="46"/>
      <c r="G26" s="46"/>
      <c r="H26" s="155" t="s">
        <v>42</v>
      </c>
      <c r="I26" s="156"/>
      <c r="J26" s="75"/>
      <c r="K26" s="157" t="s">
        <v>36</v>
      </c>
      <c r="L26" s="158"/>
      <c r="M26" s="64">
        <f>IF(ISERROR(J26+0),"Taux Absent / erroné",M25*(J26+0))</f>
        <v>0</v>
      </c>
      <c r="O26" s="52" t="s">
        <v>41</v>
      </c>
    </row>
    <row r="27" spans="1:16" ht="23.25">
      <c r="A27" s="41"/>
      <c r="B27" s="39"/>
      <c r="C27" s="39"/>
      <c r="D27" s="39"/>
      <c r="E27" s="193" t="str">
        <f>"Fiche Partenaire "&amp;RIGHT(E3,1)+1</f>
        <v>Fiche Partenaire 2</v>
      </c>
      <c r="F27" s="193"/>
      <c r="G27" s="193"/>
      <c r="H27" s="193"/>
      <c r="I27" s="39"/>
      <c r="J27" s="39"/>
      <c r="K27" s="39"/>
      <c r="L27" s="56"/>
      <c r="M27" s="40"/>
      <c r="P27" s="1" t="s">
        <v>50</v>
      </c>
    </row>
    <row r="28" spans="1:17" ht="13.5" thickBot="1">
      <c r="A28" s="43"/>
      <c r="B28" s="180" t="s">
        <v>53</v>
      </c>
      <c r="C28" s="181"/>
      <c r="D28" s="181"/>
      <c r="E28" s="181"/>
      <c r="F28" s="35"/>
      <c r="G28" s="181" t="s">
        <v>21</v>
      </c>
      <c r="H28" s="181"/>
      <c r="I28" s="181"/>
      <c r="J28" s="181"/>
      <c r="K28" s="182" t="s">
        <v>22</v>
      </c>
      <c r="L28" s="182"/>
      <c r="M28" s="183"/>
      <c r="P28" s="58" t="s">
        <v>51</v>
      </c>
      <c r="Q28" s="59" t="s">
        <v>52</v>
      </c>
    </row>
    <row r="29" spans="1:13" ht="13.5" thickBot="1">
      <c r="A29" s="43"/>
      <c r="B29" s="184"/>
      <c r="C29" s="185"/>
      <c r="D29" s="185"/>
      <c r="E29" s="186"/>
      <c r="F29" s="35"/>
      <c r="G29" s="187"/>
      <c r="H29" s="188"/>
      <c r="I29" s="188"/>
      <c r="J29" s="189"/>
      <c r="K29" s="190">
        <f>IF(LEN($G29)&gt;1,IF(LEFT($G29,4)="ORGA","Coût marginal","Coût complet"),"")</f>
      </c>
      <c r="L29" s="191"/>
      <c r="M29" s="192"/>
    </row>
    <row r="30" spans="1:15" ht="12.75">
      <c r="A30" s="43"/>
      <c r="B30" s="54"/>
      <c r="C30" s="7"/>
      <c r="D30" s="7"/>
      <c r="E30" s="7"/>
      <c r="F30" s="7"/>
      <c r="G30" s="57" t="str">
        <f>IF(G29="","Veuillez préciser la catégorie de partenaire","")</f>
        <v>Veuillez préciser la catégorie de partenaire</v>
      </c>
      <c r="H30" s="57"/>
      <c r="I30" s="57"/>
      <c r="J30" s="57"/>
      <c r="K30" s="57"/>
      <c r="L30" s="57"/>
      <c r="M30" s="60"/>
      <c r="N30" s="34"/>
      <c r="O30" s="34"/>
    </row>
    <row r="31" spans="1:15" ht="15">
      <c r="A31" s="43"/>
      <c r="B31" s="122" t="s">
        <v>23</v>
      </c>
      <c r="C31" s="122"/>
      <c r="D31" s="122"/>
      <c r="E31" s="122"/>
      <c r="F31" s="122"/>
      <c r="G31" s="122"/>
      <c r="H31" s="122"/>
      <c r="I31" s="122"/>
      <c r="J31" s="122"/>
      <c r="K31" s="122"/>
      <c r="L31" s="122"/>
      <c r="M31" s="53">
        <f>IF($K29="coût marginal",1,2)</f>
        <v>2</v>
      </c>
      <c r="N31" s="8"/>
      <c r="O31" s="8"/>
    </row>
    <row r="32" spans="1:15" ht="15">
      <c r="A32" s="43"/>
      <c r="B32" s="171" t="s">
        <v>24</v>
      </c>
      <c r="C32" s="174" t="s">
        <v>25</v>
      </c>
      <c r="D32" s="175"/>
      <c r="E32" s="175"/>
      <c r="F32" s="175"/>
      <c r="G32" s="175"/>
      <c r="H32" s="176"/>
      <c r="I32" s="177" t="s">
        <v>26</v>
      </c>
      <c r="J32" s="177" t="s">
        <v>27</v>
      </c>
      <c r="K32" s="177" t="s">
        <v>28</v>
      </c>
      <c r="L32" s="177" t="s">
        <v>29</v>
      </c>
      <c r="M32" s="166" t="s">
        <v>30</v>
      </c>
      <c r="O32" s="51" t="s">
        <v>41</v>
      </c>
    </row>
    <row r="33" spans="1:15" ht="20.25">
      <c r="A33" s="43"/>
      <c r="B33" s="172"/>
      <c r="C33" s="169" t="s">
        <v>31</v>
      </c>
      <c r="D33" s="170"/>
      <c r="E33" s="143" t="s">
        <v>47</v>
      </c>
      <c r="F33" s="121"/>
      <c r="G33" s="143" t="s">
        <v>48</v>
      </c>
      <c r="H33" s="121"/>
      <c r="I33" s="178"/>
      <c r="J33" s="178"/>
      <c r="K33" s="178"/>
      <c r="L33" s="178"/>
      <c r="M33" s="167"/>
      <c r="O33" s="52" t="s">
        <v>41</v>
      </c>
    </row>
    <row r="34" spans="1:15" ht="19.5">
      <c r="A34" s="43"/>
      <c r="B34" s="173"/>
      <c r="C34" s="9" t="s">
        <v>32</v>
      </c>
      <c r="D34" s="10" t="s">
        <v>33</v>
      </c>
      <c r="E34" s="11" t="s">
        <v>32</v>
      </c>
      <c r="F34" s="10" t="s">
        <v>33</v>
      </c>
      <c r="G34" s="11" t="s">
        <v>32</v>
      </c>
      <c r="H34" s="10" t="s">
        <v>33</v>
      </c>
      <c r="I34" s="179"/>
      <c r="J34" s="179"/>
      <c r="K34" s="179"/>
      <c r="L34" s="179"/>
      <c r="M34" s="168"/>
      <c r="O34" s="51" t="s">
        <v>41</v>
      </c>
    </row>
    <row r="35" spans="1:15" ht="15">
      <c r="A35" s="97" t="s">
        <v>111</v>
      </c>
      <c r="B35" s="93"/>
      <c r="C35" s="94"/>
      <c r="D35" s="93"/>
      <c r="E35" s="94"/>
      <c r="F35" s="95"/>
      <c r="G35" s="94"/>
      <c r="H35" s="95"/>
      <c r="I35" s="96"/>
      <c r="J35" s="96"/>
      <c r="K35" s="96"/>
      <c r="L35" s="96"/>
      <c r="M35" s="61">
        <f>B35+D35+F35+H35+I35+J35+K35+L35</f>
        <v>0</v>
      </c>
      <c r="O35" s="51"/>
    </row>
    <row r="36" spans="1:15" ht="15">
      <c r="A36" s="97" t="s">
        <v>110</v>
      </c>
      <c r="B36" s="93"/>
      <c r="C36" s="94"/>
      <c r="D36" s="93"/>
      <c r="E36" s="94"/>
      <c r="F36" s="95"/>
      <c r="G36" s="94"/>
      <c r="H36" s="95"/>
      <c r="I36" s="96"/>
      <c r="J36" s="96"/>
      <c r="K36" s="96"/>
      <c r="L36" s="96"/>
      <c r="M36" s="61">
        <f>B36+D36+F36+H36+I36+J36+K36+L36</f>
        <v>0</v>
      </c>
      <c r="O36" s="51"/>
    </row>
    <row r="37" spans="1:15" ht="15">
      <c r="A37" s="97" t="s">
        <v>112</v>
      </c>
      <c r="B37" s="93"/>
      <c r="C37" s="94"/>
      <c r="D37" s="93"/>
      <c r="E37" s="94"/>
      <c r="F37" s="95"/>
      <c r="G37" s="94"/>
      <c r="H37" s="95"/>
      <c r="I37" s="96"/>
      <c r="J37" s="96"/>
      <c r="K37" s="96"/>
      <c r="L37" s="96"/>
      <c r="M37" s="61">
        <f aca="true" t="shared" si="2" ref="M37:M44">B37+D37+F37+H37+I37+J37+K37+L37</f>
        <v>0</v>
      </c>
      <c r="O37" s="51"/>
    </row>
    <row r="38" spans="1:15" ht="15">
      <c r="A38" s="97" t="s">
        <v>113</v>
      </c>
      <c r="B38" s="93"/>
      <c r="C38" s="94"/>
      <c r="D38" s="93"/>
      <c r="E38" s="94"/>
      <c r="F38" s="95"/>
      <c r="G38" s="94"/>
      <c r="H38" s="95"/>
      <c r="I38" s="96"/>
      <c r="J38" s="96"/>
      <c r="K38" s="96"/>
      <c r="L38" s="96"/>
      <c r="M38" s="61">
        <f t="shared" si="2"/>
        <v>0</v>
      </c>
      <c r="O38" s="51"/>
    </row>
    <row r="39" spans="1:15" ht="15">
      <c r="A39" s="97" t="s">
        <v>114</v>
      </c>
      <c r="B39" s="93"/>
      <c r="C39" s="94"/>
      <c r="D39" s="93"/>
      <c r="E39" s="94"/>
      <c r="F39" s="95"/>
      <c r="G39" s="94"/>
      <c r="H39" s="95"/>
      <c r="I39" s="96"/>
      <c r="J39" s="96"/>
      <c r="K39" s="96"/>
      <c r="L39" s="96"/>
      <c r="M39" s="61">
        <f t="shared" si="2"/>
        <v>0</v>
      </c>
      <c r="O39" s="51"/>
    </row>
    <row r="40" spans="1:15" ht="15">
      <c r="A40" s="97" t="s">
        <v>115</v>
      </c>
      <c r="B40" s="93"/>
      <c r="C40" s="94"/>
      <c r="D40" s="93"/>
      <c r="E40" s="94"/>
      <c r="F40" s="95"/>
      <c r="G40" s="94"/>
      <c r="H40" s="95"/>
      <c r="I40" s="96"/>
      <c r="J40" s="96"/>
      <c r="K40" s="96"/>
      <c r="L40" s="96"/>
      <c r="M40" s="61">
        <f t="shared" si="2"/>
        <v>0</v>
      </c>
      <c r="O40" s="51"/>
    </row>
    <row r="41" spans="1:15" ht="15">
      <c r="A41" s="97" t="s">
        <v>116</v>
      </c>
      <c r="B41" s="93"/>
      <c r="C41" s="94"/>
      <c r="D41" s="93"/>
      <c r="E41" s="94"/>
      <c r="F41" s="95"/>
      <c r="G41" s="94"/>
      <c r="H41" s="95"/>
      <c r="I41" s="96"/>
      <c r="J41" s="96"/>
      <c r="K41" s="96"/>
      <c r="L41" s="96"/>
      <c r="M41" s="61">
        <f t="shared" si="2"/>
        <v>0</v>
      </c>
      <c r="O41" s="51"/>
    </row>
    <row r="42" spans="1:15" ht="15">
      <c r="A42" s="97" t="s">
        <v>117</v>
      </c>
      <c r="B42" s="93"/>
      <c r="C42" s="94"/>
      <c r="D42" s="93"/>
      <c r="E42" s="94"/>
      <c r="F42" s="95"/>
      <c r="G42" s="94"/>
      <c r="H42" s="95"/>
      <c r="I42" s="96"/>
      <c r="J42" s="96"/>
      <c r="K42" s="96"/>
      <c r="L42" s="96"/>
      <c r="M42" s="61">
        <f t="shared" si="2"/>
        <v>0</v>
      </c>
      <c r="O42" s="51"/>
    </row>
    <row r="43" spans="1:15" ht="15">
      <c r="A43" s="97" t="s">
        <v>118</v>
      </c>
      <c r="B43" s="93"/>
      <c r="C43" s="94"/>
      <c r="D43" s="93"/>
      <c r="E43" s="94"/>
      <c r="F43" s="95"/>
      <c r="G43" s="94"/>
      <c r="H43" s="95"/>
      <c r="I43" s="96"/>
      <c r="J43" s="96"/>
      <c r="K43" s="96"/>
      <c r="L43" s="96"/>
      <c r="M43" s="61">
        <f t="shared" si="2"/>
        <v>0</v>
      </c>
      <c r="O43" s="51"/>
    </row>
    <row r="44" spans="1:15" ht="15.75" thickBot="1">
      <c r="A44" s="97" t="s">
        <v>119</v>
      </c>
      <c r="B44" s="93"/>
      <c r="C44" s="94"/>
      <c r="D44" s="93"/>
      <c r="E44" s="94"/>
      <c r="F44" s="95"/>
      <c r="G44" s="94"/>
      <c r="H44" s="95"/>
      <c r="I44" s="96"/>
      <c r="J44" s="96"/>
      <c r="K44" s="96"/>
      <c r="L44" s="96"/>
      <c r="M44" s="61">
        <f t="shared" si="2"/>
        <v>0</v>
      </c>
      <c r="O44" s="51"/>
    </row>
    <row r="45" spans="1:13" ht="13.5" thickTop="1">
      <c r="A45" s="108" t="s">
        <v>109</v>
      </c>
      <c r="B45" s="83">
        <f aca="true" t="shared" si="3" ref="B45:M45">SUM(B35:B44)</f>
        <v>0</v>
      </c>
      <c r="C45" s="84">
        <f t="shared" si="3"/>
        <v>0</v>
      </c>
      <c r="D45" s="83">
        <f t="shared" si="3"/>
        <v>0</v>
      </c>
      <c r="E45" s="85">
        <f t="shared" si="3"/>
        <v>0</v>
      </c>
      <c r="F45" s="85">
        <f t="shared" si="3"/>
        <v>0</v>
      </c>
      <c r="G45" s="86">
        <f t="shared" si="3"/>
        <v>0</v>
      </c>
      <c r="H45" s="87">
        <f t="shared" si="3"/>
        <v>0</v>
      </c>
      <c r="I45" s="87">
        <f t="shared" si="3"/>
        <v>0</v>
      </c>
      <c r="J45" s="87">
        <f t="shared" si="3"/>
        <v>0</v>
      </c>
      <c r="K45" s="87">
        <f t="shared" si="3"/>
        <v>0</v>
      </c>
      <c r="L45" s="87">
        <f t="shared" si="3"/>
        <v>0</v>
      </c>
      <c r="M45" s="109">
        <f t="shared" si="3"/>
        <v>0</v>
      </c>
    </row>
    <row r="46" spans="1:15" ht="15">
      <c r="A46" s="99" t="str">
        <f>+MID($E27,7,50)&amp;"_LT"&amp;ROW()</f>
        <v>Partenaire 2_LT46</v>
      </c>
      <c r="B46" s="38" t="s">
        <v>34</v>
      </c>
      <c r="C46" s="38"/>
      <c r="D46" s="38"/>
      <c r="E46" s="38"/>
      <c r="F46" s="76">
        <f>IF($M31=1,SUM(B45,F45,I45,J45,K45,L45)*0.04,(SUM(D45,F45)*0.2)+(SUM(D45,F45,SUM(D45,F45)*0.2)*0.4)+(SUM(B45,I45,J45,K45)*0.07))</f>
        <v>0</v>
      </c>
      <c r="G46" s="42"/>
      <c r="H46" s="77"/>
      <c r="I46" s="159" t="s">
        <v>39</v>
      </c>
      <c r="J46" s="160"/>
      <c r="K46" s="160"/>
      <c r="L46" s="161"/>
      <c r="M46" s="62">
        <f>IF(H46=0,F46,MIN(F46,H46))</f>
        <v>0</v>
      </c>
      <c r="O46" s="51" t="s">
        <v>41</v>
      </c>
    </row>
    <row r="47" spans="1:15" ht="20.25">
      <c r="A47" s="99" t="str">
        <f>+LEFT(A46,SEARCH("_",A46)-1)&amp;"_MT"&amp;ROW()</f>
        <v>Partenaire 2_MT47</v>
      </c>
      <c r="B47" s="162" t="s">
        <v>49</v>
      </c>
      <c r="C47" s="163"/>
      <c r="D47" s="163"/>
      <c r="E47" s="163"/>
      <c r="F47" s="163"/>
      <c r="G47" s="163"/>
      <c r="H47" s="163"/>
      <c r="I47" s="163"/>
      <c r="J47" s="78"/>
      <c r="K47" s="164" t="s">
        <v>35</v>
      </c>
      <c r="L47" s="165"/>
      <c r="M47" s="62">
        <f>IF($M31=1,(D45+F45+H45)*J47,0)</f>
        <v>0</v>
      </c>
      <c r="O47" s="52" t="s">
        <v>41</v>
      </c>
    </row>
    <row r="48" spans="1:13" ht="15">
      <c r="A48" s="99" t="str">
        <f>+LEFT(A47,SEARCH("_",A47)-1)&amp;"_NT"&amp;ROW()</f>
        <v>Partenaire 2_NT48</v>
      </c>
      <c r="B48" s="35"/>
      <c r="C48" s="3"/>
      <c r="D48" s="3"/>
      <c r="E48" s="4"/>
      <c r="F48" s="5"/>
      <c r="G48" s="5"/>
      <c r="H48" s="6"/>
      <c r="I48" s="35"/>
      <c r="J48" s="35"/>
      <c r="K48" s="153" t="s">
        <v>37</v>
      </c>
      <c r="L48" s="154"/>
      <c r="M48" s="63">
        <f>M45+M46+M47</f>
        <v>0</v>
      </c>
    </row>
    <row r="49" spans="1:13" ht="15">
      <c r="A49" s="99" t="str">
        <f>+LEFT(A48,SEARCH("_",A48)-1)&amp;"_OT"&amp;ROW()</f>
        <v>Partenaire 2_OT49</v>
      </c>
      <c r="B49" s="35"/>
      <c r="C49" s="3"/>
      <c r="D49" s="3"/>
      <c r="E49" s="4"/>
      <c r="F49" s="5"/>
      <c r="G49" s="5"/>
      <c r="H49" s="153" t="s">
        <v>38</v>
      </c>
      <c r="I49" s="153"/>
      <c r="J49" s="153"/>
      <c r="K49" s="153"/>
      <c r="L49" s="154"/>
      <c r="M49" s="63">
        <f>IF(M31=1,IF(H46&gt;F46,(B45+F45+I45+J45+K45+L45+F46),(B45+F45+I45+J45+K45+L45+H46)),IF(F46&gt;H46,M48-H45-F46+H46,M48-H45))</f>
        <v>0</v>
      </c>
    </row>
    <row r="50" spans="1:15" ht="21" thickBot="1">
      <c r="A50" s="99" t="str">
        <f>+LEFT(A49,SEARCH("_",A49)-1)&amp;"_PT"&amp;ROW()</f>
        <v>Partenaire 2_PT50</v>
      </c>
      <c r="B50" s="47">
        <f>IF(K29="Coût marginal",100%,100%)</f>
        <v>1</v>
      </c>
      <c r="C50" s="44"/>
      <c r="D50" s="44"/>
      <c r="E50" s="45"/>
      <c r="F50" s="46"/>
      <c r="G50" s="46"/>
      <c r="H50" s="155" t="s">
        <v>42</v>
      </c>
      <c r="I50" s="156"/>
      <c r="J50" s="75"/>
      <c r="K50" s="157" t="s">
        <v>36</v>
      </c>
      <c r="L50" s="158"/>
      <c r="M50" s="64">
        <f>IF(ISERROR(J50+0),"Taux Absent / erroné",M49*(J50+0))</f>
        <v>0</v>
      </c>
      <c r="O50" s="52" t="s">
        <v>41</v>
      </c>
    </row>
    <row r="51" spans="1:16" ht="23.25">
      <c r="A51" s="41"/>
      <c r="B51" s="39"/>
      <c r="C51" s="39"/>
      <c r="D51" s="39"/>
      <c r="E51" s="193" t="str">
        <f>"Fiche Partenaire "&amp;RIGHT(E27,1)+1</f>
        <v>Fiche Partenaire 3</v>
      </c>
      <c r="F51" s="193"/>
      <c r="G51" s="193"/>
      <c r="H51" s="193"/>
      <c r="I51" s="39"/>
      <c r="J51" s="39"/>
      <c r="K51" s="39"/>
      <c r="L51" s="56"/>
      <c r="M51" s="40"/>
      <c r="P51" s="1" t="s">
        <v>50</v>
      </c>
    </row>
    <row r="52" spans="1:17" ht="13.5" thickBot="1">
      <c r="A52" s="43"/>
      <c r="B52" s="180" t="s">
        <v>53</v>
      </c>
      <c r="C52" s="181"/>
      <c r="D52" s="181"/>
      <c r="E52" s="181"/>
      <c r="F52" s="35"/>
      <c r="G52" s="181" t="s">
        <v>21</v>
      </c>
      <c r="H52" s="181"/>
      <c r="I52" s="181"/>
      <c r="J52" s="181"/>
      <c r="K52" s="182" t="s">
        <v>22</v>
      </c>
      <c r="L52" s="182"/>
      <c r="M52" s="183"/>
      <c r="P52" s="58" t="s">
        <v>51</v>
      </c>
      <c r="Q52" s="59" t="s">
        <v>52</v>
      </c>
    </row>
    <row r="53" spans="1:13" ht="13.5" thickBot="1">
      <c r="A53" s="43"/>
      <c r="B53" s="184"/>
      <c r="C53" s="185"/>
      <c r="D53" s="185"/>
      <c r="E53" s="186"/>
      <c r="F53" s="35"/>
      <c r="G53" s="187"/>
      <c r="H53" s="188"/>
      <c r="I53" s="188"/>
      <c r="J53" s="189"/>
      <c r="K53" s="190">
        <f>IF(LEN($G53)&gt;1,IF(LEFT($G53,4)="ORGA","Coût marginal","Coût complet"),"")</f>
      </c>
      <c r="L53" s="191"/>
      <c r="M53" s="192"/>
    </row>
    <row r="54" spans="1:15" ht="12.75">
      <c r="A54" s="43"/>
      <c r="B54" s="54"/>
      <c r="C54" s="7"/>
      <c r="D54" s="7"/>
      <c r="E54" s="7"/>
      <c r="F54" s="7"/>
      <c r="G54" s="57" t="str">
        <f>IF(G53="","Veuillez préciser la catégorie de partenaire","")</f>
        <v>Veuillez préciser la catégorie de partenaire</v>
      </c>
      <c r="H54" s="57"/>
      <c r="I54" s="57"/>
      <c r="J54" s="57"/>
      <c r="K54" s="57"/>
      <c r="L54" s="57"/>
      <c r="M54" s="60"/>
      <c r="N54" s="34"/>
      <c r="O54" s="34"/>
    </row>
    <row r="55" spans="1:15" ht="15">
      <c r="A55" s="43"/>
      <c r="B55" s="122" t="s">
        <v>23</v>
      </c>
      <c r="C55" s="122"/>
      <c r="D55" s="122"/>
      <c r="E55" s="122"/>
      <c r="F55" s="122"/>
      <c r="G55" s="122"/>
      <c r="H55" s="122"/>
      <c r="I55" s="122"/>
      <c r="J55" s="122"/>
      <c r="K55" s="122"/>
      <c r="L55" s="122"/>
      <c r="M55" s="53">
        <f>IF($K53="coût marginal",1,2)</f>
        <v>2</v>
      </c>
      <c r="N55" s="8"/>
      <c r="O55" s="8"/>
    </row>
    <row r="56" spans="1:15" ht="15">
      <c r="A56" s="43"/>
      <c r="B56" s="171" t="s">
        <v>24</v>
      </c>
      <c r="C56" s="174" t="s">
        <v>25</v>
      </c>
      <c r="D56" s="175"/>
      <c r="E56" s="175"/>
      <c r="F56" s="175"/>
      <c r="G56" s="175"/>
      <c r="H56" s="176"/>
      <c r="I56" s="177" t="s">
        <v>26</v>
      </c>
      <c r="J56" s="177" t="s">
        <v>27</v>
      </c>
      <c r="K56" s="177" t="s">
        <v>28</v>
      </c>
      <c r="L56" s="177" t="s">
        <v>29</v>
      </c>
      <c r="M56" s="166" t="s">
        <v>30</v>
      </c>
      <c r="O56" s="51" t="s">
        <v>41</v>
      </c>
    </row>
    <row r="57" spans="1:15" ht="20.25">
      <c r="A57" s="43"/>
      <c r="B57" s="172"/>
      <c r="C57" s="169" t="s">
        <v>31</v>
      </c>
      <c r="D57" s="170"/>
      <c r="E57" s="143" t="s">
        <v>47</v>
      </c>
      <c r="F57" s="121"/>
      <c r="G57" s="143" t="s">
        <v>48</v>
      </c>
      <c r="H57" s="121"/>
      <c r="I57" s="178"/>
      <c r="J57" s="178"/>
      <c r="K57" s="178"/>
      <c r="L57" s="178"/>
      <c r="M57" s="167"/>
      <c r="O57" s="52" t="s">
        <v>41</v>
      </c>
    </row>
    <row r="58" spans="1:15" ht="19.5">
      <c r="A58" s="43"/>
      <c r="B58" s="173"/>
      <c r="C58" s="9" t="s">
        <v>32</v>
      </c>
      <c r="D58" s="10" t="s">
        <v>33</v>
      </c>
      <c r="E58" s="11" t="s">
        <v>32</v>
      </c>
      <c r="F58" s="10" t="s">
        <v>33</v>
      </c>
      <c r="G58" s="11" t="s">
        <v>32</v>
      </c>
      <c r="H58" s="10" t="s">
        <v>33</v>
      </c>
      <c r="I58" s="179"/>
      <c r="J58" s="179"/>
      <c r="K58" s="179"/>
      <c r="L58" s="179"/>
      <c r="M58" s="168"/>
      <c r="O58" s="51" t="s">
        <v>41</v>
      </c>
    </row>
    <row r="59" spans="1:15" ht="15">
      <c r="A59" s="97" t="s">
        <v>111</v>
      </c>
      <c r="B59" s="93"/>
      <c r="C59" s="94"/>
      <c r="D59" s="93"/>
      <c r="E59" s="94"/>
      <c r="F59" s="95"/>
      <c r="G59" s="94"/>
      <c r="H59" s="95"/>
      <c r="I59" s="96"/>
      <c r="J59" s="96"/>
      <c r="K59" s="96"/>
      <c r="L59" s="96"/>
      <c r="M59" s="61">
        <f>B59+D59+F59+H59+I59+J59+K59+L59</f>
        <v>0</v>
      </c>
      <c r="O59" s="51"/>
    </row>
    <row r="60" spans="1:15" ht="15">
      <c r="A60" s="97" t="s">
        <v>110</v>
      </c>
      <c r="B60" s="93"/>
      <c r="C60" s="94"/>
      <c r="D60" s="93"/>
      <c r="E60" s="94"/>
      <c r="F60" s="95"/>
      <c r="G60" s="94"/>
      <c r="H60" s="95"/>
      <c r="I60" s="96"/>
      <c r="J60" s="96"/>
      <c r="K60" s="96"/>
      <c r="L60" s="96"/>
      <c r="M60" s="61">
        <f>B60+D60+F60+H60+I60+J60+K60+L60</f>
        <v>0</v>
      </c>
      <c r="O60" s="51"/>
    </row>
    <row r="61" spans="1:15" ht="15">
      <c r="A61" s="97" t="s">
        <v>112</v>
      </c>
      <c r="B61" s="93"/>
      <c r="C61" s="94"/>
      <c r="D61" s="93"/>
      <c r="E61" s="94"/>
      <c r="F61" s="95"/>
      <c r="G61" s="94"/>
      <c r="H61" s="95"/>
      <c r="I61" s="96"/>
      <c r="J61" s="96"/>
      <c r="K61" s="96"/>
      <c r="L61" s="96"/>
      <c r="M61" s="61">
        <f>B61+D61+F61+H61+I61+J61+K61+L61</f>
        <v>0</v>
      </c>
      <c r="O61" s="51"/>
    </row>
    <row r="62" spans="1:15" ht="15">
      <c r="A62" s="97" t="s">
        <v>113</v>
      </c>
      <c r="B62" s="93"/>
      <c r="C62" s="94"/>
      <c r="D62" s="93"/>
      <c r="E62" s="94"/>
      <c r="F62" s="95"/>
      <c r="G62" s="94"/>
      <c r="H62" s="95"/>
      <c r="I62" s="96"/>
      <c r="J62" s="96"/>
      <c r="K62" s="96"/>
      <c r="L62" s="96"/>
      <c r="M62" s="61">
        <f aca="true" t="shared" si="4" ref="M62:M68">B62+D62+F62+H62+I62+J62+K62+L62</f>
        <v>0</v>
      </c>
      <c r="O62" s="51"/>
    </row>
    <row r="63" spans="1:15" ht="15">
      <c r="A63" s="97" t="s">
        <v>114</v>
      </c>
      <c r="B63" s="93"/>
      <c r="C63" s="94"/>
      <c r="D63" s="93"/>
      <c r="E63" s="94"/>
      <c r="F63" s="95"/>
      <c r="G63" s="94"/>
      <c r="H63" s="95"/>
      <c r="I63" s="96"/>
      <c r="J63" s="96"/>
      <c r="K63" s="96"/>
      <c r="L63" s="96"/>
      <c r="M63" s="61">
        <f t="shared" si="4"/>
        <v>0</v>
      </c>
      <c r="O63" s="51"/>
    </row>
    <row r="64" spans="1:15" ht="15">
      <c r="A64" s="97" t="s">
        <v>115</v>
      </c>
      <c r="B64" s="93"/>
      <c r="C64" s="94"/>
      <c r="D64" s="93"/>
      <c r="E64" s="94"/>
      <c r="F64" s="95"/>
      <c r="G64" s="94"/>
      <c r="H64" s="95"/>
      <c r="I64" s="96"/>
      <c r="J64" s="96"/>
      <c r="K64" s="96"/>
      <c r="L64" s="96"/>
      <c r="M64" s="61">
        <f t="shared" si="4"/>
        <v>0</v>
      </c>
      <c r="O64" s="51"/>
    </row>
    <row r="65" spans="1:15" ht="15">
      <c r="A65" s="97" t="s">
        <v>116</v>
      </c>
      <c r="B65" s="93"/>
      <c r="C65" s="94"/>
      <c r="D65" s="93"/>
      <c r="E65" s="94"/>
      <c r="F65" s="95"/>
      <c r="G65" s="94"/>
      <c r="H65" s="95"/>
      <c r="I65" s="96"/>
      <c r="J65" s="96"/>
      <c r="K65" s="96"/>
      <c r="L65" s="96"/>
      <c r="M65" s="61">
        <f t="shared" si="4"/>
        <v>0</v>
      </c>
      <c r="O65" s="51"/>
    </row>
    <row r="66" spans="1:15" ht="15">
      <c r="A66" s="97" t="s">
        <v>117</v>
      </c>
      <c r="B66" s="93"/>
      <c r="C66" s="94"/>
      <c r="D66" s="93"/>
      <c r="E66" s="94"/>
      <c r="F66" s="95"/>
      <c r="G66" s="94"/>
      <c r="H66" s="95"/>
      <c r="I66" s="96"/>
      <c r="J66" s="96"/>
      <c r="K66" s="96"/>
      <c r="L66" s="96"/>
      <c r="M66" s="61">
        <f t="shared" si="4"/>
        <v>0</v>
      </c>
      <c r="O66" s="51"/>
    </row>
    <row r="67" spans="1:15" ht="15">
      <c r="A67" s="97" t="s">
        <v>118</v>
      </c>
      <c r="B67" s="93"/>
      <c r="C67" s="94"/>
      <c r="D67" s="93"/>
      <c r="E67" s="94"/>
      <c r="F67" s="95"/>
      <c r="G67" s="94"/>
      <c r="H67" s="95"/>
      <c r="I67" s="96"/>
      <c r="J67" s="96"/>
      <c r="K67" s="96"/>
      <c r="L67" s="96"/>
      <c r="M67" s="61">
        <f t="shared" si="4"/>
        <v>0</v>
      </c>
      <c r="O67" s="51"/>
    </row>
    <row r="68" spans="1:15" ht="15.75" thickBot="1">
      <c r="A68" s="97" t="s">
        <v>119</v>
      </c>
      <c r="B68" s="93"/>
      <c r="C68" s="94"/>
      <c r="D68" s="93"/>
      <c r="E68" s="94"/>
      <c r="F68" s="95"/>
      <c r="G68" s="94"/>
      <c r="H68" s="95"/>
      <c r="I68" s="96"/>
      <c r="J68" s="96"/>
      <c r="K68" s="96"/>
      <c r="L68" s="96"/>
      <c r="M68" s="61">
        <f t="shared" si="4"/>
        <v>0</v>
      </c>
      <c r="O68" s="51"/>
    </row>
    <row r="69" spans="1:13" ht="13.5" thickTop="1">
      <c r="A69" s="108" t="s">
        <v>109</v>
      </c>
      <c r="B69" s="83">
        <f aca="true" t="shared" si="5" ref="B69:M69">SUM(B59:B68)</f>
        <v>0</v>
      </c>
      <c r="C69" s="84">
        <f t="shared" si="5"/>
        <v>0</v>
      </c>
      <c r="D69" s="83">
        <f t="shared" si="5"/>
        <v>0</v>
      </c>
      <c r="E69" s="85">
        <f t="shared" si="5"/>
        <v>0</v>
      </c>
      <c r="F69" s="85">
        <f t="shared" si="5"/>
        <v>0</v>
      </c>
      <c r="G69" s="86">
        <f t="shared" si="5"/>
        <v>0</v>
      </c>
      <c r="H69" s="87">
        <f t="shared" si="5"/>
        <v>0</v>
      </c>
      <c r="I69" s="87">
        <f t="shared" si="5"/>
        <v>0</v>
      </c>
      <c r="J69" s="87">
        <f t="shared" si="5"/>
        <v>0</v>
      </c>
      <c r="K69" s="87">
        <f t="shared" si="5"/>
        <v>0</v>
      </c>
      <c r="L69" s="87">
        <f t="shared" si="5"/>
        <v>0</v>
      </c>
      <c r="M69" s="109">
        <f t="shared" si="5"/>
        <v>0</v>
      </c>
    </row>
    <row r="70" spans="1:15" ht="15">
      <c r="A70" s="99" t="str">
        <f>+MID($E51,7,50)&amp;"_LT"&amp;ROW()</f>
        <v>Partenaire 3_LT70</v>
      </c>
      <c r="B70" s="38" t="s">
        <v>34</v>
      </c>
      <c r="C70" s="38"/>
      <c r="D70" s="38"/>
      <c r="E70" s="38"/>
      <c r="F70" s="76">
        <f>IF($M55=1,SUM(B69,F69,I69,J69,K69,L69)*0.04,(SUM(D69,F69)*0.2)+(SUM(D69,F69,SUM(D69,F69)*0.2)*0.4)+(SUM(B69,I69,J69,K69)*0.07))</f>
        <v>0</v>
      </c>
      <c r="G70" s="42"/>
      <c r="H70" s="77"/>
      <c r="I70" s="159" t="s">
        <v>39</v>
      </c>
      <c r="J70" s="160"/>
      <c r="K70" s="160"/>
      <c r="L70" s="161"/>
      <c r="M70" s="62">
        <f>IF(H70=0,F70,MIN(F70,H70))</f>
        <v>0</v>
      </c>
      <c r="O70" s="51" t="s">
        <v>41</v>
      </c>
    </row>
    <row r="71" spans="1:15" ht="20.25">
      <c r="A71" s="99" t="str">
        <f>+LEFT(A70,SEARCH("_",A70)-1)&amp;"_MT"&amp;ROW()</f>
        <v>Partenaire 3_MT71</v>
      </c>
      <c r="B71" s="162" t="s">
        <v>49</v>
      </c>
      <c r="C71" s="163"/>
      <c r="D71" s="163"/>
      <c r="E71" s="163"/>
      <c r="F71" s="163"/>
      <c r="G71" s="163"/>
      <c r="H71" s="163"/>
      <c r="I71" s="163"/>
      <c r="J71" s="78"/>
      <c r="K71" s="164" t="s">
        <v>35</v>
      </c>
      <c r="L71" s="165"/>
      <c r="M71" s="62">
        <f>IF($M55=1,(D69+F69+H69)*J71,0)</f>
        <v>0</v>
      </c>
      <c r="O71" s="52" t="s">
        <v>41</v>
      </c>
    </row>
    <row r="72" spans="1:13" ht="15">
      <c r="A72" s="99" t="str">
        <f>+LEFT(A71,SEARCH("_",A71)-1)&amp;"_NT"&amp;ROW()</f>
        <v>Partenaire 3_NT72</v>
      </c>
      <c r="B72" s="35"/>
      <c r="C72" s="3"/>
      <c r="D72" s="3"/>
      <c r="E72" s="4"/>
      <c r="F72" s="5"/>
      <c r="G72" s="5"/>
      <c r="H72" s="6"/>
      <c r="I72" s="35"/>
      <c r="J72" s="35"/>
      <c r="K72" s="153" t="s">
        <v>37</v>
      </c>
      <c r="L72" s="154"/>
      <c r="M72" s="63">
        <f>M69+M70+M71</f>
        <v>0</v>
      </c>
    </row>
    <row r="73" spans="1:13" ht="15">
      <c r="A73" s="99" t="str">
        <f>+LEFT(A72,SEARCH("_",A72)-1)&amp;"_OT"&amp;ROW()</f>
        <v>Partenaire 3_OT73</v>
      </c>
      <c r="B73" s="35"/>
      <c r="C73" s="3"/>
      <c r="D73" s="3"/>
      <c r="E73" s="4"/>
      <c r="F73" s="5"/>
      <c r="G73" s="5"/>
      <c r="H73" s="153" t="s">
        <v>38</v>
      </c>
      <c r="I73" s="153"/>
      <c r="J73" s="153"/>
      <c r="K73" s="153"/>
      <c r="L73" s="154"/>
      <c r="M73" s="63">
        <f>IF(M55=1,IF(H70&gt;F70,(B69+F69+I69+J69+K69+L69+F70),(B69+F69+I69+J69+K69+L69+H70)),IF(F70&gt;H70,M72-H69-F70+H70,M72-H69))</f>
        <v>0</v>
      </c>
    </row>
    <row r="74" spans="1:15" ht="21" thickBot="1">
      <c r="A74" s="99" t="str">
        <f>+LEFT(A73,SEARCH("_",A73)-1)&amp;"_PT"&amp;ROW()</f>
        <v>Partenaire 3_PT74</v>
      </c>
      <c r="B74" s="47">
        <f>IF(K53="Coût marginal",100%,100%)</f>
        <v>1</v>
      </c>
      <c r="C74" s="44"/>
      <c r="D74" s="44"/>
      <c r="E74" s="45"/>
      <c r="F74" s="46"/>
      <c r="G74" s="46"/>
      <c r="H74" s="155" t="s">
        <v>42</v>
      </c>
      <c r="I74" s="156"/>
      <c r="J74" s="75"/>
      <c r="K74" s="157" t="s">
        <v>36</v>
      </c>
      <c r="L74" s="158"/>
      <c r="M74" s="64">
        <f>IF(ISERROR(J74+0),"Taux Absent / erroné",M73*(J74+0))</f>
        <v>0</v>
      </c>
      <c r="O74" s="52" t="s">
        <v>41</v>
      </c>
    </row>
    <row r="75" spans="1:16" ht="23.25">
      <c r="A75" s="41"/>
      <c r="B75" s="39"/>
      <c r="C75" s="39"/>
      <c r="D75" s="39"/>
      <c r="E75" s="193" t="str">
        <f>"Fiche Partenaire "&amp;RIGHT(E51,1)+1</f>
        <v>Fiche Partenaire 4</v>
      </c>
      <c r="F75" s="193"/>
      <c r="G75" s="193"/>
      <c r="H75" s="193"/>
      <c r="I75" s="39"/>
      <c r="J75" s="39"/>
      <c r="K75" s="39"/>
      <c r="L75" s="56"/>
      <c r="M75" s="40"/>
      <c r="P75" s="1" t="s">
        <v>50</v>
      </c>
    </row>
    <row r="76" spans="1:17" ht="13.5" thickBot="1">
      <c r="A76" s="43"/>
      <c r="B76" s="180" t="s">
        <v>53</v>
      </c>
      <c r="C76" s="181"/>
      <c r="D76" s="181"/>
      <c r="E76" s="181"/>
      <c r="F76" s="35"/>
      <c r="G76" s="181" t="s">
        <v>21</v>
      </c>
      <c r="H76" s="181"/>
      <c r="I76" s="181"/>
      <c r="J76" s="181"/>
      <c r="K76" s="182" t="s">
        <v>22</v>
      </c>
      <c r="L76" s="182"/>
      <c r="M76" s="183"/>
      <c r="P76" s="58" t="s">
        <v>51</v>
      </c>
      <c r="Q76" s="59" t="s">
        <v>52</v>
      </c>
    </row>
    <row r="77" spans="1:13" ht="13.5" thickBot="1">
      <c r="A77" s="43"/>
      <c r="B77" s="184"/>
      <c r="C77" s="185"/>
      <c r="D77" s="185"/>
      <c r="E77" s="186"/>
      <c r="F77" s="35"/>
      <c r="G77" s="187"/>
      <c r="H77" s="188"/>
      <c r="I77" s="188"/>
      <c r="J77" s="189"/>
      <c r="K77" s="190">
        <f>IF(LEN($G77)&gt;1,IF(LEFT($G77,4)="ORGA","Coût marginal","Coût complet"),"")</f>
      </c>
      <c r="L77" s="191"/>
      <c r="M77" s="192"/>
    </row>
    <row r="78" spans="1:15" ht="12.75">
      <c r="A78" s="43"/>
      <c r="B78" s="54"/>
      <c r="C78" s="7"/>
      <c r="D78" s="7"/>
      <c r="E78" s="7"/>
      <c r="F78" s="7"/>
      <c r="G78" s="57" t="str">
        <f>IF(G77="","Veuillez préciser la catégorie de partenaire","")</f>
        <v>Veuillez préciser la catégorie de partenaire</v>
      </c>
      <c r="H78" s="57"/>
      <c r="I78" s="57"/>
      <c r="J78" s="57"/>
      <c r="K78" s="57"/>
      <c r="L78" s="57"/>
      <c r="M78" s="60"/>
      <c r="N78" s="34"/>
      <c r="O78" s="34"/>
    </row>
    <row r="79" spans="1:15" ht="15">
      <c r="A79" s="43"/>
      <c r="B79" s="122" t="s">
        <v>23</v>
      </c>
      <c r="C79" s="122"/>
      <c r="D79" s="122"/>
      <c r="E79" s="122"/>
      <c r="F79" s="122"/>
      <c r="G79" s="122"/>
      <c r="H79" s="122"/>
      <c r="I79" s="122"/>
      <c r="J79" s="122"/>
      <c r="K79" s="122"/>
      <c r="L79" s="122"/>
      <c r="M79" s="53">
        <f>IF($K77="coût marginal",1,2)</f>
        <v>2</v>
      </c>
      <c r="N79" s="8"/>
      <c r="O79" s="8"/>
    </row>
    <row r="80" spans="1:15" ht="15">
      <c r="A80" s="43"/>
      <c r="B80" s="171" t="s">
        <v>24</v>
      </c>
      <c r="C80" s="174" t="s">
        <v>25</v>
      </c>
      <c r="D80" s="175"/>
      <c r="E80" s="175"/>
      <c r="F80" s="175"/>
      <c r="G80" s="175"/>
      <c r="H80" s="176"/>
      <c r="I80" s="177" t="s">
        <v>26</v>
      </c>
      <c r="J80" s="177" t="s">
        <v>27</v>
      </c>
      <c r="K80" s="177" t="s">
        <v>28</v>
      </c>
      <c r="L80" s="177" t="s">
        <v>29</v>
      </c>
      <c r="M80" s="166" t="s">
        <v>30</v>
      </c>
      <c r="O80" s="51" t="s">
        <v>41</v>
      </c>
    </row>
    <row r="81" spans="1:15" ht="20.25">
      <c r="A81" s="43"/>
      <c r="B81" s="172"/>
      <c r="C81" s="169" t="s">
        <v>31</v>
      </c>
      <c r="D81" s="170"/>
      <c r="E81" s="143" t="s">
        <v>47</v>
      </c>
      <c r="F81" s="121"/>
      <c r="G81" s="143" t="s">
        <v>48</v>
      </c>
      <c r="H81" s="121"/>
      <c r="I81" s="178"/>
      <c r="J81" s="178"/>
      <c r="K81" s="178"/>
      <c r="L81" s="178"/>
      <c r="M81" s="167"/>
      <c r="O81" s="52" t="s">
        <v>41</v>
      </c>
    </row>
    <row r="82" spans="1:15" ht="19.5">
      <c r="A82" s="43"/>
      <c r="B82" s="173"/>
      <c r="C82" s="9" t="s">
        <v>32</v>
      </c>
      <c r="D82" s="10" t="s">
        <v>33</v>
      </c>
      <c r="E82" s="11" t="s">
        <v>32</v>
      </c>
      <c r="F82" s="10" t="s">
        <v>33</v>
      </c>
      <c r="G82" s="11" t="s">
        <v>32</v>
      </c>
      <c r="H82" s="10" t="s">
        <v>33</v>
      </c>
      <c r="I82" s="179"/>
      <c r="J82" s="179"/>
      <c r="K82" s="179"/>
      <c r="L82" s="179"/>
      <c r="M82" s="168"/>
      <c r="O82" s="51" t="s">
        <v>41</v>
      </c>
    </row>
    <row r="83" spans="1:15" ht="15">
      <c r="A83" s="97" t="s">
        <v>111</v>
      </c>
      <c r="B83" s="93"/>
      <c r="C83" s="94"/>
      <c r="D83" s="93"/>
      <c r="E83" s="94"/>
      <c r="F83" s="95"/>
      <c r="G83" s="94"/>
      <c r="H83" s="95"/>
      <c r="I83" s="96"/>
      <c r="J83" s="96"/>
      <c r="K83" s="96"/>
      <c r="L83" s="96"/>
      <c r="M83" s="61">
        <f>B83+D83+F83+H83+I83+J83+K83+L83</f>
        <v>0</v>
      </c>
      <c r="O83" s="51"/>
    </row>
    <row r="84" spans="1:15" ht="15">
      <c r="A84" s="97" t="s">
        <v>110</v>
      </c>
      <c r="B84" s="93"/>
      <c r="C84" s="94"/>
      <c r="D84" s="93"/>
      <c r="E84" s="94"/>
      <c r="F84" s="95"/>
      <c r="G84" s="94"/>
      <c r="H84" s="95"/>
      <c r="I84" s="96"/>
      <c r="J84" s="96"/>
      <c r="K84" s="96"/>
      <c r="L84" s="96"/>
      <c r="M84" s="61">
        <f aca="true" t="shared" si="6" ref="M84:M92">B84+D84+F84+H84+I84+J84+K84+L84</f>
        <v>0</v>
      </c>
      <c r="O84" s="51"/>
    </row>
    <row r="85" spans="1:15" ht="15">
      <c r="A85" s="97" t="s">
        <v>112</v>
      </c>
      <c r="B85" s="93"/>
      <c r="C85" s="94"/>
      <c r="D85" s="93"/>
      <c r="E85" s="94"/>
      <c r="F85" s="95"/>
      <c r="G85" s="94"/>
      <c r="H85" s="95"/>
      <c r="I85" s="96"/>
      <c r="J85" s="96"/>
      <c r="K85" s="96"/>
      <c r="L85" s="96"/>
      <c r="M85" s="61">
        <f t="shared" si="6"/>
        <v>0</v>
      </c>
      <c r="O85" s="51"/>
    </row>
    <row r="86" spans="1:15" ht="15">
      <c r="A86" s="97" t="s">
        <v>113</v>
      </c>
      <c r="B86" s="93"/>
      <c r="C86" s="94"/>
      <c r="D86" s="93"/>
      <c r="E86" s="94"/>
      <c r="F86" s="95"/>
      <c r="G86" s="94"/>
      <c r="H86" s="95"/>
      <c r="I86" s="96"/>
      <c r="J86" s="96"/>
      <c r="K86" s="96"/>
      <c r="L86" s="96"/>
      <c r="M86" s="61">
        <f t="shared" si="6"/>
        <v>0</v>
      </c>
      <c r="O86" s="51"/>
    </row>
    <row r="87" spans="1:15" ht="15">
      <c r="A87" s="97" t="s">
        <v>114</v>
      </c>
      <c r="B87" s="93"/>
      <c r="C87" s="94"/>
      <c r="D87" s="93"/>
      <c r="E87" s="94"/>
      <c r="F87" s="95"/>
      <c r="G87" s="94"/>
      <c r="H87" s="95"/>
      <c r="I87" s="96"/>
      <c r="J87" s="96"/>
      <c r="K87" s="96"/>
      <c r="L87" s="96"/>
      <c r="M87" s="61">
        <f t="shared" si="6"/>
        <v>0</v>
      </c>
      <c r="O87" s="51"/>
    </row>
    <row r="88" spans="1:15" ht="15">
      <c r="A88" s="97" t="s">
        <v>115</v>
      </c>
      <c r="B88" s="93"/>
      <c r="C88" s="94"/>
      <c r="D88" s="93"/>
      <c r="E88" s="94"/>
      <c r="F88" s="95"/>
      <c r="G88" s="94"/>
      <c r="H88" s="95"/>
      <c r="I88" s="96"/>
      <c r="J88" s="96"/>
      <c r="K88" s="96"/>
      <c r="L88" s="96"/>
      <c r="M88" s="61">
        <f t="shared" si="6"/>
        <v>0</v>
      </c>
      <c r="O88" s="51"/>
    </row>
    <row r="89" spans="1:15" ht="15">
      <c r="A89" s="97" t="s">
        <v>116</v>
      </c>
      <c r="B89" s="93"/>
      <c r="C89" s="94"/>
      <c r="D89" s="93"/>
      <c r="E89" s="94"/>
      <c r="F89" s="95"/>
      <c r="G89" s="94"/>
      <c r="H89" s="95"/>
      <c r="I89" s="96"/>
      <c r="J89" s="96"/>
      <c r="K89" s="96"/>
      <c r="L89" s="96"/>
      <c r="M89" s="61">
        <f t="shared" si="6"/>
        <v>0</v>
      </c>
      <c r="O89" s="51"/>
    </row>
    <row r="90" spans="1:15" ht="15">
      <c r="A90" s="97" t="s">
        <v>117</v>
      </c>
      <c r="B90" s="93"/>
      <c r="C90" s="94"/>
      <c r="D90" s="93"/>
      <c r="E90" s="94"/>
      <c r="F90" s="95"/>
      <c r="G90" s="94"/>
      <c r="H90" s="95"/>
      <c r="I90" s="96"/>
      <c r="J90" s="96"/>
      <c r="K90" s="96"/>
      <c r="L90" s="96"/>
      <c r="M90" s="61">
        <f t="shared" si="6"/>
        <v>0</v>
      </c>
      <c r="O90" s="51"/>
    </row>
    <row r="91" spans="1:15" ht="15">
      <c r="A91" s="97" t="s">
        <v>118</v>
      </c>
      <c r="B91" s="93"/>
      <c r="C91" s="94"/>
      <c r="D91" s="93"/>
      <c r="E91" s="94"/>
      <c r="F91" s="95"/>
      <c r="G91" s="94"/>
      <c r="H91" s="95"/>
      <c r="I91" s="96"/>
      <c r="J91" s="96"/>
      <c r="K91" s="96"/>
      <c r="L91" s="96"/>
      <c r="M91" s="61">
        <f t="shared" si="6"/>
        <v>0</v>
      </c>
      <c r="O91" s="51"/>
    </row>
    <row r="92" spans="1:15" ht="15.75" thickBot="1">
      <c r="A92" s="97" t="s">
        <v>119</v>
      </c>
      <c r="B92" s="93"/>
      <c r="C92" s="94"/>
      <c r="D92" s="93"/>
      <c r="E92" s="94"/>
      <c r="F92" s="95"/>
      <c r="G92" s="94"/>
      <c r="H92" s="95"/>
      <c r="I92" s="96"/>
      <c r="J92" s="96"/>
      <c r="K92" s="96"/>
      <c r="L92" s="96"/>
      <c r="M92" s="61">
        <f t="shared" si="6"/>
        <v>0</v>
      </c>
      <c r="O92" s="51"/>
    </row>
    <row r="93" spans="1:13" ht="13.5" thickTop="1">
      <c r="A93" s="108" t="s">
        <v>109</v>
      </c>
      <c r="B93" s="83">
        <f aca="true" t="shared" si="7" ref="B93:M93">SUM(B83:B92)</f>
        <v>0</v>
      </c>
      <c r="C93" s="84">
        <f t="shared" si="7"/>
        <v>0</v>
      </c>
      <c r="D93" s="83">
        <f t="shared" si="7"/>
        <v>0</v>
      </c>
      <c r="E93" s="85">
        <f t="shared" si="7"/>
        <v>0</v>
      </c>
      <c r="F93" s="85">
        <f t="shared" si="7"/>
        <v>0</v>
      </c>
      <c r="G93" s="86">
        <f t="shared" si="7"/>
        <v>0</v>
      </c>
      <c r="H93" s="87">
        <f t="shared" si="7"/>
        <v>0</v>
      </c>
      <c r="I93" s="87">
        <f t="shared" si="7"/>
        <v>0</v>
      </c>
      <c r="J93" s="87">
        <f t="shared" si="7"/>
        <v>0</v>
      </c>
      <c r="K93" s="87">
        <f t="shared" si="7"/>
        <v>0</v>
      </c>
      <c r="L93" s="87">
        <f t="shared" si="7"/>
        <v>0</v>
      </c>
      <c r="M93" s="109">
        <f t="shared" si="7"/>
        <v>0</v>
      </c>
    </row>
    <row r="94" spans="1:15" ht="15">
      <c r="A94" s="99" t="str">
        <f>+MID($E75,7,50)&amp;"_LT"&amp;ROW()</f>
        <v>Partenaire 4_LT94</v>
      </c>
      <c r="B94" s="38" t="s">
        <v>34</v>
      </c>
      <c r="C94" s="38"/>
      <c r="D94" s="38"/>
      <c r="E94" s="38"/>
      <c r="F94" s="76">
        <f>IF($M79=1,SUM(B93,F93,I93,J93,K93,L93)*0.04,(SUM(D93,F93)*0.2)+(SUM(D93,F93,SUM(D93,F93)*0.2)*0.4)+(SUM(B93,I93,J93,K93)*0.07))</f>
        <v>0</v>
      </c>
      <c r="G94" s="42"/>
      <c r="H94" s="77"/>
      <c r="I94" s="159" t="s">
        <v>39</v>
      </c>
      <c r="J94" s="160"/>
      <c r="K94" s="160"/>
      <c r="L94" s="161"/>
      <c r="M94" s="62">
        <f>IF(H94=0,F94,MIN(F94,H94))</f>
        <v>0</v>
      </c>
      <c r="O94" s="51" t="s">
        <v>41</v>
      </c>
    </row>
    <row r="95" spans="1:15" ht="20.25">
      <c r="A95" s="99" t="str">
        <f>+LEFT(A94,SEARCH("_",A94)-1)&amp;"_MT"&amp;ROW()</f>
        <v>Partenaire 4_MT95</v>
      </c>
      <c r="B95" s="162" t="s">
        <v>49</v>
      </c>
      <c r="C95" s="163"/>
      <c r="D95" s="163"/>
      <c r="E95" s="163"/>
      <c r="F95" s="163"/>
      <c r="G95" s="163"/>
      <c r="H95" s="163"/>
      <c r="I95" s="163"/>
      <c r="J95" s="78"/>
      <c r="K95" s="164" t="s">
        <v>35</v>
      </c>
      <c r="L95" s="165"/>
      <c r="M95" s="62">
        <f>IF($M79=1,(D93+F93+H93)*J95,0)</f>
        <v>0</v>
      </c>
      <c r="O95" s="52" t="s">
        <v>41</v>
      </c>
    </row>
    <row r="96" spans="1:13" ht="15">
      <c r="A96" s="99" t="str">
        <f>+LEFT(A95,SEARCH("_",A95)-1)&amp;"_NT"&amp;ROW()</f>
        <v>Partenaire 4_NT96</v>
      </c>
      <c r="B96" s="35"/>
      <c r="C96" s="3"/>
      <c r="D96" s="3"/>
      <c r="E96" s="4"/>
      <c r="F96" s="5"/>
      <c r="G96" s="5"/>
      <c r="H96" s="6"/>
      <c r="I96" s="35"/>
      <c r="J96" s="35"/>
      <c r="K96" s="153" t="s">
        <v>37</v>
      </c>
      <c r="L96" s="154"/>
      <c r="M96" s="63">
        <f>M93+M94+M95</f>
        <v>0</v>
      </c>
    </row>
    <row r="97" spans="1:13" ht="15">
      <c r="A97" s="99" t="str">
        <f>+LEFT(A96,SEARCH("_",A96)-1)&amp;"_OT"&amp;ROW()</f>
        <v>Partenaire 4_OT97</v>
      </c>
      <c r="B97" s="35"/>
      <c r="C97" s="3"/>
      <c r="D97" s="3"/>
      <c r="E97" s="4"/>
      <c r="F97" s="5"/>
      <c r="G97" s="5"/>
      <c r="H97" s="153" t="s">
        <v>38</v>
      </c>
      <c r="I97" s="153"/>
      <c r="J97" s="153"/>
      <c r="K97" s="153"/>
      <c r="L97" s="154"/>
      <c r="M97" s="63">
        <f>IF(M79=1,IF(H94&gt;F94,(B93+F93+I93+J93+K93+L93+F94),(B93+F93+I93+J93+K93+L93+H94)),IF(F94&gt;H94,M96-H93-F94+H94,M96-H93))</f>
        <v>0</v>
      </c>
    </row>
    <row r="98" spans="1:15" ht="21" thickBot="1">
      <c r="A98" s="99" t="str">
        <f>+LEFT(A97,SEARCH("_",A97)-1)&amp;"_PT"&amp;ROW()</f>
        <v>Partenaire 4_PT98</v>
      </c>
      <c r="B98" s="47">
        <f>IF(K77="Coût marginal",100%,100%)</f>
        <v>1</v>
      </c>
      <c r="C98" s="44"/>
      <c r="D98" s="44"/>
      <c r="E98" s="45"/>
      <c r="F98" s="46"/>
      <c r="G98" s="46"/>
      <c r="H98" s="155" t="s">
        <v>42</v>
      </c>
      <c r="I98" s="156"/>
      <c r="J98" s="75"/>
      <c r="K98" s="157" t="s">
        <v>36</v>
      </c>
      <c r="L98" s="158"/>
      <c r="M98" s="64">
        <f>IF(ISERROR(J98+0),"Taux Absent / erroné",M97*(J98+0))</f>
        <v>0</v>
      </c>
      <c r="O98" s="52" t="s">
        <v>41</v>
      </c>
    </row>
    <row r="99" spans="1:16" ht="23.25">
      <c r="A99" s="41"/>
      <c r="B99" s="39"/>
      <c r="C99" s="39"/>
      <c r="D99" s="39"/>
      <c r="E99" s="193" t="str">
        <f>"Fiche Partenaire "&amp;RIGHT(E75,1)+1</f>
        <v>Fiche Partenaire 5</v>
      </c>
      <c r="F99" s="193"/>
      <c r="G99" s="193"/>
      <c r="H99" s="193"/>
      <c r="I99" s="39"/>
      <c r="J99" s="39"/>
      <c r="K99" s="39"/>
      <c r="L99" s="56"/>
      <c r="M99" s="40"/>
      <c r="P99" s="1" t="s">
        <v>50</v>
      </c>
    </row>
    <row r="100" spans="1:17" ht="13.5" thickBot="1">
      <c r="A100" s="43"/>
      <c r="B100" s="180" t="s">
        <v>53</v>
      </c>
      <c r="C100" s="181"/>
      <c r="D100" s="181"/>
      <c r="E100" s="181"/>
      <c r="F100" s="35"/>
      <c r="G100" s="181" t="s">
        <v>21</v>
      </c>
      <c r="H100" s="181"/>
      <c r="I100" s="181"/>
      <c r="J100" s="181"/>
      <c r="K100" s="182" t="s">
        <v>22</v>
      </c>
      <c r="L100" s="182"/>
      <c r="M100" s="183"/>
      <c r="P100" s="58" t="s">
        <v>51</v>
      </c>
      <c r="Q100" s="59" t="s">
        <v>52</v>
      </c>
    </row>
    <row r="101" spans="1:13" ht="13.5" thickBot="1">
      <c r="A101" s="43"/>
      <c r="B101" s="184"/>
      <c r="C101" s="185"/>
      <c r="D101" s="185"/>
      <c r="E101" s="186"/>
      <c r="F101" s="35"/>
      <c r="G101" s="187"/>
      <c r="H101" s="188"/>
      <c r="I101" s="188"/>
      <c r="J101" s="189"/>
      <c r="K101" s="190">
        <f>IF(LEN($G101)&gt;1,IF(LEFT($G101,4)="ORGA","Coût marginal","Coût complet"),"")</f>
      </c>
      <c r="L101" s="191"/>
      <c r="M101" s="192"/>
    </row>
    <row r="102" spans="1:15" ht="12.75">
      <c r="A102" s="43"/>
      <c r="B102" s="54"/>
      <c r="C102" s="7"/>
      <c r="D102" s="7"/>
      <c r="E102" s="7"/>
      <c r="F102" s="7"/>
      <c r="G102" s="57" t="str">
        <f>IF(G101="","Veuillez préciser la catégorie de partenaire","")</f>
        <v>Veuillez préciser la catégorie de partenaire</v>
      </c>
      <c r="H102" s="57"/>
      <c r="I102" s="57"/>
      <c r="J102" s="57"/>
      <c r="K102" s="57"/>
      <c r="L102" s="57"/>
      <c r="M102" s="60"/>
      <c r="N102" s="34"/>
      <c r="O102" s="34"/>
    </row>
    <row r="103" spans="1:15" ht="15">
      <c r="A103" s="43"/>
      <c r="B103" s="122" t="s">
        <v>23</v>
      </c>
      <c r="C103" s="122"/>
      <c r="D103" s="122"/>
      <c r="E103" s="122"/>
      <c r="F103" s="122"/>
      <c r="G103" s="122"/>
      <c r="H103" s="122"/>
      <c r="I103" s="122"/>
      <c r="J103" s="122"/>
      <c r="K103" s="122"/>
      <c r="L103" s="122"/>
      <c r="M103" s="53">
        <f>IF($K101="coût marginal",1,2)</f>
        <v>2</v>
      </c>
      <c r="N103" s="8"/>
      <c r="O103" s="8"/>
    </row>
    <row r="104" spans="1:15" ht="15">
      <c r="A104" s="43"/>
      <c r="B104" s="171" t="s">
        <v>24</v>
      </c>
      <c r="C104" s="174" t="s">
        <v>25</v>
      </c>
      <c r="D104" s="175"/>
      <c r="E104" s="175"/>
      <c r="F104" s="175"/>
      <c r="G104" s="175"/>
      <c r="H104" s="176"/>
      <c r="I104" s="177" t="s">
        <v>26</v>
      </c>
      <c r="J104" s="177" t="s">
        <v>27</v>
      </c>
      <c r="K104" s="177" t="s">
        <v>28</v>
      </c>
      <c r="L104" s="177" t="s">
        <v>29</v>
      </c>
      <c r="M104" s="166" t="s">
        <v>30</v>
      </c>
      <c r="O104" s="51" t="s">
        <v>41</v>
      </c>
    </row>
    <row r="105" spans="1:15" ht="20.25">
      <c r="A105" s="43"/>
      <c r="B105" s="172"/>
      <c r="C105" s="169" t="s">
        <v>31</v>
      </c>
      <c r="D105" s="170"/>
      <c r="E105" s="143" t="s">
        <v>47</v>
      </c>
      <c r="F105" s="121"/>
      <c r="G105" s="143" t="s">
        <v>48</v>
      </c>
      <c r="H105" s="121"/>
      <c r="I105" s="178"/>
      <c r="J105" s="178"/>
      <c r="K105" s="178"/>
      <c r="L105" s="178"/>
      <c r="M105" s="167"/>
      <c r="O105" s="52" t="s">
        <v>41</v>
      </c>
    </row>
    <row r="106" spans="1:15" ht="19.5">
      <c r="A106" s="43"/>
      <c r="B106" s="173"/>
      <c r="C106" s="9" t="s">
        <v>32</v>
      </c>
      <c r="D106" s="10" t="s">
        <v>33</v>
      </c>
      <c r="E106" s="11" t="s">
        <v>32</v>
      </c>
      <c r="F106" s="10" t="s">
        <v>33</v>
      </c>
      <c r="G106" s="11" t="s">
        <v>32</v>
      </c>
      <c r="H106" s="10" t="s">
        <v>33</v>
      </c>
      <c r="I106" s="179"/>
      <c r="J106" s="179"/>
      <c r="K106" s="179"/>
      <c r="L106" s="179"/>
      <c r="M106" s="168"/>
      <c r="O106" s="51" t="s">
        <v>41</v>
      </c>
    </row>
    <row r="107" spans="1:15" ht="15">
      <c r="A107" s="97" t="s">
        <v>111</v>
      </c>
      <c r="B107" s="93"/>
      <c r="C107" s="94"/>
      <c r="D107" s="93"/>
      <c r="E107" s="94"/>
      <c r="F107" s="95"/>
      <c r="G107" s="94"/>
      <c r="H107" s="95"/>
      <c r="I107" s="96"/>
      <c r="J107" s="96"/>
      <c r="K107" s="96"/>
      <c r="L107" s="96"/>
      <c r="M107" s="61">
        <f>B107+D107+F107+H107+I107+J107+K107+L107</f>
        <v>0</v>
      </c>
      <c r="O107" s="51"/>
    </row>
    <row r="108" spans="1:15" ht="15">
      <c r="A108" s="97" t="s">
        <v>110</v>
      </c>
      <c r="B108" s="93"/>
      <c r="C108" s="94"/>
      <c r="D108" s="93"/>
      <c r="E108" s="94"/>
      <c r="F108" s="95"/>
      <c r="G108" s="94"/>
      <c r="H108" s="95"/>
      <c r="I108" s="96"/>
      <c r="J108" s="96"/>
      <c r="K108" s="96"/>
      <c r="L108" s="96"/>
      <c r="M108" s="61">
        <f aca="true" t="shared" si="8" ref="M108:M116">B108+D108+F108+H108+I108+J108+K108+L108</f>
        <v>0</v>
      </c>
      <c r="O108" s="51"/>
    </row>
    <row r="109" spans="1:15" ht="15">
      <c r="A109" s="97" t="s">
        <v>112</v>
      </c>
      <c r="B109" s="93"/>
      <c r="C109" s="94"/>
      <c r="D109" s="93"/>
      <c r="E109" s="94"/>
      <c r="F109" s="95"/>
      <c r="G109" s="94"/>
      <c r="H109" s="95"/>
      <c r="I109" s="96"/>
      <c r="J109" s="96"/>
      <c r="K109" s="96"/>
      <c r="L109" s="96"/>
      <c r="M109" s="61">
        <f t="shared" si="8"/>
        <v>0</v>
      </c>
      <c r="O109" s="51"/>
    </row>
    <row r="110" spans="1:15" ht="15">
      <c r="A110" s="97" t="s">
        <v>113</v>
      </c>
      <c r="B110" s="93"/>
      <c r="C110" s="94"/>
      <c r="D110" s="93"/>
      <c r="E110" s="94"/>
      <c r="F110" s="95"/>
      <c r="G110" s="94"/>
      <c r="H110" s="95"/>
      <c r="I110" s="96"/>
      <c r="J110" s="96"/>
      <c r="K110" s="96"/>
      <c r="L110" s="96"/>
      <c r="M110" s="61">
        <f t="shared" si="8"/>
        <v>0</v>
      </c>
      <c r="O110" s="51"/>
    </row>
    <row r="111" spans="1:15" ht="15">
      <c r="A111" s="97" t="s">
        <v>114</v>
      </c>
      <c r="B111" s="93"/>
      <c r="C111" s="94"/>
      <c r="D111" s="93"/>
      <c r="E111" s="94"/>
      <c r="F111" s="95"/>
      <c r="G111" s="94"/>
      <c r="H111" s="95"/>
      <c r="I111" s="96"/>
      <c r="J111" s="96"/>
      <c r="K111" s="96"/>
      <c r="L111" s="96"/>
      <c r="M111" s="61">
        <f t="shared" si="8"/>
        <v>0</v>
      </c>
      <c r="O111" s="51"/>
    </row>
    <row r="112" spans="1:15" ht="15">
      <c r="A112" s="97" t="s">
        <v>115</v>
      </c>
      <c r="B112" s="93"/>
      <c r="C112" s="94"/>
      <c r="D112" s="93"/>
      <c r="E112" s="94"/>
      <c r="F112" s="95"/>
      <c r="G112" s="94"/>
      <c r="H112" s="95"/>
      <c r="I112" s="96"/>
      <c r="J112" s="96"/>
      <c r="K112" s="96"/>
      <c r="L112" s="96"/>
      <c r="M112" s="61">
        <f t="shared" si="8"/>
        <v>0</v>
      </c>
      <c r="O112" s="51"/>
    </row>
    <row r="113" spans="1:15" ht="15">
      <c r="A113" s="97" t="s">
        <v>116</v>
      </c>
      <c r="B113" s="93"/>
      <c r="C113" s="94"/>
      <c r="D113" s="93"/>
      <c r="E113" s="94"/>
      <c r="F113" s="95"/>
      <c r="G113" s="94"/>
      <c r="H113" s="95"/>
      <c r="I113" s="96"/>
      <c r="J113" s="96"/>
      <c r="K113" s="96"/>
      <c r="L113" s="96"/>
      <c r="M113" s="61">
        <f t="shared" si="8"/>
        <v>0</v>
      </c>
      <c r="O113" s="51"/>
    </row>
    <row r="114" spans="1:15" ht="15">
      <c r="A114" s="97" t="s">
        <v>117</v>
      </c>
      <c r="B114" s="93"/>
      <c r="C114" s="94"/>
      <c r="D114" s="93"/>
      <c r="E114" s="94"/>
      <c r="F114" s="95"/>
      <c r="G114" s="94"/>
      <c r="H114" s="95"/>
      <c r="I114" s="96"/>
      <c r="J114" s="96"/>
      <c r="K114" s="96"/>
      <c r="L114" s="96"/>
      <c r="M114" s="61">
        <f t="shared" si="8"/>
        <v>0</v>
      </c>
      <c r="O114" s="51"/>
    </row>
    <row r="115" spans="1:15" ht="15">
      <c r="A115" s="97" t="s">
        <v>118</v>
      </c>
      <c r="B115" s="93"/>
      <c r="C115" s="94"/>
      <c r="D115" s="93"/>
      <c r="E115" s="94"/>
      <c r="F115" s="95"/>
      <c r="G115" s="94"/>
      <c r="H115" s="95"/>
      <c r="I115" s="96"/>
      <c r="J115" s="96"/>
      <c r="K115" s="96"/>
      <c r="L115" s="96"/>
      <c r="M115" s="61">
        <f t="shared" si="8"/>
        <v>0</v>
      </c>
      <c r="O115" s="51"/>
    </row>
    <row r="116" spans="1:15" ht="15.75" thickBot="1">
      <c r="A116" s="97" t="s">
        <v>119</v>
      </c>
      <c r="B116" s="93"/>
      <c r="C116" s="94"/>
      <c r="D116" s="93"/>
      <c r="E116" s="94"/>
      <c r="F116" s="95"/>
      <c r="G116" s="94"/>
      <c r="H116" s="95"/>
      <c r="I116" s="96"/>
      <c r="J116" s="96"/>
      <c r="K116" s="96"/>
      <c r="L116" s="96"/>
      <c r="M116" s="61">
        <f t="shared" si="8"/>
        <v>0</v>
      </c>
      <c r="O116" s="51"/>
    </row>
    <row r="117" spans="1:13" ht="13.5" thickTop="1">
      <c r="A117" s="108" t="s">
        <v>109</v>
      </c>
      <c r="B117" s="83">
        <f aca="true" t="shared" si="9" ref="B117:M117">SUM(B107:B116)</f>
        <v>0</v>
      </c>
      <c r="C117" s="84">
        <f t="shared" si="9"/>
        <v>0</v>
      </c>
      <c r="D117" s="83">
        <f t="shared" si="9"/>
        <v>0</v>
      </c>
      <c r="E117" s="85">
        <f t="shared" si="9"/>
        <v>0</v>
      </c>
      <c r="F117" s="85">
        <f t="shared" si="9"/>
        <v>0</v>
      </c>
      <c r="G117" s="86">
        <f t="shared" si="9"/>
        <v>0</v>
      </c>
      <c r="H117" s="87">
        <f t="shared" si="9"/>
        <v>0</v>
      </c>
      <c r="I117" s="87">
        <f t="shared" si="9"/>
        <v>0</v>
      </c>
      <c r="J117" s="87">
        <f t="shared" si="9"/>
        <v>0</v>
      </c>
      <c r="K117" s="87">
        <f t="shared" si="9"/>
        <v>0</v>
      </c>
      <c r="L117" s="87">
        <f t="shared" si="9"/>
        <v>0</v>
      </c>
      <c r="M117" s="109">
        <f t="shared" si="9"/>
        <v>0</v>
      </c>
    </row>
    <row r="118" spans="1:15" ht="15">
      <c r="A118" s="99" t="str">
        <f>+MID($E99,7,50)&amp;"_LT"&amp;ROW()</f>
        <v>Partenaire 5_LT118</v>
      </c>
      <c r="B118" s="38" t="s">
        <v>34</v>
      </c>
      <c r="C118" s="38"/>
      <c r="D118" s="38"/>
      <c r="E118" s="38"/>
      <c r="F118" s="76">
        <f>IF($M103=1,SUM(B117,F117,I117,J117,K117,L117)*0.04,(SUM(D117,F117)*0.2)+(SUM(D117,F117,SUM(D117,F117)*0.2)*0.4)+(SUM(B117,I117,J117,K117)*0.07))</f>
        <v>0</v>
      </c>
      <c r="G118" s="42"/>
      <c r="H118" s="77"/>
      <c r="I118" s="159" t="s">
        <v>39</v>
      </c>
      <c r="J118" s="160"/>
      <c r="K118" s="160"/>
      <c r="L118" s="161"/>
      <c r="M118" s="62">
        <f>IF(H118=0,F118,MIN(F118,H118))</f>
        <v>0</v>
      </c>
      <c r="O118" s="51" t="s">
        <v>41</v>
      </c>
    </row>
    <row r="119" spans="1:15" ht="20.25">
      <c r="A119" s="99" t="str">
        <f>+LEFT(A118,SEARCH("_",A118)-1)&amp;"_MT"&amp;ROW()</f>
        <v>Partenaire 5_MT119</v>
      </c>
      <c r="B119" s="162" t="s">
        <v>49</v>
      </c>
      <c r="C119" s="163"/>
      <c r="D119" s="163"/>
      <c r="E119" s="163"/>
      <c r="F119" s="163"/>
      <c r="G119" s="163"/>
      <c r="H119" s="163"/>
      <c r="I119" s="163"/>
      <c r="J119" s="78"/>
      <c r="K119" s="164" t="s">
        <v>35</v>
      </c>
      <c r="L119" s="165"/>
      <c r="M119" s="62">
        <f>IF($M103=1,(D117+F117+H117)*J119,0)</f>
        <v>0</v>
      </c>
      <c r="O119" s="52" t="s">
        <v>41</v>
      </c>
    </row>
    <row r="120" spans="1:13" ht="15">
      <c r="A120" s="99" t="str">
        <f>+LEFT(A119,SEARCH("_",A119)-1)&amp;"_NT"&amp;ROW()</f>
        <v>Partenaire 5_NT120</v>
      </c>
      <c r="B120" s="35"/>
      <c r="C120" s="3"/>
      <c r="D120" s="3"/>
      <c r="E120" s="4"/>
      <c r="F120" s="5"/>
      <c r="G120" s="5"/>
      <c r="H120" s="6"/>
      <c r="I120" s="35"/>
      <c r="J120" s="35"/>
      <c r="K120" s="153" t="s">
        <v>37</v>
      </c>
      <c r="L120" s="154"/>
      <c r="M120" s="63">
        <f>M117+M118+M119</f>
        <v>0</v>
      </c>
    </row>
    <row r="121" spans="1:13" ht="15">
      <c r="A121" s="99" t="str">
        <f>+LEFT(A120,SEARCH("_",A120)-1)&amp;"_OT"&amp;ROW()</f>
        <v>Partenaire 5_OT121</v>
      </c>
      <c r="B121" s="35"/>
      <c r="C121" s="3"/>
      <c r="D121" s="3"/>
      <c r="E121" s="4"/>
      <c r="F121" s="5"/>
      <c r="G121" s="5"/>
      <c r="H121" s="153" t="s">
        <v>38</v>
      </c>
      <c r="I121" s="153"/>
      <c r="J121" s="153"/>
      <c r="K121" s="153"/>
      <c r="L121" s="154"/>
      <c r="M121" s="63">
        <f>IF(M103=1,IF(H118&gt;F118,(B117+F117+I117+J117+K117+L117+F118),(B117+F117+I117+J117+K117+L117+H118)),IF(F118&gt;H118,M120-H117-F118+H118,M120-H117))</f>
        <v>0</v>
      </c>
    </row>
    <row r="122" spans="1:15" ht="21" thickBot="1">
      <c r="A122" s="99" t="str">
        <f>+LEFT(A121,SEARCH("_",A121)-1)&amp;"_PT"&amp;ROW()</f>
        <v>Partenaire 5_PT122</v>
      </c>
      <c r="B122" s="47">
        <f>IF(K101="Coût marginal",100%,100%)</f>
        <v>1</v>
      </c>
      <c r="C122" s="44"/>
      <c r="D122" s="44"/>
      <c r="E122" s="45"/>
      <c r="F122" s="46"/>
      <c r="G122" s="46"/>
      <c r="H122" s="155" t="s">
        <v>42</v>
      </c>
      <c r="I122" s="156"/>
      <c r="J122" s="75"/>
      <c r="K122" s="157" t="s">
        <v>36</v>
      </c>
      <c r="L122" s="158"/>
      <c r="M122" s="64">
        <f>IF(ISERROR(J122+0),"Taux Absent / erroné",M121*(J122+0))</f>
        <v>0</v>
      </c>
      <c r="O122" s="52" t="s">
        <v>41</v>
      </c>
    </row>
    <row r="123" spans="1:16" ht="23.25">
      <c r="A123" s="41"/>
      <c r="B123" s="39"/>
      <c r="C123" s="39"/>
      <c r="D123" s="39"/>
      <c r="E123" s="193" t="str">
        <f>"Fiche Partenaire "&amp;RIGHT(E99,1)+1</f>
        <v>Fiche Partenaire 6</v>
      </c>
      <c r="F123" s="193"/>
      <c r="G123" s="193"/>
      <c r="H123" s="193"/>
      <c r="I123" s="39"/>
      <c r="J123" s="39"/>
      <c r="K123" s="39"/>
      <c r="L123" s="56"/>
      <c r="M123" s="40"/>
      <c r="P123" s="1" t="s">
        <v>50</v>
      </c>
    </row>
    <row r="124" spans="1:17" ht="13.5" thickBot="1">
      <c r="A124" s="43"/>
      <c r="B124" s="180" t="s">
        <v>53</v>
      </c>
      <c r="C124" s="181"/>
      <c r="D124" s="181"/>
      <c r="E124" s="181"/>
      <c r="F124" s="35"/>
      <c r="G124" s="181" t="s">
        <v>21</v>
      </c>
      <c r="H124" s="181"/>
      <c r="I124" s="181"/>
      <c r="J124" s="181"/>
      <c r="K124" s="182" t="s">
        <v>22</v>
      </c>
      <c r="L124" s="182"/>
      <c r="M124" s="183"/>
      <c r="P124" s="58" t="s">
        <v>51</v>
      </c>
      <c r="Q124" s="59" t="s">
        <v>52</v>
      </c>
    </row>
    <row r="125" spans="1:13" ht="13.5" thickBot="1">
      <c r="A125" s="43"/>
      <c r="B125" s="184"/>
      <c r="C125" s="185"/>
      <c r="D125" s="185"/>
      <c r="E125" s="186"/>
      <c r="F125" s="35"/>
      <c r="G125" s="187"/>
      <c r="H125" s="188"/>
      <c r="I125" s="188"/>
      <c r="J125" s="189"/>
      <c r="K125" s="190">
        <f>IF(LEN($G125)&gt;1,IF(LEFT($G125,4)="ORGA","Coût marginal","Coût complet"),"")</f>
      </c>
      <c r="L125" s="191"/>
      <c r="M125" s="192"/>
    </row>
    <row r="126" spans="1:15" ht="12.75">
      <c r="A126" s="43"/>
      <c r="B126" s="54"/>
      <c r="C126" s="7"/>
      <c r="D126" s="7"/>
      <c r="E126" s="7"/>
      <c r="F126" s="7"/>
      <c r="G126" s="57" t="str">
        <f>IF(G125="","Veuillez préciser la catégorie de partenaire","")</f>
        <v>Veuillez préciser la catégorie de partenaire</v>
      </c>
      <c r="H126" s="57"/>
      <c r="I126" s="57"/>
      <c r="J126" s="57"/>
      <c r="K126" s="57"/>
      <c r="L126" s="57"/>
      <c r="M126" s="60"/>
      <c r="N126" s="34"/>
      <c r="O126" s="34"/>
    </row>
    <row r="127" spans="1:15" ht="15">
      <c r="A127" s="43"/>
      <c r="B127" s="122" t="s">
        <v>23</v>
      </c>
      <c r="C127" s="122"/>
      <c r="D127" s="122"/>
      <c r="E127" s="122"/>
      <c r="F127" s="122"/>
      <c r="G127" s="122"/>
      <c r="H127" s="122"/>
      <c r="I127" s="122"/>
      <c r="J127" s="122"/>
      <c r="K127" s="122"/>
      <c r="L127" s="122"/>
      <c r="M127" s="53">
        <f>IF($K125="coût marginal",1,2)</f>
        <v>2</v>
      </c>
      <c r="N127" s="8"/>
      <c r="O127" s="8"/>
    </row>
    <row r="128" spans="1:15" ht="15">
      <c r="A128" s="43"/>
      <c r="B128" s="171" t="s">
        <v>24</v>
      </c>
      <c r="C128" s="174" t="s">
        <v>25</v>
      </c>
      <c r="D128" s="175"/>
      <c r="E128" s="175"/>
      <c r="F128" s="175"/>
      <c r="G128" s="175"/>
      <c r="H128" s="176"/>
      <c r="I128" s="177" t="s">
        <v>26</v>
      </c>
      <c r="J128" s="177" t="s">
        <v>27</v>
      </c>
      <c r="K128" s="177" t="s">
        <v>28</v>
      </c>
      <c r="L128" s="177" t="s">
        <v>29</v>
      </c>
      <c r="M128" s="166" t="s">
        <v>30</v>
      </c>
      <c r="O128" s="51" t="s">
        <v>41</v>
      </c>
    </row>
    <row r="129" spans="1:15" ht="20.25">
      <c r="A129" s="43"/>
      <c r="B129" s="172"/>
      <c r="C129" s="169" t="s">
        <v>31</v>
      </c>
      <c r="D129" s="170"/>
      <c r="E129" s="143" t="s">
        <v>47</v>
      </c>
      <c r="F129" s="121"/>
      <c r="G129" s="143" t="s">
        <v>48</v>
      </c>
      <c r="H129" s="121"/>
      <c r="I129" s="178"/>
      <c r="J129" s="178"/>
      <c r="K129" s="178"/>
      <c r="L129" s="178"/>
      <c r="M129" s="167"/>
      <c r="O129" s="52" t="s">
        <v>41</v>
      </c>
    </row>
    <row r="130" spans="1:15" ht="19.5">
      <c r="A130" s="43"/>
      <c r="B130" s="173"/>
      <c r="C130" s="9" t="s">
        <v>32</v>
      </c>
      <c r="D130" s="10" t="s">
        <v>33</v>
      </c>
      <c r="E130" s="11" t="s">
        <v>32</v>
      </c>
      <c r="F130" s="10" t="s">
        <v>33</v>
      </c>
      <c r="G130" s="11" t="s">
        <v>32</v>
      </c>
      <c r="H130" s="10" t="s">
        <v>33</v>
      </c>
      <c r="I130" s="179"/>
      <c r="J130" s="179"/>
      <c r="K130" s="179"/>
      <c r="L130" s="179"/>
      <c r="M130" s="168"/>
      <c r="O130" s="51" t="s">
        <v>41</v>
      </c>
    </row>
    <row r="131" spans="1:15" ht="15">
      <c r="A131" s="97" t="s">
        <v>111</v>
      </c>
      <c r="B131" s="93"/>
      <c r="C131" s="94"/>
      <c r="D131" s="93"/>
      <c r="E131" s="94"/>
      <c r="F131" s="95"/>
      <c r="G131" s="94"/>
      <c r="H131" s="95"/>
      <c r="I131" s="96"/>
      <c r="J131" s="96"/>
      <c r="K131" s="96"/>
      <c r="L131" s="96"/>
      <c r="M131" s="61">
        <f>B131+D131+F131+H131+I131+J131+K131+L131</f>
        <v>0</v>
      </c>
      <c r="O131" s="51"/>
    </row>
    <row r="132" spans="1:15" ht="15">
      <c r="A132" s="97" t="s">
        <v>110</v>
      </c>
      <c r="B132" s="93"/>
      <c r="C132" s="94"/>
      <c r="D132" s="93"/>
      <c r="E132" s="94"/>
      <c r="F132" s="95"/>
      <c r="G132" s="94"/>
      <c r="H132" s="95"/>
      <c r="I132" s="96"/>
      <c r="J132" s="96"/>
      <c r="K132" s="96"/>
      <c r="L132" s="96"/>
      <c r="M132" s="61">
        <f aca="true" t="shared" si="10" ref="M132:M140">B132+D132+F132+H132+I132+J132+K132+L132</f>
        <v>0</v>
      </c>
      <c r="O132" s="51"/>
    </row>
    <row r="133" spans="1:15" ht="15">
      <c r="A133" s="97" t="s">
        <v>112</v>
      </c>
      <c r="B133" s="93"/>
      <c r="C133" s="94"/>
      <c r="D133" s="93"/>
      <c r="E133" s="94"/>
      <c r="F133" s="95"/>
      <c r="G133" s="94"/>
      <c r="H133" s="95"/>
      <c r="I133" s="96"/>
      <c r="J133" s="96"/>
      <c r="K133" s="96"/>
      <c r="L133" s="96"/>
      <c r="M133" s="61">
        <f t="shared" si="10"/>
        <v>0</v>
      </c>
      <c r="O133" s="51"/>
    </row>
    <row r="134" spans="1:15" ht="15">
      <c r="A134" s="97" t="s">
        <v>113</v>
      </c>
      <c r="B134" s="93"/>
      <c r="C134" s="94"/>
      <c r="D134" s="93"/>
      <c r="E134" s="94"/>
      <c r="F134" s="95"/>
      <c r="G134" s="94"/>
      <c r="H134" s="95"/>
      <c r="I134" s="96"/>
      <c r="J134" s="96"/>
      <c r="K134" s="96"/>
      <c r="L134" s="96"/>
      <c r="M134" s="61">
        <f t="shared" si="10"/>
        <v>0</v>
      </c>
      <c r="O134" s="51"/>
    </row>
    <row r="135" spans="1:15" ht="15">
      <c r="A135" s="97" t="s">
        <v>114</v>
      </c>
      <c r="B135" s="93"/>
      <c r="C135" s="94"/>
      <c r="D135" s="93"/>
      <c r="E135" s="94"/>
      <c r="F135" s="95"/>
      <c r="G135" s="94"/>
      <c r="H135" s="95"/>
      <c r="I135" s="96"/>
      <c r="J135" s="96"/>
      <c r="K135" s="96"/>
      <c r="L135" s="96"/>
      <c r="M135" s="61">
        <f t="shared" si="10"/>
        <v>0</v>
      </c>
      <c r="O135" s="51"/>
    </row>
    <row r="136" spans="1:15" ht="15">
      <c r="A136" s="97" t="s">
        <v>115</v>
      </c>
      <c r="B136" s="93"/>
      <c r="C136" s="94"/>
      <c r="D136" s="93"/>
      <c r="E136" s="94"/>
      <c r="F136" s="95"/>
      <c r="G136" s="94"/>
      <c r="H136" s="95"/>
      <c r="I136" s="96"/>
      <c r="J136" s="96"/>
      <c r="K136" s="96"/>
      <c r="L136" s="96"/>
      <c r="M136" s="61">
        <f t="shared" si="10"/>
        <v>0</v>
      </c>
      <c r="O136" s="51"/>
    </row>
    <row r="137" spans="1:15" ht="15">
      <c r="A137" s="97" t="s">
        <v>116</v>
      </c>
      <c r="B137" s="93"/>
      <c r="C137" s="94"/>
      <c r="D137" s="93"/>
      <c r="E137" s="94"/>
      <c r="F137" s="95"/>
      <c r="G137" s="94"/>
      <c r="H137" s="95"/>
      <c r="I137" s="96"/>
      <c r="J137" s="96"/>
      <c r="K137" s="96"/>
      <c r="L137" s="96"/>
      <c r="M137" s="61">
        <f t="shared" si="10"/>
        <v>0</v>
      </c>
      <c r="O137" s="51"/>
    </row>
    <row r="138" spans="1:15" ht="15">
      <c r="A138" s="97" t="s">
        <v>117</v>
      </c>
      <c r="B138" s="93"/>
      <c r="C138" s="94"/>
      <c r="D138" s="93"/>
      <c r="E138" s="94"/>
      <c r="F138" s="95"/>
      <c r="G138" s="94"/>
      <c r="H138" s="95"/>
      <c r="I138" s="96"/>
      <c r="J138" s="96"/>
      <c r="K138" s="96"/>
      <c r="L138" s="96"/>
      <c r="M138" s="61">
        <f t="shared" si="10"/>
        <v>0</v>
      </c>
      <c r="O138" s="51"/>
    </row>
    <row r="139" spans="1:15" ht="15">
      <c r="A139" s="97" t="s">
        <v>118</v>
      </c>
      <c r="B139" s="93"/>
      <c r="C139" s="94"/>
      <c r="D139" s="93"/>
      <c r="E139" s="94"/>
      <c r="F139" s="95"/>
      <c r="G139" s="94"/>
      <c r="H139" s="95"/>
      <c r="I139" s="96"/>
      <c r="J139" s="96"/>
      <c r="K139" s="96"/>
      <c r="L139" s="96"/>
      <c r="M139" s="61">
        <f t="shared" si="10"/>
        <v>0</v>
      </c>
      <c r="O139" s="51"/>
    </row>
    <row r="140" spans="1:15" ht="15.75" thickBot="1">
      <c r="A140" s="97" t="s">
        <v>119</v>
      </c>
      <c r="B140" s="93"/>
      <c r="C140" s="94"/>
      <c r="D140" s="93"/>
      <c r="E140" s="94"/>
      <c r="F140" s="95"/>
      <c r="G140" s="94"/>
      <c r="H140" s="95"/>
      <c r="I140" s="96"/>
      <c r="J140" s="96"/>
      <c r="K140" s="96"/>
      <c r="L140" s="96"/>
      <c r="M140" s="61">
        <f t="shared" si="10"/>
        <v>0</v>
      </c>
      <c r="O140" s="51"/>
    </row>
    <row r="141" spans="1:13" ht="13.5" thickTop="1">
      <c r="A141" s="108" t="s">
        <v>109</v>
      </c>
      <c r="B141" s="83">
        <f aca="true" t="shared" si="11" ref="B141:M141">SUM(B131:B140)</f>
        <v>0</v>
      </c>
      <c r="C141" s="84">
        <f t="shared" si="11"/>
        <v>0</v>
      </c>
      <c r="D141" s="83">
        <f t="shared" si="11"/>
        <v>0</v>
      </c>
      <c r="E141" s="85">
        <f t="shared" si="11"/>
        <v>0</v>
      </c>
      <c r="F141" s="85">
        <f t="shared" si="11"/>
        <v>0</v>
      </c>
      <c r="G141" s="86">
        <f t="shared" si="11"/>
        <v>0</v>
      </c>
      <c r="H141" s="87">
        <f t="shared" si="11"/>
        <v>0</v>
      </c>
      <c r="I141" s="87">
        <f t="shared" si="11"/>
        <v>0</v>
      </c>
      <c r="J141" s="87">
        <f t="shared" si="11"/>
        <v>0</v>
      </c>
      <c r="K141" s="87">
        <f t="shared" si="11"/>
        <v>0</v>
      </c>
      <c r="L141" s="87">
        <f t="shared" si="11"/>
        <v>0</v>
      </c>
      <c r="M141" s="109">
        <f t="shared" si="11"/>
        <v>0</v>
      </c>
    </row>
    <row r="142" spans="1:15" ht="15">
      <c r="A142" s="99" t="str">
        <f>+MID($E123,7,50)&amp;"_LT"&amp;ROW()</f>
        <v>Partenaire 6_LT142</v>
      </c>
      <c r="B142" s="38" t="s">
        <v>34</v>
      </c>
      <c r="C142" s="38"/>
      <c r="D142" s="38"/>
      <c r="E142" s="38"/>
      <c r="F142" s="76">
        <f>IF($M127=1,SUM(B141,F141,I141,J141,K141,L141)*0.04,(SUM(D141,F141)*0.2)+(SUM(D141,F141,SUM(D141,F141)*0.2)*0.4)+(SUM(B141,I141,J141,K141)*0.07))</f>
        <v>0</v>
      </c>
      <c r="G142" s="42"/>
      <c r="H142" s="77"/>
      <c r="I142" s="159" t="s">
        <v>39</v>
      </c>
      <c r="J142" s="160"/>
      <c r="K142" s="160"/>
      <c r="L142" s="161"/>
      <c r="M142" s="62">
        <f>IF(H142=0,F142,MIN(F142,H142))</f>
        <v>0</v>
      </c>
      <c r="O142" s="51" t="s">
        <v>41</v>
      </c>
    </row>
    <row r="143" spans="1:15" ht="20.25">
      <c r="A143" s="99" t="str">
        <f>+LEFT(A142,SEARCH("_",A142)-1)&amp;"_MT"&amp;ROW()</f>
        <v>Partenaire 6_MT143</v>
      </c>
      <c r="B143" s="162" t="s">
        <v>49</v>
      </c>
      <c r="C143" s="163"/>
      <c r="D143" s="163"/>
      <c r="E143" s="163"/>
      <c r="F143" s="163"/>
      <c r="G143" s="163"/>
      <c r="H143" s="163"/>
      <c r="I143" s="163"/>
      <c r="J143" s="78"/>
      <c r="K143" s="164" t="s">
        <v>35</v>
      </c>
      <c r="L143" s="165"/>
      <c r="M143" s="62">
        <f>IF($M127=1,(D141+F141+H141)*J143,0)</f>
        <v>0</v>
      </c>
      <c r="O143" s="52" t="s">
        <v>41</v>
      </c>
    </row>
    <row r="144" spans="1:13" ht="15">
      <c r="A144" s="99" t="str">
        <f>+LEFT(A143,SEARCH("_",A143)-1)&amp;"_NT"&amp;ROW()</f>
        <v>Partenaire 6_NT144</v>
      </c>
      <c r="B144" s="35"/>
      <c r="C144" s="3"/>
      <c r="D144" s="3"/>
      <c r="E144" s="4"/>
      <c r="F144" s="5"/>
      <c r="G144" s="5"/>
      <c r="H144" s="6"/>
      <c r="I144" s="35"/>
      <c r="J144" s="35"/>
      <c r="K144" s="153" t="s">
        <v>37</v>
      </c>
      <c r="L144" s="154"/>
      <c r="M144" s="63">
        <f>M141+M142+M143</f>
        <v>0</v>
      </c>
    </row>
    <row r="145" spans="1:13" ht="15">
      <c r="A145" s="99" t="str">
        <f>+LEFT(A144,SEARCH("_",A144)-1)&amp;"_OT"&amp;ROW()</f>
        <v>Partenaire 6_OT145</v>
      </c>
      <c r="B145" s="35"/>
      <c r="C145" s="3"/>
      <c r="D145" s="3"/>
      <c r="E145" s="4"/>
      <c r="F145" s="5"/>
      <c r="G145" s="5"/>
      <c r="H145" s="153" t="s">
        <v>38</v>
      </c>
      <c r="I145" s="153"/>
      <c r="J145" s="153"/>
      <c r="K145" s="153"/>
      <c r="L145" s="154"/>
      <c r="M145" s="63">
        <f>IF(M127=1,IF(H142&gt;F142,(B141+F141+I141+J141+K141+L141+F142),(B141+F141+I141+J141+K141+L141+H142)),IF(F142&gt;H142,M144-H141-F142+H142,M144-H141))</f>
        <v>0</v>
      </c>
    </row>
    <row r="146" spans="1:15" ht="21" thickBot="1">
      <c r="A146" s="99" t="str">
        <f>+LEFT(A145,SEARCH("_",A145)-1)&amp;"_PT"&amp;ROW()</f>
        <v>Partenaire 6_PT146</v>
      </c>
      <c r="B146" s="47">
        <f>IF(K125="Coût marginal",100%,100%)</f>
        <v>1</v>
      </c>
      <c r="C146" s="44"/>
      <c r="D146" s="44"/>
      <c r="E146" s="45"/>
      <c r="F146" s="46"/>
      <c r="G146" s="46"/>
      <c r="H146" s="155" t="s">
        <v>42</v>
      </c>
      <c r="I146" s="156"/>
      <c r="J146" s="75"/>
      <c r="K146" s="157" t="s">
        <v>36</v>
      </c>
      <c r="L146" s="158"/>
      <c r="M146" s="64">
        <f>IF(ISERROR(J146+0),"Taux Absent / erroné",M145*(J146+0))</f>
        <v>0</v>
      </c>
      <c r="O146" s="52" t="s">
        <v>41</v>
      </c>
    </row>
    <row r="147" spans="1:16" ht="23.25">
      <c r="A147" s="41"/>
      <c r="B147" s="39"/>
      <c r="C147" s="39"/>
      <c r="D147" s="39"/>
      <c r="E147" s="193" t="str">
        <f>"Fiche Partenaire "&amp;RIGHT(E123,1)+1</f>
        <v>Fiche Partenaire 7</v>
      </c>
      <c r="F147" s="193"/>
      <c r="G147" s="193"/>
      <c r="H147" s="193"/>
      <c r="I147" s="39"/>
      <c r="J147" s="39"/>
      <c r="K147" s="39"/>
      <c r="L147" s="56"/>
      <c r="M147" s="40"/>
      <c r="P147" s="1" t="s">
        <v>50</v>
      </c>
    </row>
    <row r="148" spans="1:17" ht="13.5" thickBot="1">
      <c r="A148" s="43"/>
      <c r="B148" s="180" t="s">
        <v>53</v>
      </c>
      <c r="C148" s="181"/>
      <c r="D148" s="181"/>
      <c r="E148" s="181"/>
      <c r="F148" s="35"/>
      <c r="G148" s="181" t="s">
        <v>21</v>
      </c>
      <c r="H148" s="181"/>
      <c r="I148" s="181"/>
      <c r="J148" s="181"/>
      <c r="K148" s="182" t="s">
        <v>22</v>
      </c>
      <c r="L148" s="182"/>
      <c r="M148" s="183"/>
      <c r="P148" s="58" t="s">
        <v>51</v>
      </c>
      <c r="Q148" s="59" t="s">
        <v>52</v>
      </c>
    </row>
    <row r="149" spans="1:13" ht="13.5" thickBot="1">
      <c r="A149" s="43"/>
      <c r="B149" s="184"/>
      <c r="C149" s="185"/>
      <c r="D149" s="185"/>
      <c r="E149" s="186"/>
      <c r="F149" s="35"/>
      <c r="G149" s="187"/>
      <c r="H149" s="188"/>
      <c r="I149" s="188"/>
      <c r="J149" s="189"/>
      <c r="K149" s="190">
        <f>IF(LEN($G149)&gt;1,IF(LEFT($G149,4)="ORGA","Coût marginal","Coût complet"),"")</f>
      </c>
      <c r="L149" s="191"/>
      <c r="M149" s="192"/>
    </row>
    <row r="150" spans="1:15" ht="12.75">
      <c r="A150" s="43"/>
      <c r="B150" s="54"/>
      <c r="C150" s="7"/>
      <c r="D150" s="7"/>
      <c r="E150" s="7"/>
      <c r="F150" s="7"/>
      <c r="G150" s="57" t="str">
        <f>IF(G149="","Veuillez préciser la catégorie de partenaire","")</f>
        <v>Veuillez préciser la catégorie de partenaire</v>
      </c>
      <c r="H150" s="57"/>
      <c r="I150" s="57"/>
      <c r="J150" s="57"/>
      <c r="K150" s="57"/>
      <c r="L150" s="57"/>
      <c r="M150" s="60"/>
      <c r="N150" s="34"/>
      <c r="O150" s="34"/>
    </row>
    <row r="151" spans="1:15" ht="15">
      <c r="A151" s="43"/>
      <c r="B151" s="122" t="s">
        <v>23</v>
      </c>
      <c r="C151" s="122"/>
      <c r="D151" s="122"/>
      <c r="E151" s="122"/>
      <c r="F151" s="122"/>
      <c r="G151" s="122"/>
      <c r="H151" s="122"/>
      <c r="I151" s="122"/>
      <c r="J151" s="122"/>
      <c r="K151" s="122"/>
      <c r="L151" s="122"/>
      <c r="M151" s="53">
        <f>IF($K149="coût marginal",1,2)</f>
        <v>2</v>
      </c>
      <c r="N151" s="8"/>
      <c r="O151" s="8"/>
    </row>
    <row r="152" spans="1:15" ht="15">
      <c r="A152" s="43"/>
      <c r="B152" s="171" t="s">
        <v>24</v>
      </c>
      <c r="C152" s="174" t="s">
        <v>25</v>
      </c>
      <c r="D152" s="175"/>
      <c r="E152" s="175"/>
      <c r="F152" s="175"/>
      <c r="G152" s="175"/>
      <c r="H152" s="176"/>
      <c r="I152" s="177" t="s">
        <v>26</v>
      </c>
      <c r="J152" s="177" t="s">
        <v>27</v>
      </c>
      <c r="K152" s="177" t="s">
        <v>28</v>
      </c>
      <c r="L152" s="177" t="s">
        <v>29</v>
      </c>
      <c r="M152" s="166" t="s">
        <v>30</v>
      </c>
      <c r="O152" s="51" t="s">
        <v>41</v>
      </c>
    </row>
    <row r="153" spans="1:15" ht="20.25">
      <c r="A153" s="43"/>
      <c r="B153" s="172"/>
      <c r="C153" s="169" t="s">
        <v>31</v>
      </c>
      <c r="D153" s="170"/>
      <c r="E153" s="143" t="s">
        <v>47</v>
      </c>
      <c r="F153" s="121"/>
      <c r="G153" s="143" t="s">
        <v>48</v>
      </c>
      <c r="H153" s="121"/>
      <c r="I153" s="178"/>
      <c r="J153" s="178"/>
      <c r="K153" s="178"/>
      <c r="L153" s="178"/>
      <c r="M153" s="167"/>
      <c r="O153" s="52" t="s">
        <v>41</v>
      </c>
    </row>
    <row r="154" spans="1:15" ht="19.5">
      <c r="A154" s="43"/>
      <c r="B154" s="173"/>
      <c r="C154" s="9" t="s">
        <v>32</v>
      </c>
      <c r="D154" s="10" t="s">
        <v>33</v>
      </c>
      <c r="E154" s="11" t="s">
        <v>32</v>
      </c>
      <c r="F154" s="10" t="s">
        <v>33</v>
      </c>
      <c r="G154" s="11" t="s">
        <v>32</v>
      </c>
      <c r="H154" s="10" t="s">
        <v>33</v>
      </c>
      <c r="I154" s="179"/>
      <c r="J154" s="179"/>
      <c r="K154" s="179"/>
      <c r="L154" s="179"/>
      <c r="M154" s="168"/>
      <c r="O154" s="51" t="s">
        <v>41</v>
      </c>
    </row>
    <row r="155" spans="1:15" ht="15">
      <c r="A155" s="97" t="s">
        <v>111</v>
      </c>
      <c r="B155" s="93"/>
      <c r="C155" s="94"/>
      <c r="D155" s="93"/>
      <c r="E155" s="94"/>
      <c r="F155" s="95"/>
      <c r="G155" s="94"/>
      <c r="H155" s="95"/>
      <c r="I155" s="96"/>
      <c r="J155" s="96"/>
      <c r="K155" s="96"/>
      <c r="L155" s="96"/>
      <c r="M155" s="61">
        <f>B155+D155+F155+H155+I155+J155+K155+L155</f>
        <v>0</v>
      </c>
      <c r="O155" s="51"/>
    </row>
    <row r="156" spans="1:15" ht="15">
      <c r="A156" s="97" t="s">
        <v>110</v>
      </c>
      <c r="B156" s="93"/>
      <c r="C156" s="94"/>
      <c r="D156" s="93"/>
      <c r="E156" s="94"/>
      <c r="F156" s="95"/>
      <c r="G156" s="94"/>
      <c r="H156" s="95"/>
      <c r="I156" s="96"/>
      <c r="J156" s="96"/>
      <c r="K156" s="96"/>
      <c r="L156" s="96"/>
      <c r="M156" s="61">
        <f aca="true" t="shared" si="12" ref="M156:M164">B156+D156+F156+H156+I156+J156+K156+L156</f>
        <v>0</v>
      </c>
      <c r="O156" s="51"/>
    </row>
    <row r="157" spans="1:15" ht="15">
      <c r="A157" s="97" t="s">
        <v>112</v>
      </c>
      <c r="B157" s="93"/>
      <c r="C157" s="94"/>
      <c r="D157" s="93"/>
      <c r="E157" s="94"/>
      <c r="F157" s="95"/>
      <c r="G157" s="94"/>
      <c r="H157" s="95"/>
      <c r="I157" s="96"/>
      <c r="J157" s="96"/>
      <c r="K157" s="96"/>
      <c r="L157" s="96"/>
      <c r="M157" s="61">
        <f t="shared" si="12"/>
        <v>0</v>
      </c>
      <c r="O157" s="51"/>
    </row>
    <row r="158" spans="1:15" ht="15">
      <c r="A158" s="97" t="s">
        <v>113</v>
      </c>
      <c r="B158" s="93"/>
      <c r="C158" s="94"/>
      <c r="D158" s="93"/>
      <c r="E158" s="94"/>
      <c r="F158" s="95"/>
      <c r="G158" s="94"/>
      <c r="H158" s="95"/>
      <c r="I158" s="96"/>
      <c r="J158" s="96"/>
      <c r="K158" s="96"/>
      <c r="L158" s="96"/>
      <c r="M158" s="61">
        <f t="shared" si="12"/>
        <v>0</v>
      </c>
      <c r="O158" s="51"/>
    </row>
    <row r="159" spans="1:15" ht="15">
      <c r="A159" s="97" t="s">
        <v>114</v>
      </c>
      <c r="B159" s="93"/>
      <c r="C159" s="94"/>
      <c r="D159" s="93"/>
      <c r="E159" s="94"/>
      <c r="F159" s="95"/>
      <c r="G159" s="94"/>
      <c r="H159" s="95"/>
      <c r="I159" s="96"/>
      <c r="J159" s="96"/>
      <c r="K159" s="96"/>
      <c r="L159" s="96"/>
      <c r="M159" s="61">
        <f t="shared" si="12"/>
        <v>0</v>
      </c>
      <c r="O159" s="51"/>
    </row>
    <row r="160" spans="1:15" ht="15">
      <c r="A160" s="97" t="s">
        <v>115</v>
      </c>
      <c r="B160" s="93"/>
      <c r="C160" s="94"/>
      <c r="D160" s="93"/>
      <c r="E160" s="94"/>
      <c r="F160" s="95"/>
      <c r="G160" s="94"/>
      <c r="H160" s="95"/>
      <c r="I160" s="96"/>
      <c r="J160" s="96"/>
      <c r="K160" s="96"/>
      <c r="L160" s="96"/>
      <c r="M160" s="61">
        <f t="shared" si="12"/>
        <v>0</v>
      </c>
      <c r="O160" s="51"/>
    </row>
    <row r="161" spans="1:15" ht="15">
      <c r="A161" s="97" t="s">
        <v>116</v>
      </c>
      <c r="B161" s="93"/>
      <c r="C161" s="94"/>
      <c r="D161" s="93"/>
      <c r="E161" s="94"/>
      <c r="F161" s="95"/>
      <c r="G161" s="94"/>
      <c r="H161" s="95"/>
      <c r="I161" s="96"/>
      <c r="J161" s="96"/>
      <c r="K161" s="96"/>
      <c r="L161" s="96"/>
      <c r="M161" s="61">
        <f t="shared" si="12"/>
        <v>0</v>
      </c>
      <c r="O161" s="51"/>
    </row>
    <row r="162" spans="1:15" ht="15">
      <c r="A162" s="97" t="s">
        <v>117</v>
      </c>
      <c r="B162" s="93"/>
      <c r="C162" s="94"/>
      <c r="D162" s="93"/>
      <c r="E162" s="94"/>
      <c r="F162" s="95"/>
      <c r="G162" s="94"/>
      <c r="H162" s="95"/>
      <c r="I162" s="96"/>
      <c r="J162" s="96"/>
      <c r="K162" s="96"/>
      <c r="L162" s="96"/>
      <c r="M162" s="61">
        <f t="shared" si="12"/>
        <v>0</v>
      </c>
      <c r="O162" s="51"/>
    </row>
    <row r="163" spans="1:15" ht="15">
      <c r="A163" s="97" t="s">
        <v>118</v>
      </c>
      <c r="B163" s="93"/>
      <c r="C163" s="94"/>
      <c r="D163" s="93"/>
      <c r="E163" s="94"/>
      <c r="F163" s="95"/>
      <c r="G163" s="94"/>
      <c r="H163" s="95"/>
      <c r="I163" s="96"/>
      <c r="J163" s="96"/>
      <c r="K163" s="96"/>
      <c r="L163" s="96"/>
      <c r="M163" s="61">
        <f t="shared" si="12"/>
        <v>0</v>
      </c>
      <c r="O163" s="51"/>
    </row>
    <row r="164" spans="1:15" ht="15.75" thickBot="1">
      <c r="A164" s="97" t="s">
        <v>119</v>
      </c>
      <c r="B164" s="93"/>
      <c r="C164" s="94"/>
      <c r="D164" s="93"/>
      <c r="E164" s="94"/>
      <c r="F164" s="95"/>
      <c r="G164" s="94"/>
      <c r="H164" s="95"/>
      <c r="I164" s="96"/>
      <c r="J164" s="96"/>
      <c r="K164" s="96"/>
      <c r="L164" s="96"/>
      <c r="M164" s="61">
        <f t="shared" si="12"/>
        <v>0</v>
      </c>
      <c r="O164" s="51"/>
    </row>
    <row r="165" spans="1:13" ht="13.5" thickTop="1">
      <c r="A165" s="108" t="s">
        <v>109</v>
      </c>
      <c r="B165" s="83">
        <f aca="true" t="shared" si="13" ref="B165:M165">SUM(B155:B164)</f>
        <v>0</v>
      </c>
      <c r="C165" s="84">
        <f t="shared" si="13"/>
        <v>0</v>
      </c>
      <c r="D165" s="83">
        <f t="shared" si="13"/>
        <v>0</v>
      </c>
      <c r="E165" s="85">
        <f t="shared" si="13"/>
        <v>0</v>
      </c>
      <c r="F165" s="85">
        <f t="shared" si="13"/>
        <v>0</v>
      </c>
      <c r="G165" s="86">
        <f t="shared" si="13"/>
        <v>0</v>
      </c>
      <c r="H165" s="87">
        <f t="shared" si="13"/>
        <v>0</v>
      </c>
      <c r="I165" s="87">
        <f t="shared" si="13"/>
        <v>0</v>
      </c>
      <c r="J165" s="87">
        <f t="shared" si="13"/>
        <v>0</v>
      </c>
      <c r="K165" s="87">
        <f t="shared" si="13"/>
        <v>0</v>
      </c>
      <c r="L165" s="87">
        <f t="shared" si="13"/>
        <v>0</v>
      </c>
      <c r="M165" s="109">
        <f t="shared" si="13"/>
        <v>0</v>
      </c>
    </row>
    <row r="166" spans="1:15" ht="15">
      <c r="A166" s="99" t="str">
        <f>+MID($E147,7,50)&amp;"_LT"&amp;ROW()</f>
        <v>Partenaire 7_LT166</v>
      </c>
      <c r="B166" s="38" t="s">
        <v>34</v>
      </c>
      <c r="C166" s="38"/>
      <c r="D166" s="38"/>
      <c r="E166" s="38"/>
      <c r="F166" s="76">
        <f>IF($M151=1,SUM(B165,F165,I165,J165,K165,L165)*0.04,(SUM(D165,F165)*0.2)+(SUM(D165,F165,SUM(D165,F165)*0.2)*0.4)+(SUM(B165,I165,J165,K165)*0.07))</f>
        <v>0</v>
      </c>
      <c r="G166" s="42"/>
      <c r="H166" s="77"/>
      <c r="I166" s="159" t="s">
        <v>39</v>
      </c>
      <c r="J166" s="160"/>
      <c r="K166" s="160"/>
      <c r="L166" s="161"/>
      <c r="M166" s="62">
        <f>IF(H166=0,F166,MIN(F166,H166))</f>
        <v>0</v>
      </c>
      <c r="O166" s="51" t="s">
        <v>41</v>
      </c>
    </row>
    <row r="167" spans="1:15" ht="20.25">
      <c r="A167" s="99" t="str">
        <f>+LEFT(A166,SEARCH("_",A166)-1)&amp;"_MT"&amp;ROW()</f>
        <v>Partenaire 7_MT167</v>
      </c>
      <c r="B167" s="162" t="s">
        <v>49</v>
      </c>
      <c r="C167" s="163"/>
      <c r="D167" s="163"/>
      <c r="E167" s="163"/>
      <c r="F167" s="163"/>
      <c r="G167" s="163"/>
      <c r="H167" s="163"/>
      <c r="I167" s="163"/>
      <c r="J167" s="78"/>
      <c r="K167" s="164" t="s">
        <v>35</v>
      </c>
      <c r="L167" s="165"/>
      <c r="M167" s="62">
        <f>IF($M151=1,(D165+F165+H165)*J167,0)</f>
        <v>0</v>
      </c>
      <c r="O167" s="52" t="s">
        <v>41</v>
      </c>
    </row>
    <row r="168" spans="1:13" ht="15">
      <c r="A168" s="99" t="str">
        <f>+LEFT(A167,SEARCH("_",A167)-1)&amp;"_NT"&amp;ROW()</f>
        <v>Partenaire 7_NT168</v>
      </c>
      <c r="B168" s="35"/>
      <c r="C168" s="3"/>
      <c r="D168" s="3"/>
      <c r="E168" s="4"/>
      <c r="F168" s="5"/>
      <c r="G168" s="5"/>
      <c r="H168" s="6"/>
      <c r="I168" s="35"/>
      <c r="J168" s="35"/>
      <c r="K168" s="153" t="s">
        <v>37</v>
      </c>
      <c r="L168" s="154"/>
      <c r="M168" s="63">
        <f>M165+M166+M167</f>
        <v>0</v>
      </c>
    </row>
    <row r="169" spans="1:13" ht="15">
      <c r="A169" s="99" t="str">
        <f>+LEFT(A168,SEARCH("_",A168)-1)&amp;"_OT"&amp;ROW()</f>
        <v>Partenaire 7_OT169</v>
      </c>
      <c r="B169" s="35"/>
      <c r="C169" s="3"/>
      <c r="D169" s="3"/>
      <c r="E169" s="4"/>
      <c r="F169" s="5"/>
      <c r="G169" s="5"/>
      <c r="H169" s="153" t="s">
        <v>38</v>
      </c>
      <c r="I169" s="153"/>
      <c r="J169" s="153"/>
      <c r="K169" s="153"/>
      <c r="L169" s="154"/>
      <c r="M169" s="63">
        <f>IF(M151=1,IF(H166&gt;F166,(B165+F165+I165+J165+K165+L165+F166),(B165+F165+I165+J165+K165+L165+H166)),IF(F166&gt;H166,M168-H165-F166+H166,M168-H165))</f>
        <v>0</v>
      </c>
    </row>
    <row r="170" spans="1:15" ht="21" thickBot="1">
      <c r="A170" s="99" t="str">
        <f>+LEFT(A169,SEARCH("_",A169)-1)&amp;"_PT"&amp;ROW()</f>
        <v>Partenaire 7_PT170</v>
      </c>
      <c r="B170" s="47">
        <f>IF(K149="Coût marginal",100%,100%)</f>
        <v>1</v>
      </c>
      <c r="C170" s="44"/>
      <c r="D170" s="44"/>
      <c r="E170" s="45"/>
      <c r="F170" s="46"/>
      <c r="G170" s="46"/>
      <c r="H170" s="155" t="s">
        <v>42</v>
      </c>
      <c r="I170" s="156"/>
      <c r="J170" s="75"/>
      <c r="K170" s="157" t="s">
        <v>36</v>
      </c>
      <c r="L170" s="158"/>
      <c r="M170" s="64">
        <f>IF(ISERROR(J170+0),"Taux Absent / erroné",M169*(J170+0))</f>
        <v>0</v>
      </c>
      <c r="O170" s="52" t="s">
        <v>41</v>
      </c>
    </row>
    <row r="171" spans="1:16" ht="23.25">
      <c r="A171" s="41"/>
      <c r="B171" s="39"/>
      <c r="C171" s="39"/>
      <c r="D171" s="39"/>
      <c r="E171" s="193" t="str">
        <f>"Fiche Partenaire "&amp;RIGHT(E147,1)+1</f>
        <v>Fiche Partenaire 8</v>
      </c>
      <c r="F171" s="193"/>
      <c r="G171" s="193"/>
      <c r="H171" s="193"/>
      <c r="I171" s="39"/>
      <c r="J171" s="39"/>
      <c r="K171" s="39"/>
      <c r="L171" s="56"/>
      <c r="M171" s="40"/>
      <c r="P171" s="1" t="s">
        <v>50</v>
      </c>
    </row>
    <row r="172" spans="1:17" ht="13.5" thickBot="1">
      <c r="A172" s="43"/>
      <c r="B172" s="180" t="s">
        <v>53</v>
      </c>
      <c r="C172" s="181"/>
      <c r="D172" s="181"/>
      <c r="E172" s="181"/>
      <c r="F172" s="35"/>
      <c r="G172" s="181" t="s">
        <v>21</v>
      </c>
      <c r="H172" s="181"/>
      <c r="I172" s="181"/>
      <c r="J172" s="181"/>
      <c r="K172" s="182" t="s">
        <v>22</v>
      </c>
      <c r="L172" s="182"/>
      <c r="M172" s="183"/>
      <c r="P172" s="58" t="s">
        <v>51</v>
      </c>
      <c r="Q172" s="59" t="s">
        <v>52</v>
      </c>
    </row>
    <row r="173" spans="1:13" ht="13.5" thickBot="1">
      <c r="A173" s="43"/>
      <c r="B173" s="184"/>
      <c r="C173" s="185"/>
      <c r="D173" s="185"/>
      <c r="E173" s="186"/>
      <c r="F173" s="35"/>
      <c r="G173" s="187"/>
      <c r="H173" s="188"/>
      <c r="I173" s="188"/>
      <c r="J173" s="189"/>
      <c r="K173" s="190">
        <f>IF(LEN($G173)&gt;1,IF(LEFT($G173,4)="ORGA","Coût marginal","Coût complet"),"")</f>
      </c>
      <c r="L173" s="191"/>
      <c r="M173" s="192"/>
    </row>
    <row r="174" spans="1:15" ht="12.75">
      <c r="A174" s="43"/>
      <c r="B174" s="54"/>
      <c r="C174" s="7"/>
      <c r="D174" s="7"/>
      <c r="E174" s="7"/>
      <c r="F174" s="7"/>
      <c r="G174" s="57" t="str">
        <f>IF(G173="","Veuillez préciser la catégorie de partenaire","")</f>
        <v>Veuillez préciser la catégorie de partenaire</v>
      </c>
      <c r="H174" s="57"/>
      <c r="I174" s="57"/>
      <c r="J174" s="57"/>
      <c r="K174" s="57"/>
      <c r="L174" s="57"/>
      <c r="M174" s="60"/>
      <c r="N174" s="34"/>
      <c r="O174" s="34"/>
    </row>
    <row r="175" spans="1:15" ht="15">
      <c r="A175" s="43"/>
      <c r="B175" s="122" t="s">
        <v>23</v>
      </c>
      <c r="C175" s="122"/>
      <c r="D175" s="122"/>
      <c r="E175" s="122"/>
      <c r="F175" s="122"/>
      <c r="G175" s="122"/>
      <c r="H175" s="122"/>
      <c r="I175" s="122"/>
      <c r="J175" s="122"/>
      <c r="K175" s="122"/>
      <c r="L175" s="122"/>
      <c r="M175" s="53">
        <f>IF($K173="coût marginal",1,2)</f>
        <v>2</v>
      </c>
      <c r="N175" s="8"/>
      <c r="O175" s="8"/>
    </row>
    <row r="176" spans="1:15" ht="15">
      <c r="A176" s="43"/>
      <c r="B176" s="171" t="s">
        <v>24</v>
      </c>
      <c r="C176" s="174" t="s">
        <v>25</v>
      </c>
      <c r="D176" s="175"/>
      <c r="E176" s="175"/>
      <c r="F176" s="175"/>
      <c r="G176" s="175"/>
      <c r="H176" s="176"/>
      <c r="I176" s="177" t="s">
        <v>26</v>
      </c>
      <c r="J176" s="177" t="s">
        <v>27</v>
      </c>
      <c r="K176" s="177" t="s">
        <v>28</v>
      </c>
      <c r="L176" s="177" t="s">
        <v>29</v>
      </c>
      <c r="M176" s="166" t="s">
        <v>30</v>
      </c>
      <c r="O176" s="51" t="s">
        <v>41</v>
      </c>
    </row>
    <row r="177" spans="1:15" ht="20.25">
      <c r="A177" s="43"/>
      <c r="B177" s="172"/>
      <c r="C177" s="169" t="s">
        <v>31</v>
      </c>
      <c r="D177" s="170"/>
      <c r="E177" s="143" t="s">
        <v>47</v>
      </c>
      <c r="F177" s="121"/>
      <c r="G177" s="143" t="s">
        <v>48</v>
      </c>
      <c r="H177" s="121"/>
      <c r="I177" s="178"/>
      <c r="J177" s="178"/>
      <c r="K177" s="178"/>
      <c r="L177" s="178"/>
      <c r="M177" s="167"/>
      <c r="O177" s="52" t="s">
        <v>41</v>
      </c>
    </row>
    <row r="178" spans="1:15" ht="19.5">
      <c r="A178" s="43"/>
      <c r="B178" s="173"/>
      <c r="C178" s="9" t="s">
        <v>32</v>
      </c>
      <c r="D178" s="10" t="s">
        <v>33</v>
      </c>
      <c r="E178" s="11" t="s">
        <v>32</v>
      </c>
      <c r="F178" s="10" t="s">
        <v>33</v>
      </c>
      <c r="G178" s="11" t="s">
        <v>32</v>
      </c>
      <c r="H178" s="10" t="s">
        <v>33</v>
      </c>
      <c r="I178" s="179"/>
      <c r="J178" s="179"/>
      <c r="K178" s="179"/>
      <c r="L178" s="179"/>
      <c r="M178" s="168"/>
      <c r="O178" s="51" t="s">
        <v>41</v>
      </c>
    </row>
    <row r="179" spans="1:15" ht="15">
      <c r="A179" s="97" t="s">
        <v>111</v>
      </c>
      <c r="B179" s="93"/>
      <c r="C179" s="94"/>
      <c r="D179" s="93"/>
      <c r="E179" s="94"/>
      <c r="F179" s="95"/>
      <c r="G179" s="94"/>
      <c r="H179" s="95"/>
      <c r="I179" s="96"/>
      <c r="J179" s="96"/>
      <c r="K179" s="96"/>
      <c r="L179" s="96"/>
      <c r="M179" s="61">
        <f>B179+D179+F179+H179+I179+J179+K179+L179</f>
        <v>0</v>
      </c>
      <c r="O179" s="51"/>
    </row>
    <row r="180" spans="1:15" ht="15">
      <c r="A180" s="97" t="s">
        <v>110</v>
      </c>
      <c r="B180" s="93"/>
      <c r="C180" s="94"/>
      <c r="D180" s="93"/>
      <c r="E180" s="94"/>
      <c r="F180" s="95"/>
      <c r="G180" s="94"/>
      <c r="H180" s="95"/>
      <c r="I180" s="96"/>
      <c r="J180" s="96"/>
      <c r="K180" s="96"/>
      <c r="L180" s="96"/>
      <c r="M180" s="61">
        <f aca="true" t="shared" si="14" ref="M180:M188">B180+D180+F180+H180+I180+J180+K180+L180</f>
        <v>0</v>
      </c>
      <c r="O180" s="51"/>
    </row>
    <row r="181" spans="1:15" ht="15">
      <c r="A181" s="97" t="s">
        <v>112</v>
      </c>
      <c r="B181" s="93"/>
      <c r="C181" s="94"/>
      <c r="D181" s="93"/>
      <c r="E181" s="94"/>
      <c r="F181" s="95"/>
      <c r="G181" s="94"/>
      <c r="H181" s="95"/>
      <c r="I181" s="96"/>
      <c r="J181" s="96"/>
      <c r="K181" s="96"/>
      <c r="L181" s="96"/>
      <c r="M181" s="61">
        <f t="shared" si="14"/>
        <v>0</v>
      </c>
      <c r="O181" s="51"/>
    </row>
    <row r="182" spans="1:15" ht="15">
      <c r="A182" s="97" t="s">
        <v>113</v>
      </c>
      <c r="B182" s="93"/>
      <c r="C182" s="94"/>
      <c r="D182" s="93"/>
      <c r="E182" s="94"/>
      <c r="F182" s="95"/>
      <c r="G182" s="94"/>
      <c r="H182" s="95"/>
      <c r="I182" s="96"/>
      <c r="J182" s="96"/>
      <c r="K182" s="96"/>
      <c r="L182" s="96"/>
      <c r="M182" s="61">
        <f t="shared" si="14"/>
        <v>0</v>
      </c>
      <c r="O182" s="51"/>
    </row>
    <row r="183" spans="1:15" ht="15">
      <c r="A183" s="97" t="s">
        <v>114</v>
      </c>
      <c r="B183" s="93"/>
      <c r="C183" s="94"/>
      <c r="D183" s="93"/>
      <c r="E183" s="94"/>
      <c r="F183" s="95"/>
      <c r="G183" s="94"/>
      <c r="H183" s="95"/>
      <c r="I183" s="96"/>
      <c r="J183" s="96"/>
      <c r="K183" s="96"/>
      <c r="L183" s="96"/>
      <c r="M183" s="61">
        <f t="shared" si="14"/>
        <v>0</v>
      </c>
      <c r="O183" s="51"/>
    </row>
    <row r="184" spans="1:15" ht="15">
      <c r="A184" s="97" t="s">
        <v>115</v>
      </c>
      <c r="B184" s="93"/>
      <c r="C184" s="94"/>
      <c r="D184" s="93"/>
      <c r="E184" s="94"/>
      <c r="F184" s="95"/>
      <c r="G184" s="94"/>
      <c r="H184" s="95"/>
      <c r="I184" s="96"/>
      <c r="J184" s="96"/>
      <c r="K184" s="96"/>
      <c r="L184" s="96"/>
      <c r="M184" s="61">
        <f t="shared" si="14"/>
        <v>0</v>
      </c>
      <c r="O184" s="51"/>
    </row>
    <row r="185" spans="1:15" ht="15">
      <c r="A185" s="97" t="s">
        <v>116</v>
      </c>
      <c r="B185" s="93"/>
      <c r="C185" s="94"/>
      <c r="D185" s="93"/>
      <c r="E185" s="94"/>
      <c r="F185" s="95"/>
      <c r="G185" s="94"/>
      <c r="H185" s="95"/>
      <c r="I185" s="96"/>
      <c r="J185" s="96"/>
      <c r="K185" s="96"/>
      <c r="L185" s="96"/>
      <c r="M185" s="61">
        <f t="shared" si="14"/>
        <v>0</v>
      </c>
      <c r="O185" s="51"/>
    </row>
    <row r="186" spans="1:15" ht="15">
      <c r="A186" s="97" t="s">
        <v>117</v>
      </c>
      <c r="B186" s="93"/>
      <c r="C186" s="94"/>
      <c r="D186" s="93"/>
      <c r="E186" s="94"/>
      <c r="F186" s="95"/>
      <c r="G186" s="94"/>
      <c r="H186" s="95"/>
      <c r="I186" s="96"/>
      <c r="J186" s="96"/>
      <c r="K186" s="96"/>
      <c r="L186" s="96"/>
      <c r="M186" s="61">
        <f t="shared" si="14"/>
        <v>0</v>
      </c>
      <c r="O186" s="51"/>
    </row>
    <row r="187" spans="1:15" ht="15">
      <c r="A187" s="97" t="s">
        <v>118</v>
      </c>
      <c r="B187" s="93"/>
      <c r="C187" s="94"/>
      <c r="D187" s="93"/>
      <c r="E187" s="94"/>
      <c r="F187" s="95"/>
      <c r="G187" s="94"/>
      <c r="H187" s="95"/>
      <c r="I187" s="96"/>
      <c r="J187" s="96"/>
      <c r="K187" s="96"/>
      <c r="L187" s="96"/>
      <c r="M187" s="61">
        <f t="shared" si="14"/>
        <v>0</v>
      </c>
      <c r="O187" s="51"/>
    </row>
    <row r="188" spans="1:15" ht="15.75" thickBot="1">
      <c r="A188" s="97" t="s">
        <v>119</v>
      </c>
      <c r="B188" s="93"/>
      <c r="C188" s="94"/>
      <c r="D188" s="93"/>
      <c r="E188" s="94"/>
      <c r="F188" s="95"/>
      <c r="G188" s="94"/>
      <c r="H188" s="95"/>
      <c r="I188" s="96"/>
      <c r="J188" s="96"/>
      <c r="K188" s="96"/>
      <c r="L188" s="96"/>
      <c r="M188" s="61">
        <f t="shared" si="14"/>
        <v>0</v>
      </c>
      <c r="O188" s="51"/>
    </row>
    <row r="189" spans="1:13" ht="13.5" thickTop="1">
      <c r="A189" s="108" t="s">
        <v>109</v>
      </c>
      <c r="B189" s="83">
        <f aca="true" t="shared" si="15" ref="B189:M189">SUM(B179:B188)</f>
        <v>0</v>
      </c>
      <c r="C189" s="84">
        <f t="shared" si="15"/>
        <v>0</v>
      </c>
      <c r="D189" s="83">
        <f t="shared" si="15"/>
        <v>0</v>
      </c>
      <c r="E189" s="85">
        <f t="shared" si="15"/>
        <v>0</v>
      </c>
      <c r="F189" s="85">
        <f t="shared" si="15"/>
        <v>0</v>
      </c>
      <c r="G189" s="86">
        <f t="shared" si="15"/>
        <v>0</v>
      </c>
      <c r="H189" s="87">
        <f t="shared" si="15"/>
        <v>0</v>
      </c>
      <c r="I189" s="87">
        <f t="shared" si="15"/>
        <v>0</v>
      </c>
      <c r="J189" s="87">
        <f t="shared" si="15"/>
        <v>0</v>
      </c>
      <c r="K189" s="87">
        <f t="shared" si="15"/>
        <v>0</v>
      </c>
      <c r="L189" s="87">
        <f t="shared" si="15"/>
        <v>0</v>
      </c>
      <c r="M189" s="109">
        <f t="shared" si="15"/>
        <v>0</v>
      </c>
    </row>
    <row r="190" spans="1:15" ht="15">
      <c r="A190" s="99" t="str">
        <f>+MID($E171,7,50)&amp;"_LT"&amp;ROW()</f>
        <v>Partenaire 8_LT190</v>
      </c>
      <c r="B190" s="38" t="s">
        <v>34</v>
      </c>
      <c r="C190" s="38"/>
      <c r="D190" s="38"/>
      <c r="E190" s="38"/>
      <c r="F190" s="76">
        <f>IF($M175=1,SUM(B189,F189,I189,J189,K189,L189)*0.04,(SUM(D189,F189)*0.2)+(SUM(D189,F189,SUM(D189,F189)*0.2)*0.4)+(SUM(B189,I189,J189,K189)*0.07))</f>
        <v>0</v>
      </c>
      <c r="G190" s="42"/>
      <c r="H190" s="77"/>
      <c r="I190" s="159" t="s">
        <v>39</v>
      </c>
      <c r="J190" s="160"/>
      <c r="K190" s="160"/>
      <c r="L190" s="161"/>
      <c r="M190" s="62">
        <f>IF(H190=0,F190,MIN(F190,H190))</f>
        <v>0</v>
      </c>
      <c r="O190" s="51" t="s">
        <v>41</v>
      </c>
    </row>
    <row r="191" spans="1:15" ht="20.25">
      <c r="A191" s="99" t="str">
        <f>+LEFT(A190,SEARCH("_",A190)-1)&amp;"_MT"&amp;ROW()</f>
        <v>Partenaire 8_MT191</v>
      </c>
      <c r="B191" s="162" t="s">
        <v>49</v>
      </c>
      <c r="C191" s="163"/>
      <c r="D191" s="163"/>
      <c r="E191" s="163"/>
      <c r="F191" s="163"/>
      <c r="G191" s="163"/>
      <c r="H191" s="163"/>
      <c r="I191" s="163"/>
      <c r="J191" s="78"/>
      <c r="K191" s="164" t="s">
        <v>35</v>
      </c>
      <c r="L191" s="165"/>
      <c r="M191" s="62">
        <f>IF($M175=1,(D189+F189+H189)*J191,0)</f>
        <v>0</v>
      </c>
      <c r="O191" s="52" t="s">
        <v>41</v>
      </c>
    </row>
    <row r="192" spans="1:13" ht="15">
      <c r="A192" s="99" t="str">
        <f>+LEFT(A191,SEARCH("_",A191)-1)&amp;"_NT"&amp;ROW()</f>
        <v>Partenaire 8_NT192</v>
      </c>
      <c r="B192" s="35"/>
      <c r="C192" s="3"/>
      <c r="D192" s="3"/>
      <c r="E192" s="4"/>
      <c r="F192" s="5"/>
      <c r="G192" s="5"/>
      <c r="H192" s="6"/>
      <c r="I192" s="35"/>
      <c r="J192" s="35"/>
      <c r="K192" s="153" t="s">
        <v>37</v>
      </c>
      <c r="L192" s="154"/>
      <c r="M192" s="63">
        <f>M189+M190+M191</f>
        <v>0</v>
      </c>
    </row>
    <row r="193" spans="1:13" ht="15">
      <c r="A193" s="99" t="str">
        <f>+LEFT(A192,SEARCH("_",A192)-1)&amp;"_OT"&amp;ROW()</f>
        <v>Partenaire 8_OT193</v>
      </c>
      <c r="B193" s="35"/>
      <c r="C193" s="3"/>
      <c r="D193" s="3"/>
      <c r="E193" s="4"/>
      <c r="F193" s="5"/>
      <c r="G193" s="5"/>
      <c r="H193" s="153" t="s">
        <v>38</v>
      </c>
      <c r="I193" s="153"/>
      <c r="J193" s="153"/>
      <c r="K193" s="153"/>
      <c r="L193" s="154"/>
      <c r="M193" s="63">
        <f>IF(M175=1,IF(H190&gt;F190,(B189+F189+I189+J189+K189+L189+F190),(B189+F189+I189+J189+K189+L189+H190)),IF(F190&gt;H190,M192-H189-F190+H190,M192-H189))</f>
        <v>0</v>
      </c>
    </row>
    <row r="194" spans="1:15" ht="21" thickBot="1">
      <c r="A194" s="99" t="str">
        <f>+LEFT(A193,SEARCH("_",A193)-1)&amp;"_PT"&amp;ROW()</f>
        <v>Partenaire 8_PT194</v>
      </c>
      <c r="B194" s="47">
        <f>IF(K173="Coût marginal",100%,100%)</f>
        <v>1</v>
      </c>
      <c r="C194" s="44"/>
      <c r="D194" s="44"/>
      <c r="E194" s="45"/>
      <c r="F194" s="46"/>
      <c r="G194" s="46"/>
      <c r="H194" s="155" t="s">
        <v>42</v>
      </c>
      <c r="I194" s="156"/>
      <c r="J194" s="75"/>
      <c r="K194" s="157" t="s">
        <v>36</v>
      </c>
      <c r="L194" s="158"/>
      <c r="M194" s="64">
        <f>IF(ISERROR(J194+0),"Taux Absent / erroné",M193*(J194+0))</f>
        <v>0</v>
      </c>
      <c r="O194" s="52" t="s">
        <v>41</v>
      </c>
    </row>
    <row r="195" spans="1:16" ht="23.25">
      <c r="A195" s="41"/>
      <c r="B195" s="39"/>
      <c r="C195" s="39"/>
      <c r="D195" s="39"/>
      <c r="E195" s="193" t="str">
        <f>"Fiche Partenaire "&amp;RIGHT(E171,1)+1</f>
        <v>Fiche Partenaire 9</v>
      </c>
      <c r="F195" s="193"/>
      <c r="G195" s="193"/>
      <c r="H195" s="193"/>
      <c r="I195" s="39"/>
      <c r="J195" s="39"/>
      <c r="K195" s="39"/>
      <c r="L195" s="56"/>
      <c r="M195" s="40"/>
      <c r="P195" s="1" t="s">
        <v>50</v>
      </c>
    </row>
    <row r="196" spans="1:17" ht="13.5" thickBot="1">
      <c r="A196" s="43"/>
      <c r="B196" s="180" t="s">
        <v>53</v>
      </c>
      <c r="C196" s="181"/>
      <c r="D196" s="181"/>
      <c r="E196" s="181"/>
      <c r="F196" s="35"/>
      <c r="G196" s="181" t="s">
        <v>21</v>
      </c>
      <c r="H196" s="181"/>
      <c r="I196" s="181"/>
      <c r="J196" s="181"/>
      <c r="K196" s="182" t="s">
        <v>22</v>
      </c>
      <c r="L196" s="182"/>
      <c r="M196" s="183"/>
      <c r="P196" s="58" t="s">
        <v>51</v>
      </c>
      <c r="Q196" s="59" t="s">
        <v>52</v>
      </c>
    </row>
    <row r="197" spans="1:13" ht="13.5" thickBot="1">
      <c r="A197" s="43"/>
      <c r="B197" s="184"/>
      <c r="C197" s="185"/>
      <c r="D197" s="185"/>
      <c r="E197" s="186"/>
      <c r="F197" s="35"/>
      <c r="G197" s="187"/>
      <c r="H197" s="188"/>
      <c r="I197" s="188"/>
      <c r="J197" s="189"/>
      <c r="K197" s="190">
        <f>IF(LEN($G197)&gt;1,IF(LEFT($G197,4)="ORGA","Coût marginal","Coût complet"),"")</f>
      </c>
      <c r="L197" s="191"/>
      <c r="M197" s="192"/>
    </row>
    <row r="198" spans="1:15" ht="12.75">
      <c r="A198" s="43"/>
      <c r="B198" s="54"/>
      <c r="C198" s="7"/>
      <c r="D198" s="7"/>
      <c r="E198" s="7"/>
      <c r="F198" s="7"/>
      <c r="G198" s="57" t="str">
        <f>IF(G197="","Veuillez préciser la catégorie de partenaire","")</f>
        <v>Veuillez préciser la catégorie de partenaire</v>
      </c>
      <c r="H198" s="57"/>
      <c r="I198" s="57"/>
      <c r="J198" s="57"/>
      <c r="K198" s="57"/>
      <c r="L198" s="57"/>
      <c r="M198" s="60"/>
      <c r="N198" s="34"/>
      <c r="O198" s="34"/>
    </row>
    <row r="199" spans="1:15" ht="15">
      <c r="A199" s="43"/>
      <c r="B199" s="122" t="s">
        <v>23</v>
      </c>
      <c r="C199" s="122"/>
      <c r="D199" s="122"/>
      <c r="E199" s="122"/>
      <c r="F199" s="122"/>
      <c r="G199" s="122"/>
      <c r="H199" s="122"/>
      <c r="I199" s="122"/>
      <c r="J199" s="122"/>
      <c r="K199" s="122"/>
      <c r="L199" s="122"/>
      <c r="M199" s="53">
        <f>IF($K197="coût marginal",1,2)</f>
        <v>2</v>
      </c>
      <c r="N199" s="8"/>
      <c r="O199" s="8"/>
    </row>
    <row r="200" spans="1:15" ht="15">
      <c r="A200" s="43"/>
      <c r="B200" s="171" t="s">
        <v>24</v>
      </c>
      <c r="C200" s="174" t="s">
        <v>25</v>
      </c>
      <c r="D200" s="175"/>
      <c r="E200" s="175"/>
      <c r="F200" s="175"/>
      <c r="G200" s="175"/>
      <c r="H200" s="176"/>
      <c r="I200" s="177" t="s">
        <v>26</v>
      </c>
      <c r="J200" s="177" t="s">
        <v>27</v>
      </c>
      <c r="K200" s="177" t="s">
        <v>28</v>
      </c>
      <c r="L200" s="177" t="s">
        <v>29</v>
      </c>
      <c r="M200" s="166" t="s">
        <v>30</v>
      </c>
      <c r="O200" s="51" t="s">
        <v>41</v>
      </c>
    </row>
    <row r="201" spans="1:15" ht="20.25">
      <c r="A201" s="43"/>
      <c r="B201" s="172"/>
      <c r="C201" s="169" t="s">
        <v>31</v>
      </c>
      <c r="D201" s="170"/>
      <c r="E201" s="143" t="s">
        <v>47</v>
      </c>
      <c r="F201" s="121"/>
      <c r="G201" s="143" t="s">
        <v>48</v>
      </c>
      <c r="H201" s="121"/>
      <c r="I201" s="178"/>
      <c r="J201" s="178"/>
      <c r="K201" s="178"/>
      <c r="L201" s="178"/>
      <c r="M201" s="167"/>
      <c r="O201" s="52" t="s">
        <v>41</v>
      </c>
    </row>
    <row r="202" spans="1:15" ht="19.5">
      <c r="A202" s="43"/>
      <c r="B202" s="173"/>
      <c r="C202" s="9" t="s">
        <v>32</v>
      </c>
      <c r="D202" s="10" t="s">
        <v>33</v>
      </c>
      <c r="E202" s="11" t="s">
        <v>32</v>
      </c>
      <c r="F202" s="10" t="s">
        <v>33</v>
      </c>
      <c r="G202" s="11" t="s">
        <v>32</v>
      </c>
      <c r="H202" s="10" t="s">
        <v>33</v>
      </c>
      <c r="I202" s="179"/>
      <c r="J202" s="179"/>
      <c r="K202" s="179"/>
      <c r="L202" s="179"/>
      <c r="M202" s="168"/>
      <c r="O202" s="51" t="s">
        <v>41</v>
      </c>
    </row>
    <row r="203" spans="1:15" ht="15">
      <c r="A203" s="97" t="s">
        <v>111</v>
      </c>
      <c r="B203" s="93"/>
      <c r="C203" s="94"/>
      <c r="D203" s="93"/>
      <c r="E203" s="94"/>
      <c r="F203" s="95"/>
      <c r="G203" s="94"/>
      <c r="H203" s="95"/>
      <c r="I203" s="96"/>
      <c r="J203" s="96"/>
      <c r="K203" s="96"/>
      <c r="L203" s="96"/>
      <c r="M203" s="61">
        <f aca="true" t="shared" si="16" ref="M203:M212">B203+D203+F203+H203+I203+J203+K203+L203</f>
        <v>0</v>
      </c>
      <c r="O203" s="51"/>
    </row>
    <row r="204" spans="1:15" ht="15">
      <c r="A204" s="97" t="s">
        <v>110</v>
      </c>
      <c r="B204" s="93"/>
      <c r="C204" s="94"/>
      <c r="D204" s="93"/>
      <c r="E204" s="94"/>
      <c r="F204" s="95"/>
      <c r="G204" s="94"/>
      <c r="H204" s="95"/>
      <c r="I204" s="96"/>
      <c r="J204" s="96"/>
      <c r="K204" s="96"/>
      <c r="L204" s="96"/>
      <c r="M204" s="61">
        <f t="shared" si="16"/>
        <v>0</v>
      </c>
      <c r="O204" s="51"/>
    </row>
    <row r="205" spans="1:15" ht="15">
      <c r="A205" s="97" t="s">
        <v>112</v>
      </c>
      <c r="B205" s="93"/>
      <c r="C205" s="94"/>
      <c r="D205" s="93"/>
      <c r="E205" s="94"/>
      <c r="F205" s="95"/>
      <c r="G205" s="94"/>
      <c r="H205" s="95"/>
      <c r="I205" s="96"/>
      <c r="J205" s="96"/>
      <c r="K205" s="96"/>
      <c r="L205" s="96"/>
      <c r="M205" s="61">
        <f t="shared" si="16"/>
        <v>0</v>
      </c>
      <c r="O205" s="51"/>
    </row>
    <row r="206" spans="1:15" ht="15">
      <c r="A206" s="97" t="s">
        <v>113</v>
      </c>
      <c r="B206" s="93"/>
      <c r="C206" s="94"/>
      <c r="D206" s="93"/>
      <c r="E206" s="94"/>
      <c r="F206" s="95"/>
      <c r="G206" s="94"/>
      <c r="H206" s="95"/>
      <c r="I206" s="96"/>
      <c r="J206" s="96"/>
      <c r="K206" s="96"/>
      <c r="L206" s="96"/>
      <c r="M206" s="61">
        <f t="shared" si="16"/>
        <v>0</v>
      </c>
      <c r="O206" s="51"/>
    </row>
    <row r="207" spans="1:15" ht="15">
      <c r="A207" s="97" t="s">
        <v>114</v>
      </c>
      <c r="B207" s="93"/>
      <c r="C207" s="94"/>
      <c r="D207" s="93"/>
      <c r="E207" s="94"/>
      <c r="F207" s="95"/>
      <c r="G207" s="94"/>
      <c r="H207" s="95"/>
      <c r="I207" s="96"/>
      <c r="J207" s="96"/>
      <c r="K207" s="96"/>
      <c r="L207" s="96"/>
      <c r="M207" s="61">
        <f t="shared" si="16"/>
        <v>0</v>
      </c>
      <c r="O207" s="51"/>
    </row>
    <row r="208" spans="1:15" ht="15">
      <c r="A208" s="97" t="s">
        <v>115</v>
      </c>
      <c r="B208" s="93"/>
      <c r="C208" s="94"/>
      <c r="D208" s="93"/>
      <c r="E208" s="94"/>
      <c r="F208" s="95"/>
      <c r="G208" s="94"/>
      <c r="H208" s="95"/>
      <c r="I208" s="96"/>
      <c r="J208" s="96"/>
      <c r="K208" s="96"/>
      <c r="L208" s="96"/>
      <c r="M208" s="61">
        <f t="shared" si="16"/>
        <v>0</v>
      </c>
      <c r="O208" s="51"/>
    </row>
    <row r="209" spans="1:15" ht="15">
      <c r="A209" s="97" t="s">
        <v>116</v>
      </c>
      <c r="B209" s="93"/>
      <c r="C209" s="94"/>
      <c r="D209" s="93"/>
      <c r="E209" s="94"/>
      <c r="F209" s="95"/>
      <c r="G209" s="94"/>
      <c r="H209" s="95"/>
      <c r="I209" s="96"/>
      <c r="J209" s="96"/>
      <c r="K209" s="96"/>
      <c r="L209" s="96"/>
      <c r="M209" s="61">
        <f t="shared" si="16"/>
        <v>0</v>
      </c>
      <c r="O209" s="51"/>
    </row>
    <row r="210" spans="1:15" ht="15">
      <c r="A210" s="97" t="s">
        <v>117</v>
      </c>
      <c r="B210" s="93"/>
      <c r="C210" s="94"/>
      <c r="D210" s="93"/>
      <c r="E210" s="94"/>
      <c r="F210" s="95"/>
      <c r="G210" s="94"/>
      <c r="H210" s="95"/>
      <c r="I210" s="96"/>
      <c r="J210" s="96"/>
      <c r="K210" s="96"/>
      <c r="L210" s="96"/>
      <c r="M210" s="61">
        <f t="shared" si="16"/>
        <v>0</v>
      </c>
      <c r="O210" s="51"/>
    </row>
    <row r="211" spans="1:15" ht="15">
      <c r="A211" s="97" t="s">
        <v>118</v>
      </c>
      <c r="B211" s="93"/>
      <c r="C211" s="94"/>
      <c r="D211" s="93"/>
      <c r="E211" s="94"/>
      <c r="F211" s="95"/>
      <c r="G211" s="94"/>
      <c r="H211" s="95"/>
      <c r="I211" s="96"/>
      <c r="J211" s="96"/>
      <c r="K211" s="96"/>
      <c r="L211" s="96"/>
      <c r="M211" s="61">
        <f t="shared" si="16"/>
        <v>0</v>
      </c>
      <c r="O211" s="51"/>
    </row>
    <row r="212" spans="1:15" ht="15.75" thickBot="1">
      <c r="A212" s="97" t="s">
        <v>119</v>
      </c>
      <c r="B212" s="93"/>
      <c r="C212" s="94"/>
      <c r="D212" s="93"/>
      <c r="E212" s="94"/>
      <c r="F212" s="95"/>
      <c r="G212" s="94"/>
      <c r="H212" s="95"/>
      <c r="I212" s="96"/>
      <c r="J212" s="96"/>
      <c r="K212" s="96"/>
      <c r="L212" s="96"/>
      <c r="M212" s="61">
        <f t="shared" si="16"/>
        <v>0</v>
      </c>
      <c r="O212" s="51"/>
    </row>
    <row r="213" spans="1:13" ht="13.5" thickTop="1">
      <c r="A213" s="108" t="s">
        <v>109</v>
      </c>
      <c r="B213" s="83">
        <f aca="true" t="shared" si="17" ref="B213:M213">SUM(B203:B212)</f>
        <v>0</v>
      </c>
      <c r="C213" s="84">
        <f t="shared" si="17"/>
        <v>0</v>
      </c>
      <c r="D213" s="83">
        <f t="shared" si="17"/>
        <v>0</v>
      </c>
      <c r="E213" s="85">
        <f t="shared" si="17"/>
        <v>0</v>
      </c>
      <c r="F213" s="85">
        <f t="shared" si="17"/>
        <v>0</v>
      </c>
      <c r="G213" s="86">
        <f t="shared" si="17"/>
        <v>0</v>
      </c>
      <c r="H213" s="87">
        <f t="shared" si="17"/>
        <v>0</v>
      </c>
      <c r="I213" s="87">
        <f t="shared" si="17"/>
        <v>0</v>
      </c>
      <c r="J213" s="87">
        <f t="shared" si="17"/>
        <v>0</v>
      </c>
      <c r="K213" s="87">
        <f t="shared" si="17"/>
        <v>0</v>
      </c>
      <c r="L213" s="87">
        <f t="shared" si="17"/>
        <v>0</v>
      </c>
      <c r="M213" s="109">
        <f t="shared" si="17"/>
        <v>0</v>
      </c>
    </row>
    <row r="214" spans="1:15" ht="15">
      <c r="A214" s="99" t="str">
        <f>+MID($E195,7,50)&amp;"_LT"&amp;ROW()</f>
        <v>Partenaire 9_LT214</v>
      </c>
      <c r="B214" s="38" t="s">
        <v>34</v>
      </c>
      <c r="C214" s="38"/>
      <c r="D214" s="38"/>
      <c r="E214" s="38"/>
      <c r="F214" s="76">
        <f>IF($M199=1,SUM(B213,F213,I213,J213,K213,L213)*0.04,(SUM(D213,F213)*0.2)+(SUM(D213,F213,SUM(D213,F213)*0.2)*0.4)+(SUM(B213,I213,J213,K213)*0.07))</f>
        <v>0</v>
      </c>
      <c r="G214" s="42"/>
      <c r="H214" s="77"/>
      <c r="I214" s="159" t="s">
        <v>39</v>
      </c>
      <c r="J214" s="160"/>
      <c r="K214" s="160"/>
      <c r="L214" s="161"/>
      <c r="M214" s="62">
        <f>IF(H214=0,F214,MIN(F214,H214))</f>
        <v>0</v>
      </c>
      <c r="O214" s="51" t="s">
        <v>41</v>
      </c>
    </row>
    <row r="215" spans="1:15" ht="20.25">
      <c r="A215" s="99" t="str">
        <f>+LEFT(A214,SEARCH("_",A214)-1)&amp;"_MT"&amp;ROW()</f>
        <v>Partenaire 9_MT215</v>
      </c>
      <c r="B215" s="162" t="s">
        <v>49</v>
      </c>
      <c r="C215" s="163"/>
      <c r="D215" s="163"/>
      <c r="E215" s="163"/>
      <c r="F215" s="163"/>
      <c r="G215" s="163"/>
      <c r="H215" s="163"/>
      <c r="I215" s="163"/>
      <c r="J215" s="78"/>
      <c r="K215" s="164" t="s">
        <v>35</v>
      </c>
      <c r="L215" s="165"/>
      <c r="M215" s="62">
        <f>IF($M199=1,(D213+F213+H213)*J215,0)</f>
        <v>0</v>
      </c>
      <c r="O215" s="52" t="s">
        <v>41</v>
      </c>
    </row>
    <row r="216" spans="1:13" ht="15">
      <c r="A216" s="99" t="str">
        <f>+LEFT(A215,SEARCH("_",A215)-1)&amp;"_NT"&amp;ROW()</f>
        <v>Partenaire 9_NT216</v>
      </c>
      <c r="B216" s="35"/>
      <c r="C216" s="3"/>
      <c r="D216" s="3"/>
      <c r="E216" s="4"/>
      <c r="F216" s="5"/>
      <c r="G216" s="5"/>
      <c r="H216" s="6"/>
      <c r="I216" s="35"/>
      <c r="J216" s="35"/>
      <c r="K216" s="153" t="s">
        <v>37</v>
      </c>
      <c r="L216" s="154"/>
      <c r="M216" s="63">
        <f>M213+M214+M215</f>
        <v>0</v>
      </c>
    </row>
    <row r="217" spans="1:13" ht="15">
      <c r="A217" s="99" t="str">
        <f>+LEFT(A216,SEARCH("_",A216)-1)&amp;"_OT"&amp;ROW()</f>
        <v>Partenaire 9_OT217</v>
      </c>
      <c r="B217" s="35"/>
      <c r="C217" s="3"/>
      <c r="D217" s="3"/>
      <c r="E217" s="4"/>
      <c r="F217" s="5"/>
      <c r="G217" s="5"/>
      <c r="H217" s="153" t="s">
        <v>38</v>
      </c>
      <c r="I217" s="153"/>
      <c r="J217" s="153"/>
      <c r="K217" s="153"/>
      <c r="L217" s="154"/>
      <c r="M217" s="63">
        <f>IF(M199=1,IF(H214&gt;F214,(B213+F213+I213+J213+K213+L213+F214),(B213+F213+I213+J213+K213+L213+H214)),IF(F214&gt;H214,M216-H213-F214+H214,M216-H213))</f>
        <v>0</v>
      </c>
    </row>
    <row r="218" spans="1:15" ht="21" thickBot="1">
      <c r="A218" s="99" t="str">
        <f>+LEFT(A217,SEARCH("_",A217)-1)&amp;"_PT"&amp;ROW()</f>
        <v>Partenaire 9_PT218</v>
      </c>
      <c r="B218" s="47">
        <f>IF(K197="Coût marginal",100%,100%)</f>
        <v>1</v>
      </c>
      <c r="C218" s="44"/>
      <c r="D218" s="44"/>
      <c r="E218" s="45"/>
      <c r="F218" s="46"/>
      <c r="G218" s="46"/>
      <c r="H218" s="155" t="s">
        <v>42</v>
      </c>
      <c r="I218" s="156"/>
      <c r="J218" s="75"/>
      <c r="K218" s="157" t="s">
        <v>36</v>
      </c>
      <c r="L218" s="158"/>
      <c r="M218" s="64">
        <f>IF(ISERROR(J218+0),"Taux Absent / erroné",M217*(J218+0))</f>
        <v>0</v>
      </c>
      <c r="O218" s="52" t="s">
        <v>41</v>
      </c>
    </row>
    <row r="219" spans="1:16" ht="23.25">
      <c r="A219" s="41"/>
      <c r="B219" s="39"/>
      <c r="C219" s="39"/>
      <c r="D219" s="39"/>
      <c r="E219" s="193" t="str">
        <f>"Fiche Partenaire "&amp;RIGHT(E195,1)+1</f>
        <v>Fiche Partenaire 10</v>
      </c>
      <c r="F219" s="193"/>
      <c r="G219" s="193"/>
      <c r="H219" s="193"/>
      <c r="I219" s="39"/>
      <c r="J219" s="39"/>
      <c r="K219" s="39"/>
      <c r="L219" s="56"/>
      <c r="M219" s="40"/>
      <c r="P219" s="1" t="s">
        <v>50</v>
      </c>
    </row>
    <row r="220" spans="1:17" ht="13.5" thickBot="1">
      <c r="A220" s="43"/>
      <c r="B220" s="180" t="s">
        <v>53</v>
      </c>
      <c r="C220" s="181"/>
      <c r="D220" s="181"/>
      <c r="E220" s="181"/>
      <c r="F220" s="35"/>
      <c r="G220" s="181" t="s">
        <v>21</v>
      </c>
      <c r="H220" s="181"/>
      <c r="I220" s="181"/>
      <c r="J220" s="181"/>
      <c r="K220" s="182" t="s">
        <v>22</v>
      </c>
      <c r="L220" s="182"/>
      <c r="M220" s="183"/>
      <c r="P220" s="58" t="s">
        <v>51</v>
      </c>
      <c r="Q220" s="59" t="s">
        <v>52</v>
      </c>
    </row>
    <row r="221" spans="1:13" ht="13.5" thickBot="1">
      <c r="A221" s="43"/>
      <c r="B221" s="184"/>
      <c r="C221" s="185"/>
      <c r="D221" s="185"/>
      <c r="E221" s="186"/>
      <c r="F221" s="35"/>
      <c r="G221" s="187"/>
      <c r="H221" s="188"/>
      <c r="I221" s="188"/>
      <c r="J221" s="189"/>
      <c r="K221" s="190">
        <f>IF(LEN($G221)&gt;1,IF(LEFT($G221,4)="ORGA","Coût marginal","Coût complet"),"")</f>
      </c>
      <c r="L221" s="191"/>
      <c r="M221" s="192"/>
    </row>
    <row r="222" spans="1:15" ht="12.75">
      <c r="A222" s="43"/>
      <c r="B222" s="54"/>
      <c r="C222" s="7"/>
      <c r="D222" s="7"/>
      <c r="E222" s="7"/>
      <c r="F222" s="7"/>
      <c r="G222" s="57" t="str">
        <f>IF(G221="","Veuillez préciser la catégorie de partenaire","")</f>
        <v>Veuillez préciser la catégorie de partenaire</v>
      </c>
      <c r="H222" s="57"/>
      <c r="I222" s="57"/>
      <c r="J222" s="57"/>
      <c r="K222" s="57"/>
      <c r="L222" s="57"/>
      <c r="M222" s="60"/>
      <c r="N222" s="34"/>
      <c r="O222" s="34"/>
    </row>
    <row r="223" spans="1:15" ht="15">
      <c r="A223" s="43"/>
      <c r="B223" s="122" t="s">
        <v>23</v>
      </c>
      <c r="C223" s="122"/>
      <c r="D223" s="122"/>
      <c r="E223" s="122"/>
      <c r="F223" s="122"/>
      <c r="G223" s="122"/>
      <c r="H223" s="122"/>
      <c r="I223" s="122"/>
      <c r="J223" s="122"/>
      <c r="K223" s="122"/>
      <c r="L223" s="122"/>
      <c r="M223" s="53">
        <f>IF($K221="coût marginal",1,2)</f>
        <v>2</v>
      </c>
      <c r="N223" s="8"/>
      <c r="O223" s="8"/>
    </row>
    <row r="224" spans="1:15" ht="15">
      <c r="A224" s="43"/>
      <c r="B224" s="171" t="s">
        <v>24</v>
      </c>
      <c r="C224" s="174" t="s">
        <v>25</v>
      </c>
      <c r="D224" s="175"/>
      <c r="E224" s="175"/>
      <c r="F224" s="175"/>
      <c r="G224" s="175"/>
      <c r="H224" s="176"/>
      <c r="I224" s="177" t="s">
        <v>26</v>
      </c>
      <c r="J224" s="177" t="s">
        <v>27</v>
      </c>
      <c r="K224" s="177" t="s">
        <v>28</v>
      </c>
      <c r="L224" s="177" t="s">
        <v>29</v>
      </c>
      <c r="M224" s="166" t="s">
        <v>30</v>
      </c>
      <c r="O224" s="51" t="s">
        <v>41</v>
      </c>
    </row>
    <row r="225" spans="1:15" ht="20.25">
      <c r="A225" s="43"/>
      <c r="B225" s="172"/>
      <c r="C225" s="169" t="s">
        <v>31</v>
      </c>
      <c r="D225" s="170"/>
      <c r="E225" s="143" t="s">
        <v>47</v>
      </c>
      <c r="F225" s="121"/>
      <c r="G225" s="143" t="s">
        <v>48</v>
      </c>
      <c r="H225" s="121"/>
      <c r="I225" s="178"/>
      <c r="J225" s="178"/>
      <c r="K225" s="178"/>
      <c r="L225" s="178"/>
      <c r="M225" s="167"/>
      <c r="O225" s="52" t="s">
        <v>41</v>
      </c>
    </row>
    <row r="226" spans="1:15" ht="19.5">
      <c r="A226" s="43"/>
      <c r="B226" s="173"/>
      <c r="C226" s="9" t="s">
        <v>32</v>
      </c>
      <c r="D226" s="10" t="s">
        <v>33</v>
      </c>
      <c r="E226" s="11" t="s">
        <v>32</v>
      </c>
      <c r="F226" s="10" t="s">
        <v>33</v>
      </c>
      <c r="G226" s="11" t="s">
        <v>32</v>
      </c>
      <c r="H226" s="10" t="s">
        <v>33</v>
      </c>
      <c r="I226" s="179"/>
      <c r="J226" s="179"/>
      <c r="K226" s="179"/>
      <c r="L226" s="179"/>
      <c r="M226" s="168"/>
      <c r="O226" s="51" t="s">
        <v>41</v>
      </c>
    </row>
    <row r="227" spans="1:15" ht="15">
      <c r="A227" s="97" t="s">
        <v>111</v>
      </c>
      <c r="B227" s="93"/>
      <c r="C227" s="94"/>
      <c r="D227" s="93"/>
      <c r="E227" s="94"/>
      <c r="F227" s="95"/>
      <c r="G227" s="94"/>
      <c r="H227" s="95"/>
      <c r="I227" s="96"/>
      <c r="J227" s="96"/>
      <c r="K227" s="96"/>
      <c r="L227" s="96"/>
      <c r="M227" s="61">
        <f>B227+D227+F227+H227+I227+J227+K227+L227</f>
        <v>0</v>
      </c>
      <c r="O227" s="51"/>
    </row>
    <row r="228" spans="1:15" ht="15">
      <c r="A228" s="97" t="s">
        <v>110</v>
      </c>
      <c r="B228" s="93"/>
      <c r="C228" s="94"/>
      <c r="D228" s="93"/>
      <c r="E228" s="94"/>
      <c r="F228" s="95"/>
      <c r="G228" s="94"/>
      <c r="H228" s="95"/>
      <c r="I228" s="96"/>
      <c r="J228" s="96"/>
      <c r="K228" s="96"/>
      <c r="L228" s="96"/>
      <c r="M228" s="61">
        <f aca="true" t="shared" si="18" ref="M228:M236">B228+D228+F228+H228+I228+J228+K228+L228</f>
        <v>0</v>
      </c>
      <c r="O228" s="51"/>
    </row>
    <row r="229" spans="1:15" ht="15">
      <c r="A229" s="97" t="s">
        <v>112</v>
      </c>
      <c r="B229" s="93"/>
      <c r="C229" s="94"/>
      <c r="D229" s="93"/>
      <c r="E229" s="94"/>
      <c r="F229" s="95"/>
      <c r="G229" s="94"/>
      <c r="H229" s="95"/>
      <c r="I229" s="96"/>
      <c r="J229" s="96"/>
      <c r="K229" s="96"/>
      <c r="L229" s="96"/>
      <c r="M229" s="61">
        <f t="shared" si="18"/>
        <v>0</v>
      </c>
      <c r="O229" s="51"/>
    </row>
    <row r="230" spans="1:15" ht="15">
      <c r="A230" s="97" t="s">
        <v>113</v>
      </c>
      <c r="B230" s="93"/>
      <c r="C230" s="94"/>
      <c r="D230" s="93"/>
      <c r="E230" s="94"/>
      <c r="F230" s="95"/>
      <c r="G230" s="94"/>
      <c r="H230" s="95"/>
      <c r="I230" s="96"/>
      <c r="J230" s="96"/>
      <c r="K230" s="96"/>
      <c r="L230" s="96"/>
      <c r="M230" s="61">
        <f t="shared" si="18"/>
        <v>0</v>
      </c>
      <c r="O230" s="51"/>
    </row>
    <row r="231" spans="1:15" ht="15">
      <c r="A231" s="97" t="s">
        <v>114</v>
      </c>
      <c r="B231" s="93"/>
      <c r="C231" s="94"/>
      <c r="D231" s="93"/>
      <c r="E231" s="94"/>
      <c r="F231" s="95"/>
      <c r="G231" s="94"/>
      <c r="H231" s="95"/>
      <c r="I231" s="96"/>
      <c r="J231" s="96"/>
      <c r="K231" s="96"/>
      <c r="L231" s="96"/>
      <c r="M231" s="61">
        <f t="shared" si="18"/>
        <v>0</v>
      </c>
      <c r="O231" s="51"/>
    </row>
    <row r="232" spans="1:15" ht="15">
      <c r="A232" s="97" t="s">
        <v>115</v>
      </c>
      <c r="B232" s="93"/>
      <c r="C232" s="94"/>
      <c r="D232" s="93"/>
      <c r="E232" s="94"/>
      <c r="F232" s="95"/>
      <c r="G232" s="94"/>
      <c r="H232" s="95"/>
      <c r="I232" s="96"/>
      <c r="J232" s="96"/>
      <c r="K232" s="96"/>
      <c r="L232" s="96"/>
      <c r="M232" s="61">
        <f t="shared" si="18"/>
        <v>0</v>
      </c>
      <c r="O232" s="51"/>
    </row>
    <row r="233" spans="1:15" ht="15">
      <c r="A233" s="97" t="s">
        <v>116</v>
      </c>
      <c r="B233" s="93"/>
      <c r="C233" s="94"/>
      <c r="D233" s="93"/>
      <c r="E233" s="94"/>
      <c r="F233" s="95"/>
      <c r="G233" s="94"/>
      <c r="H233" s="95"/>
      <c r="I233" s="96"/>
      <c r="J233" s="96"/>
      <c r="K233" s="96"/>
      <c r="L233" s="96"/>
      <c r="M233" s="61">
        <f t="shared" si="18"/>
        <v>0</v>
      </c>
      <c r="O233" s="51"/>
    </row>
    <row r="234" spans="1:15" ht="15">
      <c r="A234" s="97" t="s">
        <v>117</v>
      </c>
      <c r="B234" s="93"/>
      <c r="C234" s="94"/>
      <c r="D234" s="93"/>
      <c r="E234" s="94"/>
      <c r="F234" s="95"/>
      <c r="G234" s="94"/>
      <c r="H234" s="95"/>
      <c r="I234" s="96"/>
      <c r="J234" s="96"/>
      <c r="K234" s="96"/>
      <c r="L234" s="96"/>
      <c r="M234" s="61">
        <f t="shared" si="18"/>
        <v>0</v>
      </c>
      <c r="O234" s="51"/>
    </row>
    <row r="235" spans="1:15" ht="15">
      <c r="A235" s="97" t="s">
        <v>118</v>
      </c>
      <c r="B235" s="93"/>
      <c r="C235" s="94"/>
      <c r="D235" s="93"/>
      <c r="E235" s="94"/>
      <c r="F235" s="95"/>
      <c r="G235" s="94"/>
      <c r="H235" s="95"/>
      <c r="I235" s="96"/>
      <c r="J235" s="96"/>
      <c r="K235" s="96"/>
      <c r="L235" s="96"/>
      <c r="M235" s="61">
        <f t="shared" si="18"/>
        <v>0</v>
      </c>
      <c r="O235" s="51"/>
    </row>
    <row r="236" spans="1:15" ht="15.75" thickBot="1">
      <c r="A236" s="97" t="s">
        <v>119</v>
      </c>
      <c r="B236" s="93"/>
      <c r="C236" s="94"/>
      <c r="D236" s="93"/>
      <c r="E236" s="94"/>
      <c r="F236" s="95"/>
      <c r="G236" s="94"/>
      <c r="H236" s="95"/>
      <c r="I236" s="96"/>
      <c r="J236" s="96"/>
      <c r="K236" s="96"/>
      <c r="L236" s="96"/>
      <c r="M236" s="61">
        <f t="shared" si="18"/>
        <v>0</v>
      </c>
      <c r="O236" s="51"/>
    </row>
    <row r="237" spans="1:13" ht="13.5" thickTop="1">
      <c r="A237" s="108" t="s">
        <v>109</v>
      </c>
      <c r="B237" s="83">
        <f aca="true" t="shared" si="19" ref="B237:M237">SUM(B227:B236)</f>
        <v>0</v>
      </c>
      <c r="C237" s="84">
        <f t="shared" si="19"/>
        <v>0</v>
      </c>
      <c r="D237" s="83">
        <f t="shared" si="19"/>
        <v>0</v>
      </c>
      <c r="E237" s="85">
        <f t="shared" si="19"/>
        <v>0</v>
      </c>
      <c r="F237" s="85">
        <f t="shared" si="19"/>
        <v>0</v>
      </c>
      <c r="G237" s="86">
        <f t="shared" si="19"/>
        <v>0</v>
      </c>
      <c r="H237" s="87">
        <f t="shared" si="19"/>
        <v>0</v>
      </c>
      <c r="I237" s="87">
        <f t="shared" si="19"/>
        <v>0</v>
      </c>
      <c r="J237" s="87">
        <f t="shared" si="19"/>
        <v>0</v>
      </c>
      <c r="K237" s="87">
        <f t="shared" si="19"/>
        <v>0</v>
      </c>
      <c r="L237" s="87">
        <f t="shared" si="19"/>
        <v>0</v>
      </c>
      <c r="M237" s="109">
        <f t="shared" si="19"/>
        <v>0</v>
      </c>
    </row>
    <row r="238" spans="1:15" ht="15">
      <c r="A238" s="99" t="str">
        <f>+MID($E219,7,50)&amp;"_LT"&amp;ROW()</f>
        <v>Partenaire 10_LT238</v>
      </c>
      <c r="B238" s="38" t="s">
        <v>34</v>
      </c>
      <c r="C238" s="38"/>
      <c r="D238" s="38"/>
      <c r="E238" s="38"/>
      <c r="F238" s="76">
        <f>IF($M223=1,SUM(B237,F237,I237,J237,K237,L237)*0.04,(SUM(D237,F237)*0.2)+(SUM(D237,F237,SUM(D237,F237)*0.2)*0.4)+(SUM(B237,I237,J237,K237)*0.07))</f>
        <v>0</v>
      </c>
      <c r="G238" s="42"/>
      <c r="H238" s="77"/>
      <c r="I238" s="159" t="s">
        <v>39</v>
      </c>
      <c r="J238" s="160"/>
      <c r="K238" s="160"/>
      <c r="L238" s="161"/>
      <c r="M238" s="62">
        <f>IF(H238=0,F238,MIN(F238,H238))</f>
        <v>0</v>
      </c>
      <c r="O238" s="51" t="s">
        <v>41</v>
      </c>
    </row>
    <row r="239" spans="1:15" ht="20.25">
      <c r="A239" s="99" t="str">
        <f>+LEFT(A238,SEARCH("_",A238)-1)&amp;"_MT"&amp;ROW()</f>
        <v>Partenaire 10_MT239</v>
      </c>
      <c r="B239" s="162" t="s">
        <v>49</v>
      </c>
      <c r="C239" s="163"/>
      <c r="D239" s="163"/>
      <c r="E239" s="163"/>
      <c r="F239" s="163"/>
      <c r="G239" s="163"/>
      <c r="H239" s="163"/>
      <c r="I239" s="163"/>
      <c r="J239" s="78"/>
      <c r="K239" s="164" t="s">
        <v>35</v>
      </c>
      <c r="L239" s="165"/>
      <c r="M239" s="62">
        <f>IF($M223=1,(D237+F237+H237)*J239,0)</f>
        <v>0</v>
      </c>
      <c r="O239" s="52" t="s">
        <v>41</v>
      </c>
    </row>
    <row r="240" spans="1:13" ht="15">
      <c r="A240" s="99" t="str">
        <f>+LEFT(A239,SEARCH("_",A239)-1)&amp;"_NT"&amp;ROW()</f>
        <v>Partenaire 10_NT240</v>
      </c>
      <c r="B240" s="35"/>
      <c r="C240" s="3"/>
      <c r="D240" s="3"/>
      <c r="E240" s="4"/>
      <c r="F240" s="5"/>
      <c r="G240" s="5"/>
      <c r="H240" s="6"/>
      <c r="I240" s="35"/>
      <c r="J240" s="35"/>
      <c r="K240" s="153" t="s">
        <v>37</v>
      </c>
      <c r="L240" s="154"/>
      <c r="M240" s="63">
        <f>M237+M238+M239</f>
        <v>0</v>
      </c>
    </row>
    <row r="241" spans="1:13" ht="15">
      <c r="A241" s="99" t="str">
        <f>+LEFT(A240,SEARCH("_",A240)-1)&amp;"_OT"&amp;ROW()</f>
        <v>Partenaire 10_OT241</v>
      </c>
      <c r="B241" s="35"/>
      <c r="C241" s="3"/>
      <c r="D241" s="3"/>
      <c r="E241" s="4"/>
      <c r="F241" s="5"/>
      <c r="G241" s="5"/>
      <c r="H241" s="153" t="s">
        <v>38</v>
      </c>
      <c r="I241" s="153"/>
      <c r="J241" s="153"/>
      <c r="K241" s="153"/>
      <c r="L241" s="154"/>
      <c r="M241" s="63">
        <f>IF(M223=1,IF(H238&gt;F238,(B237+F237+I237+J237+K237+L237+F238),(B237+F237+I237+J237+K237+L237+H238)),IF(F238&gt;H238,M240-H237-F238+H238,M240-H237))</f>
        <v>0</v>
      </c>
    </row>
    <row r="242" spans="1:15" ht="21" thickBot="1">
      <c r="A242" s="99" t="str">
        <f>+LEFT(A241,SEARCH("_",A241)-1)&amp;"_PT"&amp;ROW()</f>
        <v>Partenaire 10_PT242</v>
      </c>
      <c r="B242" s="47">
        <f>IF(K221="Coût marginal",100%,100%)</f>
        <v>1</v>
      </c>
      <c r="C242" s="44"/>
      <c r="D242" s="44"/>
      <c r="E242" s="45"/>
      <c r="F242" s="46"/>
      <c r="G242" s="46"/>
      <c r="H242" s="155" t="s">
        <v>42</v>
      </c>
      <c r="I242" s="156"/>
      <c r="J242" s="75"/>
      <c r="K242" s="157" t="s">
        <v>36</v>
      </c>
      <c r="L242" s="158"/>
      <c r="M242" s="64">
        <f>IF(ISERROR(J242+0),"Taux Absent / erroné",M241*(J242+0))</f>
        <v>0</v>
      </c>
      <c r="O242" s="52" t="s">
        <v>41</v>
      </c>
    </row>
    <row r="243" spans="1:16" ht="23.25">
      <c r="A243" s="41"/>
      <c r="B243" s="39"/>
      <c r="C243" s="39"/>
      <c r="D243" s="39"/>
      <c r="E243" s="193" t="str">
        <f>"Fiche Partenaire "&amp;RIGHT(E219,2)+1</f>
        <v>Fiche Partenaire 11</v>
      </c>
      <c r="F243" s="193"/>
      <c r="G243" s="193"/>
      <c r="H243" s="193"/>
      <c r="I243" s="39"/>
      <c r="J243" s="39"/>
      <c r="K243" s="39"/>
      <c r="L243" s="56"/>
      <c r="M243" s="40"/>
      <c r="P243" s="1" t="s">
        <v>50</v>
      </c>
    </row>
    <row r="244" spans="1:17" ht="13.5" thickBot="1">
      <c r="A244" s="43"/>
      <c r="B244" s="180" t="s">
        <v>53</v>
      </c>
      <c r="C244" s="181"/>
      <c r="D244" s="181"/>
      <c r="E244" s="181"/>
      <c r="F244" s="35"/>
      <c r="G244" s="181" t="s">
        <v>21</v>
      </c>
      <c r="H244" s="181"/>
      <c r="I244" s="181"/>
      <c r="J244" s="181"/>
      <c r="K244" s="182" t="s">
        <v>22</v>
      </c>
      <c r="L244" s="182"/>
      <c r="M244" s="183"/>
      <c r="P244" s="58" t="s">
        <v>51</v>
      </c>
      <c r="Q244" s="59" t="s">
        <v>52</v>
      </c>
    </row>
    <row r="245" spans="1:13" ht="13.5" thickBot="1">
      <c r="A245" s="43"/>
      <c r="B245" s="184"/>
      <c r="C245" s="185"/>
      <c r="D245" s="185"/>
      <c r="E245" s="186"/>
      <c r="F245" s="35"/>
      <c r="G245" s="187"/>
      <c r="H245" s="188"/>
      <c r="I245" s="188"/>
      <c r="J245" s="189"/>
      <c r="K245" s="190">
        <f>IF(LEN($G245)&gt;1,IF(LEFT($G245,4)="ORGA","Coût marginal","Coût complet"),"")</f>
      </c>
      <c r="L245" s="191"/>
      <c r="M245" s="192"/>
    </row>
    <row r="246" spans="1:15" ht="12.75">
      <c r="A246" s="43"/>
      <c r="B246" s="54"/>
      <c r="C246" s="7"/>
      <c r="D246" s="7"/>
      <c r="E246" s="7"/>
      <c r="F246" s="7"/>
      <c r="G246" s="57" t="str">
        <f>IF(G245="","Veuillez préciser la catégorie de partenaire","")</f>
        <v>Veuillez préciser la catégorie de partenaire</v>
      </c>
      <c r="H246" s="57"/>
      <c r="I246" s="57"/>
      <c r="J246" s="57"/>
      <c r="K246" s="57"/>
      <c r="L246" s="57"/>
      <c r="M246" s="60"/>
      <c r="N246" s="34"/>
      <c r="O246" s="34"/>
    </row>
    <row r="247" spans="1:15" ht="15">
      <c r="A247" s="43"/>
      <c r="B247" s="122" t="s">
        <v>23</v>
      </c>
      <c r="C247" s="122"/>
      <c r="D247" s="122"/>
      <c r="E247" s="122"/>
      <c r="F247" s="122"/>
      <c r="G247" s="122"/>
      <c r="H247" s="122"/>
      <c r="I247" s="122"/>
      <c r="J247" s="122"/>
      <c r="K247" s="122"/>
      <c r="L247" s="122"/>
      <c r="M247" s="53">
        <f>IF($K245="coût marginal",1,2)</f>
        <v>2</v>
      </c>
      <c r="N247" s="8"/>
      <c r="O247" s="8"/>
    </row>
    <row r="248" spans="1:15" ht="15">
      <c r="A248" s="43"/>
      <c r="B248" s="171" t="s">
        <v>24</v>
      </c>
      <c r="C248" s="174" t="s">
        <v>25</v>
      </c>
      <c r="D248" s="175"/>
      <c r="E248" s="175"/>
      <c r="F248" s="175"/>
      <c r="G248" s="175"/>
      <c r="H248" s="176"/>
      <c r="I248" s="177" t="s">
        <v>26</v>
      </c>
      <c r="J248" s="177" t="s">
        <v>27</v>
      </c>
      <c r="K248" s="177" t="s">
        <v>28</v>
      </c>
      <c r="L248" s="177" t="s">
        <v>29</v>
      </c>
      <c r="M248" s="166" t="s">
        <v>30</v>
      </c>
      <c r="O248" s="51" t="s">
        <v>41</v>
      </c>
    </row>
    <row r="249" spans="1:15" ht="20.25">
      <c r="A249" s="43"/>
      <c r="B249" s="172"/>
      <c r="C249" s="169" t="s">
        <v>31</v>
      </c>
      <c r="D249" s="170"/>
      <c r="E249" s="143" t="s">
        <v>47</v>
      </c>
      <c r="F249" s="121"/>
      <c r="G249" s="143" t="s">
        <v>48</v>
      </c>
      <c r="H249" s="121"/>
      <c r="I249" s="178"/>
      <c r="J249" s="178"/>
      <c r="K249" s="178"/>
      <c r="L249" s="178"/>
      <c r="M249" s="167"/>
      <c r="O249" s="52" t="s">
        <v>41</v>
      </c>
    </row>
    <row r="250" spans="1:15" ht="19.5">
      <c r="A250" s="43"/>
      <c r="B250" s="173"/>
      <c r="C250" s="9" t="s">
        <v>32</v>
      </c>
      <c r="D250" s="10" t="s">
        <v>33</v>
      </c>
      <c r="E250" s="11" t="s">
        <v>32</v>
      </c>
      <c r="F250" s="10" t="s">
        <v>33</v>
      </c>
      <c r="G250" s="11" t="s">
        <v>32</v>
      </c>
      <c r="H250" s="10" t="s">
        <v>33</v>
      </c>
      <c r="I250" s="179"/>
      <c r="J250" s="179"/>
      <c r="K250" s="179"/>
      <c r="L250" s="179"/>
      <c r="M250" s="168"/>
      <c r="O250" s="51" t="s">
        <v>41</v>
      </c>
    </row>
    <row r="251" spans="1:15" ht="15">
      <c r="A251" s="97" t="s">
        <v>111</v>
      </c>
      <c r="B251" s="93"/>
      <c r="C251" s="94"/>
      <c r="D251" s="93"/>
      <c r="E251" s="94"/>
      <c r="F251" s="95"/>
      <c r="G251" s="94"/>
      <c r="H251" s="95"/>
      <c r="I251" s="96"/>
      <c r="J251" s="96"/>
      <c r="K251" s="96"/>
      <c r="L251" s="96"/>
      <c r="M251" s="61">
        <f>B251+D251+F251+H251+I251+J251+K251+L251</f>
        <v>0</v>
      </c>
      <c r="O251" s="51"/>
    </row>
    <row r="252" spans="1:15" ht="15">
      <c r="A252" s="97" t="s">
        <v>110</v>
      </c>
      <c r="B252" s="93"/>
      <c r="C252" s="94"/>
      <c r="D252" s="93"/>
      <c r="E252" s="94"/>
      <c r="F252" s="95"/>
      <c r="G252" s="94"/>
      <c r="H252" s="95"/>
      <c r="I252" s="96"/>
      <c r="J252" s="96"/>
      <c r="K252" s="96"/>
      <c r="L252" s="96"/>
      <c r="M252" s="61">
        <f aca="true" t="shared" si="20" ref="M252:M260">B252+D252+F252+H252+I252+J252+K252+L252</f>
        <v>0</v>
      </c>
      <c r="O252" s="51"/>
    </row>
    <row r="253" spans="1:15" ht="15">
      <c r="A253" s="97" t="s">
        <v>112</v>
      </c>
      <c r="B253" s="93"/>
      <c r="C253" s="94"/>
      <c r="D253" s="93"/>
      <c r="E253" s="94"/>
      <c r="F253" s="95"/>
      <c r="G253" s="94"/>
      <c r="H253" s="95"/>
      <c r="I253" s="96"/>
      <c r="J253" s="96"/>
      <c r="K253" s="96"/>
      <c r="L253" s="96"/>
      <c r="M253" s="61">
        <f t="shared" si="20"/>
        <v>0</v>
      </c>
      <c r="O253" s="51"/>
    </row>
    <row r="254" spans="1:15" ht="15">
      <c r="A254" s="97" t="s">
        <v>113</v>
      </c>
      <c r="B254" s="93"/>
      <c r="C254" s="94"/>
      <c r="D254" s="93"/>
      <c r="E254" s="94"/>
      <c r="F254" s="95"/>
      <c r="G254" s="94"/>
      <c r="H254" s="95"/>
      <c r="I254" s="96"/>
      <c r="J254" s="96"/>
      <c r="K254" s="96"/>
      <c r="L254" s="96"/>
      <c r="M254" s="61">
        <f t="shared" si="20"/>
        <v>0</v>
      </c>
      <c r="O254" s="51"/>
    </row>
    <row r="255" spans="1:15" ht="15">
      <c r="A255" s="97" t="s">
        <v>114</v>
      </c>
      <c r="B255" s="93"/>
      <c r="C255" s="94"/>
      <c r="D255" s="93"/>
      <c r="E255" s="94"/>
      <c r="F255" s="95"/>
      <c r="G255" s="94"/>
      <c r="H255" s="95"/>
      <c r="I255" s="96"/>
      <c r="J255" s="96"/>
      <c r="K255" s="96"/>
      <c r="L255" s="96"/>
      <c r="M255" s="61">
        <f t="shared" si="20"/>
        <v>0</v>
      </c>
      <c r="O255" s="51"/>
    </row>
    <row r="256" spans="1:15" ht="15">
      <c r="A256" s="97" t="s">
        <v>115</v>
      </c>
      <c r="B256" s="93"/>
      <c r="C256" s="94"/>
      <c r="D256" s="93"/>
      <c r="E256" s="94"/>
      <c r="F256" s="95"/>
      <c r="G256" s="94"/>
      <c r="H256" s="95"/>
      <c r="I256" s="96"/>
      <c r="J256" s="96"/>
      <c r="K256" s="96"/>
      <c r="L256" s="96"/>
      <c r="M256" s="61">
        <f t="shared" si="20"/>
        <v>0</v>
      </c>
      <c r="O256" s="51"/>
    </row>
    <row r="257" spans="1:15" ht="15">
      <c r="A257" s="97" t="s">
        <v>116</v>
      </c>
      <c r="B257" s="93"/>
      <c r="C257" s="94"/>
      <c r="D257" s="93"/>
      <c r="E257" s="94"/>
      <c r="F257" s="95"/>
      <c r="G257" s="94"/>
      <c r="H257" s="95"/>
      <c r="I257" s="96"/>
      <c r="J257" s="96"/>
      <c r="K257" s="96"/>
      <c r="L257" s="96"/>
      <c r="M257" s="61">
        <f t="shared" si="20"/>
        <v>0</v>
      </c>
      <c r="O257" s="51"/>
    </row>
    <row r="258" spans="1:15" ht="15">
      <c r="A258" s="97" t="s">
        <v>117</v>
      </c>
      <c r="B258" s="93"/>
      <c r="C258" s="94"/>
      <c r="D258" s="93"/>
      <c r="E258" s="94"/>
      <c r="F258" s="95"/>
      <c r="G258" s="94"/>
      <c r="H258" s="95"/>
      <c r="I258" s="96"/>
      <c r="J258" s="96"/>
      <c r="K258" s="96"/>
      <c r="L258" s="96"/>
      <c r="M258" s="61">
        <f t="shared" si="20"/>
        <v>0</v>
      </c>
      <c r="O258" s="51"/>
    </row>
    <row r="259" spans="1:15" ht="15">
      <c r="A259" s="97" t="s">
        <v>118</v>
      </c>
      <c r="B259" s="93"/>
      <c r="C259" s="94"/>
      <c r="D259" s="93"/>
      <c r="E259" s="94"/>
      <c r="F259" s="95"/>
      <c r="G259" s="94"/>
      <c r="H259" s="95"/>
      <c r="I259" s="96"/>
      <c r="J259" s="96"/>
      <c r="K259" s="96"/>
      <c r="L259" s="96"/>
      <c r="M259" s="61">
        <f t="shared" si="20"/>
        <v>0</v>
      </c>
      <c r="O259" s="51"/>
    </row>
    <row r="260" spans="1:15" ht="15.75" thickBot="1">
      <c r="A260" s="97" t="s">
        <v>119</v>
      </c>
      <c r="B260" s="93"/>
      <c r="C260" s="94"/>
      <c r="D260" s="93"/>
      <c r="E260" s="94"/>
      <c r="F260" s="95"/>
      <c r="G260" s="94"/>
      <c r="H260" s="95"/>
      <c r="I260" s="96"/>
      <c r="J260" s="96"/>
      <c r="K260" s="96"/>
      <c r="L260" s="96"/>
      <c r="M260" s="61">
        <f t="shared" si="20"/>
        <v>0</v>
      </c>
      <c r="O260" s="51"/>
    </row>
    <row r="261" spans="1:13" ht="13.5" thickTop="1">
      <c r="A261" s="108" t="s">
        <v>109</v>
      </c>
      <c r="B261" s="83">
        <f aca="true" t="shared" si="21" ref="B261:M261">SUM(B251:B260)</f>
        <v>0</v>
      </c>
      <c r="C261" s="84">
        <f t="shared" si="21"/>
        <v>0</v>
      </c>
      <c r="D261" s="83">
        <f t="shared" si="21"/>
        <v>0</v>
      </c>
      <c r="E261" s="85">
        <f t="shared" si="21"/>
        <v>0</v>
      </c>
      <c r="F261" s="85">
        <f t="shared" si="21"/>
        <v>0</v>
      </c>
      <c r="G261" s="86">
        <f t="shared" si="21"/>
        <v>0</v>
      </c>
      <c r="H261" s="87">
        <f t="shared" si="21"/>
        <v>0</v>
      </c>
      <c r="I261" s="87">
        <f t="shared" si="21"/>
        <v>0</v>
      </c>
      <c r="J261" s="87">
        <f t="shared" si="21"/>
        <v>0</v>
      </c>
      <c r="K261" s="87">
        <f t="shared" si="21"/>
        <v>0</v>
      </c>
      <c r="L261" s="87">
        <f t="shared" si="21"/>
        <v>0</v>
      </c>
      <c r="M261" s="109">
        <f t="shared" si="21"/>
        <v>0</v>
      </c>
    </row>
    <row r="262" spans="1:15" ht="15">
      <c r="A262" s="99" t="str">
        <f>+MID($E243,7,50)&amp;"_LT"&amp;ROW()</f>
        <v>Partenaire 11_LT262</v>
      </c>
      <c r="B262" s="38" t="s">
        <v>34</v>
      </c>
      <c r="C262" s="38"/>
      <c r="D262" s="38"/>
      <c r="E262" s="38"/>
      <c r="F262" s="76">
        <f>IF($M247=1,SUM(B261,F261,I261,J261,K261,L261)*0.04,(SUM(D261,F261)*0.2)+(SUM(D261,F261,SUM(D261,F261)*0.2)*0.4)+(SUM(B261,I261,J261,K261)*0.07))</f>
        <v>0</v>
      </c>
      <c r="G262" s="42"/>
      <c r="H262" s="77"/>
      <c r="I262" s="159" t="s">
        <v>39</v>
      </c>
      <c r="J262" s="160"/>
      <c r="K262" s="160"/>
      <c r="L262" s="161"/>
      <c r="M262" s="62">
        <f>IF(H262=0,F262,MIN(F262,H262))</f>
        <v>0</v>
      </c>
      <c r="O262" s="51" t="s">
        <v>41</v>
      </c>
    </row>
    <row r="263" spans="1:15" ht="20.25">
      <c r="A263" s="99" t="str">
        <f>+LEFT(A262,SEARCH("_",A262)-1)&amp;"_MT"&amp;ROW()</f>
        <v>Partenaire 11_MT263</v>
      </c>
      <c r="B263" s="162" t="s">
        <v>49</v>
      </c>
      <c r="C263" s="163"/>
      <c r="D263" s="163"/>
      <c r="E263" s="163"/>
      <c r="F263" s="163"/>
      <c r="G263" s="163"/>
      <c r="H263" s="163"/>
      <c r="I263" s="163"/>
      <c r="J263" s="78"/>
      <c r="K263" s="164" t="s">
        <v>35</v>
      </c>
      <c r="L263" s="165"/>
      <c r="M263" s="62">
        <f>IF($M247=1,(D261+F261+H261)*J263,0)</f>
        <v>0</v>
      </c>
      <c r="O263" s="52" t="s">
        <v>41</v>
      </c>
    </row>
    <row r="264" spans="1:13" ht="15">
      <c r="A264" s="99" t="str">
        <f>+LEFT(A263,SEARCH("_",A263)-1)&amp;"_NT"&amp;ROW()</f>
        <v>Partenaire 11_NT264</v>
      </c>
      <c r="B264" s="35"/>
      <c r="C264" s="3"/>
      <c r="D264" s="3"/>
      <c r="E264" s="4"/>
      <c r="F264" s="5"/>
      <c r="G264" s="5"/>
      <c r="H264" s="6"/>
      <c r="I264" s="35"/>
      <c r="J264" s="35"/>
      <c r="K264" s="153" t="s">
        <v>37</v>
      </c>
      <c r="L264" s="154"/>
      <c r="M264" s="63">
        <f>M261+M262+M263</f>
        <v>0</v>
      </c>
    </row>
    <row r="265" spans="1:13" ht="15">
      <c r="A265" s="99" t="str">
        <f>+LEFT(A264,SEARCH("_",A264)-1)&amp;"_OT"&amp;ROW()</f>
        <v>Partenaire 11_OT265</v>
      </c>
      <c r="B265" s="35"/>
      <c r="C265" s="3"/>
      <c r="D265" s="3"/>
      <c r="E265" s="4"/>
      <c r="F265" s="5"/>
      <c r="G265" s="5"/>
      <c r="H265" s="153" t="s">
        <v>38</v>
      </c>
      <c r="I265" s="153"/>
      <c r="J265" s="153"/>
      <c r="K265" s="153"/>
      <c r="L265" s="154"/>
      <c r="M265" s="63">
        <f>IF(M247=1,IF(H262&gt;F262,(B261+F261+I261+J261+K261+L261+F262),(B261+F261+I261+J261+K261+L261+H262)),IF(F262&gt;H262,M264-H261-F262+H262,M264-H261))</f>
        <v>0</v>
      </c>
    </row>
    <row r="266" spans="1:15" ht="21" thickBot="1">
      <c r="A266" s="99" t="str">
        <f>+LEFT(A265,SEARCH("_",A265)-1)&amp;"_PT"&amp;ROW()</f>
        <v>Partenaire 11_PT266</v>
      </c>
      <c r="B266" s="47">
        <f>IF(K245="Coût marginal",100%,100%)</f>
        <v>1</v>
      </c>
      <c r="C266" s="44"/>
      <c r="D266" s="44"/>
      <c r="E266" s="45"/>
      <c r="F266" s="46"/>
      <c r="G266" s="46"/>
      <c r="H266" s="155" t="s">
        <v>42</v>
      </c>
      <c r="I266" s="156"/>
      <c r="J266" s="75"/>
      <c r="K266" s="157" t="s">
        <v>36</v>
      </c>
      <c r="L266" s="158"/>
      <c r="M266" s="64">
        <f>IF(ISERROR(J266+0),"Taux Absent / erroné",M265*(J266+0))</f>
        <v>0</v>
      </c>
      <c r="O266" s="52" t="s">
        <v>41</v>
      </c>
    </row>
    <row r="267" spans="1:16" ht="23.25">
      <c r="A267" s="41"/>
      <c r="B267" s="39"/>
      <c r="C267" s="39"/>
      <c r="D267" s="39"/>
      <c r="E267" s="193" t="str">
        <f>"Fiche Partenaire "&amp;RIGHT(E243,2)+1</f>
        <v>Fiche Partenaire 12</v>
      </c>
      <c r="F267" s="193"/>
      <c r="G267" s="193"/>
      <c r="H267" s="193"/>
      <c r="I267" s="39"/>
      <c r="J267" s="39"/>
      <c r="K267" s="39"/>
      <c r="L267" s="56"/>
      <c r="M267" s="40"/>
      <c r="P267" s="1" t="s">
        <v>50</v>
      </c>
    </row>
    <row r="268" spans="1:17" ht="13.5" thickBot="1">
      <c r="A268" s="43"/>
      <c r="B268" s="180" t="s">
        <v>53</v>
      </c>
      <c r="C268" s="181"/>
      <c r="D268" s="181"/>
      <c r="E268" s="181"/>
      <c r="F268" s="35"/>
      <c r="G268" s="181" t="s">
        <v>21</v>
      </c>
      <c r="H268" s="181"/>
      <c r="I268" s="181"/>
      <c r="J268" s="181"/>
      <c r="K268" s="182" t="s">
        <v>22</v>
      </c>
      <c r="L268" s="182"/>
      <c r="M268" s="183"/>
      <c r="P268" s="58" t="s">
        <v>51</v>
      </c>
      <c r="Q268" s="59" t="s">
        <v>52</v>
      </c>
    </row>
    <row r="269" spans="1:13" ht="13.5" thickBot="1">
      <c r="A269" s="43"/>
      <c r="B269" s="184"/>
      <c r="C269" s="185"/>
      <c r="D269" s="185"/>
      <c r="E269" s="186"/>
      <c r="F269" s="35"/>
      <c r="G269" s="187"/>
      <c r="H269" s="188"/>
      <c r="I269" s="188"/>
      <c r="J269" s="189"/>
      <c r="K269" s="190">
        <f>IF(LEN($G269)&gt;1,IF(LEFT($G269,4)="ORGA","Coût marginal","Coût complet"),"")</f>
      </c>
      <c r="L269" s="191"/>
      <c r="M269" s="192"/>
    </row>
    <row r="270" spans="1:15" ht="12.75">
      <c r="A270" s="43"/>
      <c r="B270" s="54"/>
      <c r="C270" s="7"/>
      <c r="D270" s="7"/>
      <c r="E270" s="7"/>
      <c r="F270" s="7"/>
      <c r="G270" s="57" t="str">
        <f>IF(G269="","Veuillez préciser la catégorie de partenaire","")</f>
        <v>Veuillez préciser la catégorie de partenaire</v>
      </c>
      <c r="H270" s="57"/>
      <c r="I270" s="57"/>
      <c r="J270" s="57"/>
      <c r="K270" s="57"/>
      <c r="L270" s="57"/>
      <c r="M270" s="60"/>
      <c r="N270" s="34"/>
      <c r="O270" s="34"/>
    </row>
    <row r="271" spans="1:15" ht="15">
      <c r="A271" s="43"/>
      <c r="B271" s="122" t="s">
        <v>23</v>
      </c>
      <c r="C271" s="122"/>
      <c r="D271" s="122"/>
      <c r="E271" s="122"/>
      <c r="F271" s="122"/>
      <c r="G271" s="122"/>
      <c r="H271" s="122"/>
      <c r="I271" s="122"/>
      <c r="J271" s="122"/>
      <c r="K271" s="122"/>
      <c r="L271" s="122"/>
      <c r="M271" s="53">
        <f>IF($K269="coût marginal",1,2)</f>
        <v>2</v>
      </c>
      <c r="N271" s="8"/>
      <c r="O271" s="8"/>
    </row>
    <row r="272" spans="1:15" ht="15">
      <c r="A272" s="43"/>
      <c r="B272" s="171" t="s">
        <v>24</v>
      </c>
      <c r="C272" s="174" t="s">
        <v>25</v>
      </c>
      <c r="D272" s="175"/>
      <c r="E272" s="175"/>
      <c r="F272" s="175"/>
      <c r="G272" s="175"/>
      <c r="H272" s="176"/>
      <c r="I272" s="177" t="s">
        <v>26</v>
      </c>
      <c r="J272" s="177" t="s">
        <v>27</v>
      </c>
      <c r="K272" s="177" t="s">
        <v>28</v>
      </c>
      <c r="L272" s="177" t="s">
        <v>29</v>
      </c>
      <c r="M272" s="166" t="s">
        <v>30</v>
      </c>
      <c r="O272" s="51" t="s">
        <v>41</v>
      </c>
    </row>
    <row r="273" spans="1:15" ht="20.25">
      <c r="A273" s="43"/>
      <c r="B273" s="172"/>
      <c r="C273" s="169" t="s">
        <v>31</v>
      </c>
      <c r="D273" s="170"/>
      <c r="E273" s="143" t="s">
        <v>47</v>
      </c>
      <c r="F273" s="121"/>
      <c r="G273" s="143" t="s">
        <v>48</v>
      </c>
      <c r="H273" s="121"/>
      <c r="I273" s="178"/>
      <c r="J273" s="178"/>
      <c r="K273" s="178"/>
      <c r="L273" s="178"/>
      <c r="M273" s="167"/>
      <c r="O273" s="52" t="s">
        <v>41</v>
      </c>
    </row>
    <row r="274" spans="1:15" ht="19.5">
      <c r="A274" s="43"/>
      <c r="B274" s="173"/>
      <c r="C274" s="9" t="s">
        <v>32</v>
      </c>
      <c r="D274" s="10" t="s">
        <v>33</v>
      </c>
      <c r="E274" s="11" t="s">
        <v>32</v>
      </c>
      <c r="F274" s="10" t="s">
        <v>33</v>
      </c>
      <c r="G274" s="11" t="s">
        <v>32</v>
      </c>
      <c r="H274" s="10" t="s">
        <v>33</v>
      </c>
      <c r="I274" s="179"/>
      <c r="J274" s="179"/>
      <c r="K274" s="179"/>
      <c r="L274" s="179"/>
      <c r="M274" s="168"/>
      <c r="O274" s="51" t="s">
        <v>41</v>
      </c>
    </row>
    <row r="275" spans="1:15" ht="15">
      <c r="A275" s="97" t="s">
        <v>111</v>
      </c>
      <c r="B275" s="93"/>
      <c r="C275" s="94"/>
      <c r="D275" s="93"/>
      <c r="E275" s="94"/>
      <c r="F275" s="95"/>
      <c r="G275" s="94"/>
      <c r="H275" s="95"/>
      <c r="I275" s="96"/>
      <c r="J275" s="96"/>
      <c r="K275" s="96"/>
      <c r="L275" s="96"/>
      <c r="M275" s="61">
        <f>B275+D275+F275+H275+I275+J275+K275+L275</f>
        <v>0</v>
      </c>
      <c r="O275" s="51"/>
    </row>
    <row r="276" spans="1:15" ht="15">
      <c r="A276" s="97" t="s">
        <v>110</v>
      </c>
      <c r="B276" s="93"/>
      <c r="C276" s="94"/>
      <c r="D276" s="93"/>
      <c r="E276" s="94"/>
      <c r="F276" s="95"/>
      <c r="G276" s="94"/>
      <c r="H276" s="95"/>
      <c r="I276" s="96"/>
      <c r="J276" s="96"/>
      <c r="K276" s="96"/>
      <c r="L276" s="96"/>
      <c r="M276" s="61">
        <f aca="true" t="shared" si="22" ref="M276:M284">B276+D276+F276+H276+I276+J276+K276+L276</f>
        <v>0</v>
      </c>
      <c r="O276" s="51"/>
    </row>
    <row r="277" spans="1:15" ht="15">
      <c r="A277" s="97" t="s">
        <v>112</v>
      </c>
      <c r="B277" s="93"/>
      <c r="C277" s="94"/>
      <c r="D277" s="93"/>
      <c r="E277" s="94"/>
      <c r="F277" s="95"/>
      <c r="G277" s="94"/>
      <c r="H277" s="95"/>
      <c r="I277" s="96"/>
      <c r="J277" s="96"/>
      <c r="K277" s="96"/>
      <c r="L277" s="96"/>
      <c r="M277" s="61">
        <f t="shared" si="22"/>
        <v>0</v>
      </c>
      <c r="O277" s="51"/>
    </row>
    <row r="278" spans="1:15" ht="15">
      <c r="A278" s="97" t="s">
        <v>113</v>
      </c>
      <c r="B278" s="93"/>
      <c r="C278" s="94"/>
      <c r="D278" s="93"/>
      <c r="E278" s="94"/>
      <c r="F278" s="95"/>
      <c r="G278" s="94"/>
      <c r="H278" s="95"/>
      <c r="I278" s="96"/>
      <c r="J278" s="96"/>
      <c r="K278" s="96"/>
      <c r="L278" s="96"/>
      <c r="M278" s="61">
        <f t="shared" si="22"/>
        <v>0</v>
      </c>
      <c r="O278" s="51"/>
    </row>
    <row r="279" spans="1:15" ht="15">
      <c r="A279" s="97" t="s">
        <v>114</v>
      </c>
      <c r="B279" s="93"/>
      <c r="C279" s="94"/>
      <c r="D279" s="93"/>
      <c r="E279" s="94"/>
      <c r="F279" s="95"/>
      <c r="G279" s="94"/>
      <c r="H279" s="95"/>
      <c r="I279" s="96"/>
      <c r="J279" s="96"/>
      <c r="K279" s="96"/>
      <c r="L279" s="96"/>
      <c r="M279" s="61">
        <f t="shared" si="22"/>
        <v>0</v>
      </c>
      <c r="O279" s="51"/>
    </row>
    <row r="280" spans="1:15" ht="15">
      <c r="A280" s="97" t="s">
        <v>115</v>
      </c>
      <c r="B280" s="93"/>
      <c r="C280" s="94"/>
      <c r="D280" s="93"/>
      <c r="E280" s="94"/>
      <c r="F280" s="95"/>
      <c r="G280" s="94"/>
      <c r="H280" s="95"/>
      <c r="I280" s="96"/>
      <c r="J280" s="96"/>
      <c r="K280" s="96"/>
      <c r="L280" s="96"/>
      <c r="M280" s="61">
        <f t="shared" si="22"/>
        <v>0</v>
      </c>
      <c r="O280" s="51"/>
    </row>
    <row r="281" spans="1:15" ht="15">
      <c r="A281" s="97" t="s">
        <v>116</v>
      </c>
      <c r="B281" s="93"/>
      <c r="C281" s="94"/>
      <c r="D281" s="93"/>
      <c r="E281" s="94"/>
      <c r="F281" s="95"/>
      <c r="G281" s="94"/>
      <c r="H281" s="95"/>
      <c r="I281" s="96"/>
      <c r="J281" s="96"/>
      <c r="K281" s="96"/>
      <c r="L281" s="96"/>
      <c r="M281" s="61">
        <f t="shared" si="22"/>
        <v>0</v>
      </c>
      <c r="O281" s="51"/>
    </row>
    <row r="282" spans="1:15" ht="15">
      <c r="A282" s="97" t="s">
        <v>117</v>
      </c>
      <c r="B282" s="93"/>
      <c r="C282" s="94"/>
      <c r="D282" s="93"/>
      <c r="E282" s="94"/>
      <c r="F282" s="95"/>
      <c r="G282" s="94"/>
      <c r="H282" s="95"/>
      <c r="I282" s="96"/>
      <c r="J282" s="96"/>
      <c r="K282" s="96"/>
      <c r="L282" s="96"/>
      <c r="M282" s="61">
        <f t="shared" si="22"/>
        <v>0</v>
      </c>
      <c r="O282" s="51"/>
    </row>
    <row r="283" spans="1:15" ht="15">
      <c r="A283" s="97" t="s">
        <v>118</v>
      </c>
      <c r="B283" s="93"/>
      <c r="C283" s="94"/>
      <c r="D283" s="93"/>
      <c r="E283" s="94"/>
      <c r="F283" s="95"/>
      <c r="G283" s="94"/>
      <c r="H283" s="95"/>
      <c r="I283" s="96"/>
      <c r="J283" s="96"/>
      <c r="K283" s="96"/>
      <c r="L283" s="96"/>
      <c r="M283" s="61">
        <f t="shared" si="22"/>
        <v>0</v>
      </c>
      <c r="O283" s="51"/>
    </row>
    <row r="284" spans="1:15" ht="15.75" thickBot="1">
      <c r="A284" s="97" t="s">
        <v>119</v>
      </c>
      <c r="B284" s="93"/>
      <c r="C284" s="94"/>
      <c r="D284" s="93"/>
      <c r="E284" s="94"/>
      <c r="F284" s="95"/>
      <c r="G284" s="94"/>
      <c r="H284" s="95"/>
      <c r="I284" s="96"/>
      <c r="J284" s="96"/>
      <c r="K284" s="96"/>
      <c r="L284" s="96"/>
      <c r="M284" s="61">
        <f t="shared" si="22"/>
        <v>0</v>
      </c>
      <c r="O284" s="51"/>
    </row>
    <row r="285" spans="1:13" ht="13.5" thickTop="1">
      <c r="A285" s="108" t="s">
        <v>109</v>
      </c>
      <c r="B285" s="83">
        <f aca="true" t="shared" si="23" ref="B285:M285">SUM(B275:B284)</f>
        <v>0</v>
      </c>
      <c r="C285" s="84">
        <f t="shared" si="23"/>
        <v>0</v>
      </c>
      <c r="D285" s="83">
        <f t="shared" si="23"/>
        <v>0</v>
      </c>
      <c r="E285" s="85">
        <f t="shared" si="23"/>
        <v>0</v>
      </c>
      <c r="F285" s="85">
        <f t="shared" si="23"/>
        <v>0</v>
      </c>
      <c r="G285" s="86">
        <f t="shared" si="23"/>
        <v>0</v>
      </c>
      <c r="H285" s="87">
        <f t="shared" si="23"/>
        <v>0</v>
      </c>
      <c r="I285" s="87">
        <f t="shared" si="23"/>
        <v>0</v>
      </c>
      <c r="J285" s="87">
        <f t="shared" si="23"/>
        <v>0</v>
      </c>
      <c r="K285" s="87">
        <f t="shared" si="23"/>
        <v>0</v>
      </c>
      <c r="L285" s="87">
        <f t="shared" si="23"/>
        <v>0</v>
      </c>
      <c r="M285" s="109">
        <f t="shared" si="23"/>
        <v>0</v>
      </c>
    </row>
    <row r="286" spans="1:15" ht="15">
      <c r="A286" s="99" t="str">
        <f>+MID($E267,7,50)&amp;"_LT"&amp;ROW()</f>
        <v>Partenaire 12_LT286</v>
      </c>
      <c r="B286" s="38" t="s">
        <v>34</v>
      </c>
      <c r="C286" s="38"/>
      <c r="D286" s="38"/>
      <c r="E286" s="38"/>
      <c r="F286" s="76">
        <f>IF($M271=1,SUM(B285,F285,I285,J285,K285,L285)*0.04,(SUM(D285,F285)*0.2)+(SUM(D285,F285,SUM(D285,F285)*0.2)*0.4)+(SUM(B285,I285,J285,K285)*0.07))</f>
        <v>0</v>
      </c>
      <c r="G286" s="42"/>
      <c r="H286" s="77"/>
      <c r="I286" s="159" t="s">
        <v>39</v>
      </c>
      <c r="J286" s="160"/>
      <c r="K286" s="160"/>
      <c r="L286" s="161"/>
      <c r="M286" s="62">
        <f>IF(H286=0,F286,MIN(F286,H286))</f>
        <v>0</v>
      </c>
      <c r="O286" s="51" t="s">
        <v>41</v>
      </c>
    </row>
    <row r="287" spans="1:15" ht="20.25">
      <c r="A287" s="99" t="str">
        <f>+LEFT(A286,SEARCH("_",A286)-1)&amp;"_MT"&amp;ROW()</f>
        <v>Partenaire 12_MT287</v>
      </c>
      <c r="B287" s="162" t="s">
        <v>49</v>
      </c>
      <c r="C287" s="163"/>
      <c r="D287" s="163"/>
      <c r="E287" s="163"/>
      <c r="F287" s="163"/>
      <c r="G287" s="163"/>
      <c r="H287" s="163"/>
      <c r="I287" s="163"/>
      <c r="J287" s="78"/>
      <c r="K287" s="164" t="s">
        <v>35</v>
      </c>
      <c r="L287" s="165"/>
      <c r="M287" s="62">
        <f>IF($M271=1,(D285+F285+H285)*J287,0)</f>
        <v>0</v>
      </c>
      <c r="O287" s="52" t="s">
        <v>41</v>
      </c>
    </row>
    <row r="288" spans="1:13" ht="15">
      <c r="A288" s="99" t="str">
        <f>+LEFT(A287,SEARCH("_",A287)-1)&amp;"_NT"&amp;ROW()</f>
        <v>Partenaire 12_NT288</v>
      </c>
      <c r="B288" s="35"/>
      <c r="C288" s="3"/>
      <c r="D288" s="3"/>
      <c r="E288" s="4"/>
      <c r="F288" s="5"/>
      <c r="G288" s="5"/>
      <c r="H288" s="6"/>
      <c r="I288" s="35"/>
      <c r="J288" s="35"/>
      <c r="K288" s="153" t="s">
        <v>37</v>
      </c>
      <c r="L288" s="154"/>
      <c r="M288" s="63">
        <f>M285+M286+M287</f>
        <v>0</v>
      </c>
    </row>
    <row r="289" spans="1:13" ht="15">
      <c r="A289" s="99" t="str">
        <f>+LEFT(A288,SEARCH("_",A288)-1)&amp;"_OT"&amp;ROW()</f>
        <v>Partenaire 12_OT289</v>
      </c>
      <c r="B289" s="35"/>
      <c r="C289" s="3"/>
      <c r="D289" s="3"/>
      <c r="E289" s="4"/>
      <c r="F289" s="5"/>
      <c r="G289" s="5"/>
      <c r="H289" s="153" t="s">
        <v>38</v>
      </c>
      <c r="I289" s="153"/>
      <c r="J289" s="153"/>
      <c r="K289" s="153"/>
      <c r="L289" s="154"/>
      <c r="M289" s="63">
        <f>IF(M271=1,IF(H286&gt;F286,(B285+F285+I285+J285+K285+L285+F286),(B285+F285+I285+J285+K285+L285+H286)),IF(F286&gt;H286,M288-H285-F286+H286,M288-H285))</f>
        <v>0</v>
      </c>
    </row>
    <row r="290" spans="1:15" ht="21" thickBot="1">
      <c r="A290" s="99" t="str">
        <f>+LEFT(A289,SEARCH("_",A289)-1)&amp;"_PT"&amp;ROW()</f>
        <v>Partenaire 12_PT290</v>
      </c>
      <c r="B290" s="47">
        <f>IF(K269="Coût marginal",100%,100%)</f>
        <v>1</v>
      </c>
      <c r="C290" s="44"/>
      <c r="D290" s="44"/>
      <c r="E290" s="45"/>
      <c r="F290" s="46"/>
      <c r="G290" s="46"/>
      <c r="H290" s="155" t="s">
        <v>42</v>
      </c>
      <c r="I290" s="156"/>
      <c r="J290" s="75"/>
      <c r="K290" s="157" t="s">
        <v>36</v>
      </c>
      <c r="L290" s="158"/>
      <c r="M290" s="64">
        <f>IF(ISERROR(J290+0),"Taux Absent / erroné",M289*(J290+0))</f>
        <v>0</v>
      </c>
      <c r="O290" s="52" t="s">
        <v>41</v>
      </c>
    </row>
    <row r="291" spans="1:16" ht="23.25">
      <c r="A291" s="41"/>
      <c r="B291" s="39"/>
      <c r="C291" s="39"/>
      <c r="D291" s="39"/>
      <c r="E291" s="193" t="str">
        <f>"Fiche Partenaire "&amp;RIGHT(E267,2)+1</f>
        <v>Fiche Partenaire 13</v>
      </c>
      <c r="F291" s="193"/>
      <c r="G291" s="193"/>
      <c r="H291" s="193"/>
      <c r="I291" s="39"/>
      <c r="J291" s="39"/>
      <c r="K291" s="39"/>
      <c r="L291" s="56"/>
      <c r="M291" s="40"/>
      <c r="P291" s="1" t="s">
        <v>50</v>
      </c>
    </row>
    <row r="292" spans="1:17" ht="13.5" thickBot="1">
      <c r="A292" s="43"/>
      <c r="B292" s="180" t="s">
        <v>53</v>
      </c>
      <c r="C292" s="181"/>
      <c r="D292" s="181"/>
      <c r="E292" s="181"/>
      <c r="F292" s="35"/>
      <c r="G292" s="181" t="s">
        <v>21</v>
      </c>
      <c r="H292" s="181"/>
      <c r="I292" s="181"/>
      <c r="J292" s="181"/>
      <c r="K292" s="182" t="s">
        <v>22</v>
      </c>
      <c r="L292" s="182"/>
      <c r="M292" s="183"/>
      <c r="P292" s="58" t="s">
        <v>51</v>
      </c>
      <c r="Q292" s="59" t="s">
        <v>52</v>
      </c>
    </row>
    <row r="293" spans="1:13" ht="13.5" thickBot="1">
      <c r="A293" s="43"/>
      <c r="B293" s="184"/>
      <c r="C293" s="185"/>
      <c r="D293" s="185"/>
      <c r="E293" s="186"/>
      <c r="F293" s="35"/>
      <c r="G293" s="187"/>
      <c r="H293" s="188"/>
      <c r="I293" s="188"/>
      <c r="J293" s="189"/>
      <c r="K293" s="190">
        <f>IF(LEN($G293)&gt;1,IF(LEFT($G293,4)="ORGA","Coût marginal","Coût complet"),"")</f>
      </c>
      <c r="L293" s="191"/>
      <c r="M293" s="192"/>
    </row>
    <row r="294" spans="1:15" ht="12.75">
      <c r="A294" s="43"/>
      <c r="B294" s="54"/>
      <c r="C294" s="7"/>
      <c r="D294" s="7"/>
      <c r="E294" s="7"/>
      <c r="F294" s="7"/>
      <c r="G294" s="57" t="str">
        <f>IF(G293="","Veuillez préciser la catégorie de partenaire","")</f>
        <v>Veuillez préciser la catégorie de partenaire</v>
      </c>
      <c r="H294" s="57"/>
      <c r="I294" s="57"/>
      <c r="J294" s="57"/>
      <c r="K294" s="57"/>
      <c r="L294" s="57"/>
      <c r="M294" s="60"/>
      <c r="N294" s="34"/>
      <c r="O294" s="34"/>
    </row>
    <row r="295" spans="1:15" ht="15">
      <c r="A295" s="43"/>
      <c r="B295" s="122" t="s">
        <v>23</v>
      </c>
      <c r="C295" s="122"/>
      <c r="D295" s="122"/>
      <c r="E295" s="122"/>
      <c r="F295" s="122"/>
      <c r="G295" s="122"/>
      <c r="H295" s="122"/>
      <c r="I295" s="122"/>
      <c r="J295" s="122"/>
      <c r="K295" s="122"/>
      <c r="L295" s="122"/>
      <c r="M295" s="53">
        <f>IF($K293="coût marginal",1,2)</f>
        <v>2</v>
      </c>
      <c r="N295" s="8"/>
      <c r="O295" s="8"/>
    </row>
    <row r="296" spans="1:15" ht="15">
      <c r="A296" s="43"/>
      <c r="B296" s="171" t="s">
        <v>24</v>
      </c>
      <c r="C296" s="174" t="s">
        <v>25</v>
      </c>
      <c r="D296" s="175"/>
      <c r="E296" s="175"/>
      <c r="F296" s="175"/>
      <c r="G296" s="175"/>
      <c r="H296" s="176"/>
      <c r="I296" s="177" t="s">
        <v>26</v>
      </c>
      <c r="J296" s="177" t="s">
        <v>27</v>
      </c>
      <c r="K296" s="177" t="s">
        <v>28</v>
      </c>
      <c r="L296" s="177" t="s">
        <v>29</v>
      </c>
      <c r="M296" s="166" t="s">
        <v>30</v>
      </c>
      <c r="O296" s="51" t="s">
        <v>41</v>
      </c>
    </row>
    <row r="297" spans="1:15" ht="20.25">
      <c r="A297" s="43"/>
      <c r="B297" s="172"/>
      <c r="C297" s="169" t="s">
        <v>31</v>
      </c>
      <c r="D297" s="170"/>
      <c r="E297" s="143" t="s">
        <v>47</v>
      </c>
      <c r="F297" s="121"/>
      <c r="G297" s="143" t="s">
        <v>48</v>
      </c>
      <c r="H297" s="121"/>
      <c r="I297" s="178"/>
      <c r="J297" s="178"/>
      <c r="K297" s="178"/>
      <c r="L297" s="178"/>
      <c r="M297" s="167"/>
      <c r="O297" s="52" t="s">
        <v>41</v>
      </c>
    </row>
    <row r="298" spans="1:15" ht="19.5">
      <c r="A298" s="43"/>
      <c r="B298" s="173"/>
      <c r="C298" s="9" t="s">
        <v>32</v>
      </c>
      <c r="D298" s="10" t="s">
        <v>33</v>
      </c>
      <c r="E298" s="11" t="s">
        <v>32</v>
      </c>
      <c r="F298" s="10" t="s">
        <v>33</v>
      </c>
      <c r="G298" s="11" t="s">
        <v>32</v>
      </c>
      <c r="H298" s="10" t="s">
        <v>33</v>
      </c>
      <c r="I298" s="179"/>
      <c r="J298" s="179"/>
      <c r="K298" s="179"/>
      <c r="L298" s="179"/>
      <c r="M298" s="168"/>
      <c r="O298" s="51" t="s">
        <v>41</v>
      </c>
    </row>
    <row r="299" spans="1:15" ht="15">
      <c r="A299" s="97" t="s">
        <v>111</v>
      </c>
      <c r="B299" s="93"/>
      <c r="C299" s="94"/>
      <c r="D299" s="93"/>
      <c r="E299" s="94"/>
      <c r="F299" s="95"/>
      <c r="G299" s="94"/>
      <c r="H299" s="95"/>
      <c r="I299" s="96"/>
      <c r="J299" s="96"/>
      <c r="K299" s="96"/>
      <c r="L299" s="96"/>
      <c r="M299" s="61">
        <f>B299+D299+F299+H299+I299+J299+K299+L299</f>
        <v>0</v>
      </c>
      <c r="O299" s="51"/>
    </row>
    <row r="300" spans="1:15" ht="15">
      <c r="A300" s="97" t="s">
        <v>110</v>
      </c>
      <c r="B300" s="93"/>
      <c r="C300" s="94"/>
      <c r="D300" s="93"/>
      <c r="E300" s="94"/>
      <c r="F300" s="95"/>
      <c r="G300" s="94"/>
      <c r="H300" s="95"/>
      <c r="I300" s="96"/>
      <c r="J300" s="96"/>
      <c r="K300" s="96"/>
      <c r="L300" s="96"/>
      <c r="M300" s="61">
        <f aca="true" t="shared" si="24" ref="M300:M308">B300+D300+F300+H300+I300+J300+K300+L300</f>
        <v>0</v>
      </c>
      <c r="O300" s="51"/>
    </row>
    <row r="301" spans="1:15" ht="15">
      <c r="A301" s="97" t="s">
        <v>112</v>
      </c>
      <c r="B301" s="93"/>
      <c r="C301" s="94"/>
      <c r="D301" s="93"/>
      <c r="E301" s="94"/>
      <c r="F301" s="95"/>
      <c r="G301" s="94"/>
      <c r="H301" s="95"/>
      <c r="I301" s="96"/>
      <c r="J301" s="96"/>
      <c r="K301" s="96"/>
      <c r="L301" s="96"/>
      <c r="M301" s="61">
        <f t="shared" si="24"/>
        <v>0</v>
      </c>
      <c r="O301" s="51"/>
    </row>
    <row r="302" spans="1:15" ht="15">
      <c r="A302" s="97" t="s">
        <v>113</v>
      </c>
      <c r="B302" s="93"/>
      <c r="C302" s="94"/>
      <c r="D302" s="93"/>
      <c r="E302" s="94"/>
      <c r="F302" s="95"/>
      <c r="G302" s="94"/>
      <c r="H302" s="95"/>
      <c r="I302" s="96"/>
      <c r="J302" s="96"/>
      <c r="K302" s="96"/>
      <c r="L302" s="96"/>
      <c r="M302" s="61">
        <f t="shared" si="24"/>
        <v>0</v>
      </c>
      <c r="O302" s="51"/>
    </row>
    <row r="303" spans="1:15" ht="15">
      <c r="A303" s="97" t="s">
        <v>114</v>
      </c>
      <c r="B303" s="93"/>
      <c r="C303" s="94"/>
      <c r="D303" s="93"/>
      <c r="E303" s="94"/>
      <c r="F303" s="95"/>
      <c r="G303" s="94"/>
      <c r="H303" s="95"/>
      <c r="I303" s="96"/>
      <c r="J303" s="96"/>
      <c r="K303" s="96"/>
      <c r="L303" s="96"/>
      <c r="M303" s="61">
        <f t="shared" si="24"/>
        <v>0</v>
      </c>
      <c r="O303" s="51"/>
    </row>
    <row r="304" spans="1:15" ht="15">
      <c r="A304" s="97" t="s">
        <v>115</v>
      </c>
      <c r="B304" s="93"/>
      <c r="C304" s="94"/>
      <c r="D304" s="93"/>
      <c r="E304" s="94"/>
      <c r="F304" s="95"/>
      <c r="G304" s="94"/>
      <c r="H304" s="95"/>
      <c r="I304" s="96"/>
      <c r="J304" s="96"/>
      <c r="K304" s="96"/>
      <c r="L304" s="96"/>
      <c r="M304" s="61">
        <f t="shared" si="24"/>
        <v>0</v>
      </c>
      <c r="O304" s="51"/>
    </row>
    <row r="305" spans="1:15" ht="15">
      <c r="A305" s="97" t="s">
        <v>116</v>
      </c>
      <c r="B305" s="93"/>
      <c r="C305" s="94"/>
      <c r="D305" s="93"/>
      <c r="E305" s="94"/>
      <c r="F305" s="95"/>
      <c r="G305" s="94"/>
      <c r="H305" s="95"/>
      <c r="I305" s="96"/>
      <c r="J305" s="96"/>
      <c r="K305" s="96"/>
      <c r="L305" s="96"/>
      <c r="M305" s="61">
        <f t="shared" si="24"/>
        <v>0</v>
      </c>
      <c r="O305" s="51"/>
    </row>
    <row r="306" spans="1:15" ht="15">
      <c r="A306" s="97" t="s">
        <v>117</v>
      </c>
      <c r="B306" s="93"/>
      <c r="C306" s="94"/>
      <c r="D306" s="93"/>
      <c r="E306" s="94"/>
      <c r="F306" s="95"/>
      <c r="G306" s="94"/>
      <c r="H306" s="95"/>
      <c r="I306" s="96"/>
      <c r="J306" s="96"/>
      <c r="K306" s="96"/>
      <c r="L306" s="96"/>
      <c r="M306" s="61">
        <f t="shared" si="24"/>
        <v>0</v>
      </c>
      <c r="O306" s="51"/>
    </row>
    <row r="307" spans="1:15" ht="15">
      <c r="A307" s="97" t="s">
        <v>118</v>
      </c>
      <c r="B307" s="93"/>
      <c r="C307" s="94"/>
      <c r="D307" s="93"/>
      <c r="E307" s="94"/>
      <c r="F307" s="95"/>
      <c r="G307" s="94"/>
      <c r="H307" s="95"/>
      <c r="I307" s="96"/>
      <c r="J307" s="96"/>
      <c r="K307" s="96"/>
      <c r="L307" s="96"/>
      <c r="M307" s="61">
        <f t="shared" si="24"/>
        <v>0</v>
      </c>
      <c r="O307" s="51"/>
    </row>
    <row r="308" spans="1:15" ht="15.75" thickBot="1">
      <c r="A308" s="97" t="s">
        <v>119</v>
      </c>
      <c r="B308" s="93"/>
      <c r="C308" s="94"/>
      <c r="D308" s="93"/>
      <c r="E308" s="94"/>
      <c r="F308" s="95"/>
      <c r="G308" s="94"/>
      <c r="H308" s="95"/>
      <c r="I308" s="96"/>
      <c r="J308" s="96"/>
      <c r="K308" s="96"/>
      <c r="L308" s="96"/>
      <c r="M308" s="61">
        <f t="shared" si="24"/>
        <v>0</v>
      </c>
      <c r="O308" s="51"/>
    </row>
    <row r="309" spans="1:13" ht="13.5" thickTop="1">
      <c r="A309" s="108" t="s">
        <v>109</v>
      </c>
      <c r="B309" s="83">
        <f aca="true" t="shared" si="25" ref="B309:M309">SUM(B299:B308)</f>
        <v>0</v>
      </c>
      <c r="C309" s="84">
        <f t="shared" si="25"/>
        <v>0</v>
      </c>
      <c r="D309" s="83">
        <f t="shared" si="25"/>
        <v>0</v>
      </c>
      <c r="E309" s="85">
        <f t="shared" si="25"/>
        <v>0</v>
      </c>
      <c r="F309" s="85">
        <f t="shared" si="25"/>
        <v>0</v>
      </c>
      <c r="G309" s="86">
        <f t="shared" si="25"/>
        <v>0</v>
      </c>
      <c r="H309" s="87">
        <f t="shared" si="25"/>
        <v>0</v>
      </c>
      <c r="I309" s="87">
        <f t="shared" si="25"/>
        <v>0</v>
      </c>
      <c r="J309" s="87">
        <f t="shared" si="25"/>
        <v>0</v>
      </c>
      <c r="K309" s="87">
        <f t="shared" si="25"/>
        <v>0</v>
      </c>
      <c r="L309" s="87">
        <f t="shared" si="25"/>
        <v>0</v>
      </c>
      <c r="M309" s="109">
        <f t="shared" si="25"/>
        <v>0</v>
      </c>
    </row>
    <row r="310" spans="1:15" ht="15">
      <c r="A310" s="99" t="str">
        <f>+MID($E291,7,50)&amp;"_LT"&amp;ROW()</f>
        <v>Partenaire 13_LT310</v>
      </c>
      <c r="B310" s="38" t="s">
        <v>34</v>
      </c>
      <c r="C310" s="38"/>
      <c r="D310" s="38"/>
      <c r="E310" s="38"/>
      <c r="F310" s="76">
        <f>IF($M295=1,SUM(B309,F309,I309,J309,K309,L309)*0.04,(SUM(D309,F309)*0.2)+(SUM(D309,F309,SUM(D309,F309)*0.2)*0.4)+(SUM(B309,I309,J309,K309)*0.07))</f>
        <v>0</v>
      </c>
      <c r="G310" s="42"/>
      <c r="H310" s="77"/>
      <c r="I310" s="159" t="s">
        <v>39</v>
      </c>
      <c r="J310" s="160"/>
      <c r="K310" s="160"/>
      <c r="L310" s="161"/>
      <c r="M310" s="62">
        <f>IF(H310=0,F310,MIN(F310,H310))</f>
        <v>0</v>
      </c>
      <c r="O310" s="51" t="s">
        <v>41</v>
      </c>
    </row>
    <row r="311" spans="1:15" ht="20.25">
      <c r="A311" s="99" t="str">
        <f>+LEFT(A310,SEARCH("_",A310)-1)&amp;"_MT"&amp;ROW()</f>
        <v>Partenaire 13_MT311</v>
      </c>
      <c r="B311" s="162" t="s">
        <v>49</v>
      </c>
      <c r="C311" s="163"/>
      <c r="D311" s="163"/>
      <c r="E311" s="163"/>
      <c r="F311" s="163"/>
      <c r="G311" s="163"/>
      <c r="H311" s="163"/>
      <c r="I311" s="163"/>
      <c r="J311" s="78"/>
      <c r="K311" s="164" t="s">
        <v>35</v>
      </c>
      <c r="L311" s="165"/>
      <c r="M311" s="62">
        <f>IF($M295=1,(D309+F309+H309)*J311,0)</f>
        <v>0</v>
      </c>
      <c r="O311" s="52" t="s">
        <v>41</v>
      </c>
    </row>
    <row r="312" spans="1:13" ht="15">
      <c r="A312" s="99" t="str">
        <f>+LEFT(A311,SEARCH("_",A311)-1)&amp;"_NT"&amp;ROW()</f>
        <v>Partenaire 13_NT312</v>
      </c>
      <c r="B312" s="35"/>
      <c r="C312" s="3"/>
      <c r="D312" s="3"/>
      <c r="E312" s="4"/>
      <c r="F312" s="5"/>
      <c r="G312" s="5"/>
      <c r="H312" s="6"/>
      <c r="I312" s="35"/>
      <c r="J312" s="35"/>
      <c r="K312" s="153" t="s">
        <v>37</v>
      </c>
      <c r="L312" s="154"/>
      <c r="M312" s="63">
        <f>M309+M310+M311</f>
        <v>0</v>
      </c>
    </row>
    <row r="313" spans="1:13" ht="15">
      <c r="A313" s="99" t="str">
        <f>+LEFT(A312,SEARCH("_",A312)-1)&amp;"_OT"&amp;ROW()</f>
        <v>Partenaire 13_OT313</v>
      </c>
      <c r="B313" s="35"/>
      <c r="C313" s="3"/>
      <c r="D313" s="3"/>
      <c r="E313" s="4"/>
      <c r="F313" s="5"/>
      <c r="G313" s="5"/>
      <c r="H313" s="153" t="s">
        <v>38</v>
      </c>
      <c r="I313" s="153"/>
      <c r="J313" s="153"/>
      <c r="K313" s="153"/>
      <c r="L313" s="154"/>
      <c r="M313" s="63">
        <f>IF(M295=1,IF(H310&gt;F310,(B309+F309+I309+J309+K309+L309+F310),(B309+F309+I309+J309+K309+L309+H310)),IF(F310&gt;H310,M312-H309-F310+H310,M312-H309))</f>
        <v>0</v>
      </c>
    </row>
    <row r="314" spans="1:15" ht="21" thickBot="1">
      <c r="A314" s="99" t="str">
        <f>+LEFT(A313,SEARCH("_",A313)-1)&amp;"_PT"&amp;ROW()</f>
        <v>Partenaire 13_PT314</v>
      </c>
      <c r="B314" s="47">
        <f>IF(K293="Coût marginal",100%,100%)</f>
        <v>1</v>
      </c>
      <c r="C314" s="44"/>
      <c r="D314" s="44"/>
      <c r="E314" s="45"/>
      <c r="F314" s="46"/>
      <c r="G314" s="46"/>
      <c r="H314" s="155" t="s">
        <v>42</v>
      </c>
      <c r="I314" s="156"/>
      <c r="J314" s="75"/>
      <c r="K314" s="157" t="s">
        <v>36</v>
      </c>
      <c r="L314" s="158"/>
      <c r="M314" s="64">
        <f>IF(ISERROR(J314+0),"Taux Absent / erroné",M313*(J314+0))</f>
        <v>0</v>
      </c>
      <c r="O314" s="52" t="s">
        <v>41</v>
      </c>
    </row>
    <row r="315" spans="1:16" ht="23.25">
      <c r="A315" s="41"/>
      <c r="B315" s="39"/>
      <c r="C315" s="39"/>
      <c r="D315" s="39"/>
      <c r="E315" s="193" t="str">
        <f>"Fiche Partenaire "&amp;RIGHT(E291,2)+1</f>
        <v>Fiche Partenaire 14</v>
      </c>
      <c r="F315" s="193"/>
      <c r="G315" s="193"/>
      <c r="H315" s="193"/>
      <c r="I315" s="39"/>
      <c r="J315" s="39"/>
      <c r="K315" s="39"/>
      <c r="L315" s="56"/>
      <c r="M315" s="40"/>
      <c r="P315" s="1" t="s">
        <v>50</v>
      </c>
    </row>
    <row r="316" spans="1:17" ht="13.5" thickBot="1">
      <c r="A316" s="43"/>
      <c r="B316" s="180" t="s">
        <v>53</v>
      </c>
      <c r="C316" s="181"/>
      <c r="D316" s="181"/>
      <c r="E316" s="181"/>
      <c r="F316" s="35"/>
      <c r="G316" s="181" t="s">
        <v>21</v>
      </c>
      <c r="H316" s="181"/>
      <c r="I316" s="181"/>
      <c r="J316" s="181"/>
      <c r="K316" s="182" t="s">
        <v>22</v>
      </c>
      <c r="L316" s="182"/>
      <c r="M316" s="183"/>
      <c r="P316" s="58" t="s">
        <v>51</v>
      </c>
      <c r="Q316" s="59" t="s">
        <v>52</v>
      </c>
    </row>
    <row r="317" spans="1:13" ht="15" customHeight="1" thickBot="1">
      <c r="A317" s="43"/>
      <c r="B317" s="184"/>
      <c r="C317" s="185"/>
      <c r="D317" s="185"/>
      <c r="E317" s="186"/>
      <c r="F317" s="35"/>
      <c r="G317" s="187"/>
      <c r="H317" s="188"/>
      <c r="I317" s="188"/>
      <c r="J317" s="189"/>
      <c r="K317" s="190">
        <f>IF(LEN($G317)&gt;1,IF(LEFT($G317,4)="ORGA","Coût marginal","Coût complet"),"")</f>
      </c>
      <c r="L317" s="191"/>
      <c r="M317" s="192"/>
    </row>
    <row r="318" spans="1:15" ht="12.75">
      <c r="A318" s="43"/>
      <c r="B318" s="54"/>
      <c r="C318" s="7"/>
      <c r="D318" s="7"/>
      <c r="E318" s="7"/>
      <c r="F318" s="7"/>
      <c r="G318" s="57" t="str">
        <f>IF(G317="","Veuillez préciser la catégorie de partenaire","")</f>
        <v>Veuillez préciser la catégorie de partenaire</v>
      </c>
      <c r="H318" s="57"/>
      <c r="I318" s="57"/>
      <c r="J318" s="57"/>
      <c r="K318" s="57"/>
      <c r="L318" s="57"/>
      <c r="M318" s="60"/>
      <c r="N318" s="34"/>
      <c r="O318" s="34"/>
    </row>
    <row r="319" spans="1:15" ht="15">
      <c r="A319" s="43"/>
      <c r="B319" s="122" t="s">
        <v>23</v>
      </c>
      <c r="C319" s="122"/>
      <c r="D319" s="122"/>
      <c r="E319" s="122"/>
      <c r="F319" s="122"/>
      <c r="G319" s="122"/>
      <c r="H319" s="122"/>
      <c r="I319" s="122"/>
      <c r="J319" s="122"/>
      <c r="K319" s="122"/>
      <c r="L319" s="122"/>
      <c r="M319" s="53">
        <f>IF($K317="coût marginal",1,2)</f>
        <v>2</v>
      </c>
      <c r="N319" s="8"/>
      <c r="O319" s="8"/>
    </row>
    <row r="320" spans="1:15" ht="15">
      <c r="A320" s="43"/>
      <c r="B320" s="171" t="s">
        <v>24</v>
      </c>
      <c r="C320" s="174" t="s">
        <v>25</v>
      </c>
      <c r="D320" s="175"/>
      <c r="E320" s="175"/>
      <c r="F320" s="175"/>
      <c r="G320" s="175"/>
      <c r="H320" s="176"/>
      <c r="I320" s="177" t="s">
        <v>26</v>
      </c>
      <c r="J320" s="177" t="s">
        <v>27</v>
      </c>
      <c r="K320" s="177" t="s">
        <v>28</v>
      </c>
      <c r="L320" s="177" t="s">
        <v>29</v>
      </c>
      <c r="M320" s="166" t="s">
        <v>30</v>
      </c>
      <c r="O320" s="51" t="s">
        <v>41</v>
      </c>
    </row>
    <row r="321" spans="1:15" ht="20.25">
      <c r="A321" s="43"/>
      <c r="B321" s="172"/>
      <c r="C321" s="169" t="s">
        <v>31</v>
      </c>
      <c r="D321" s="170"/>
      <c r="E321" s="143" t="s">
        <v>47</v>
      </c>
      <c r="F321" s="121"/>
      <c r="G321" s="143" t="s">
        <v>48</v>
      </c>
      <c r="H321" s="121"/>
      <c r="I321" s="178"/>
      <c r="J321" s="178"/>
      <c r="K321" s="178"/>
      <c r="L321" s="178"/>
      <c r="M321" s="167"/>
      <c r="O321" s="52" t="s">
        <v>41</v>
      </c>
    </row>
    <row r="322" spans="1:15" ht="19.5">
      <c r="A322" s="43"/>
      <c r="B322" s="173"/>
      <c r="C322" s="9" t="s">
        <v>32</v>
      </c>
      <c r="D322" s="10" t="s">
        <v>33</v>
      </c>
      <c r="E322" s="11" t="s">
        <v>32</v>
      </c>
      <c r="F322" s="10" t="s">
        <v>33</v>
      </c>
      <c r="G322" s="11" t="s">
        <v>32</v>
      </c>
      <c r="H322" s="10" t="s">
        <v>33</v>
      </c>
      <c r="I322" s="179"/>
      <c r="J322" s="179"/>
      <c r="K322" s="179"/>
      <c r="L322" s="179"/>
      <c r="M322" s="168"/>
      <c r="O322" s="51" t="s">
        <v>41</v>
      </c>
    </row>
    <row r="323" spans="1:15" ht="15">
      <c r="A323" s="97" t="s">
        <v>111</v>
      </c>
      <c r="B323" s="93"/>
      <c r="C323" s="94"/>
      <c r="D323" s="93"/>
      <c r="E323" s="94"/>
      <c r="F323" s="95"/>
      <c r="G323" s="94"/>
      <c r="H323" s="95"/>
      <c r="I323" s="96"/>
      <c r="J323" s="96"/>
      <c r="K323" s="96"/>
      <c r="L323" s="96"/>
      <c r="M323" s="61">
        <f>B323+D323+F323+H323+I323+J323+K323+L323</f>
        <v>0</v>
      </c>
      <c r="O323" s="51"/>
    </row>
    <row r="324" spans="1:15" ht="15">
      <c r="A324" s="97" t="s">
        <v>110</v>
      </c>
      <c r="B324" s="93"/>
      <c r="C324" s="94"/>
      <c r="D324" s="93"/>
      <c r="E324" s="94"/>
      <c r="F324" s="95"/>
      <c r="G324" s="94"/>
      <c r="H324" s="95"/>
      <c r="I324" s="96"/>
      <c r="J324" s="96"/>
      <c r="K324" s="96"/>
      <c r="L324" s="96"/>
      <c r="M324" s="61">
        <f aca="true" t="shared" si="26" ref="M324:M332">B324+D324+F324+H324+I324+J324+K324+L324</f>
        <v>0</v>
      </c>
      <c r="O324" s="51"/>
    </row>
    <row r="325" spans="1:15" ht="15">
      <c r="A325" s="97" t="s">
        <v>112</v>
      </c>
      <c r="B325" s="93"/>
      <c r="C325" s="94"/>
      <c r="D325" s="93"/>
      <c r="E325" s="94"/>
      <c r="F325" s="95"/>
      <c r="G325" s="94"/>
      <c r="H325" s="95"/>
      <c r="I325" s="96"/>
      <c r="J325" s="96"/>
      <c r="K325" s="96"/>
      <c r="L325" s="96"/>
      <c r="M325" s="61">
        <f t="shared" si="26"/>
        <v>0</v>
      </c>
      <c r="O325" s="51"/>
    </row>
    <row r="326" spans="1:15" ht="15">
      <c r="A326" s="97" t="s">
        <v>113</v>
      </c>
      <c r="B326" s="93"/>
      <c r="C326" s="94"/>
      <c r="D326" s="93"/>
      <c r="E326" s="94"/>
      <c r="F326" s="95"/>
      <c r="G326" s="94"/>
      <c r="H326" s="95"/>
      <c r="I326" s="96"/>
      <c r="J326" s="96"/>
      <c r="K326" s="96"/>
      <c r="L326" s="96"/>
      <c r="M326" s="61">
        <f t="shared" si="26"/>
        <v>0</v>
      </c>
      <c r="O326" s="51"/>
    </row>
    <row r="327" spans="1:15" ht="15">
      <c r="A327" s="97" t="s">
        <v>114</v>
      </c>
      <c r="B327" s="93"/>
      <c r="C327" s="94"/>
      <c r="D327" s="93"/>
      <c r="E327" s="94"/>
      <c r="F327" s="95"/>
      <c r="G327" s="94"/>
      <c r="H327" s="95"/>
      <c r="I327" s="96"/>
      <c r="J327" s="96"/>
      <c r="K327" s="96"/>
      <c r="L327" s="96"/>
      <c r="M327" s="61">
        <f t="shared" si="26"/>
        <v>0</v>
      </c>
      <c r="O327" s="51"/>
    </row>
    <row r="328" spans="1:15" ht="15">
      <c r="A328" s="97" t="s">
        <v>115</v>
      </c>
      <c r="B328" s="93"/>
      <c r="C328" s="94"/>
      <c r="D328" s="93"/>
      <c r="E328" s="94"/>
      <c r="F328" s="95"/>
      <c r="G328" s="94"/>
      <c r="H328" s="95"/>
      <c r="I328" s="96"/>
      <c r="J328" s="96"/>
      <c r="K328" s="96"/>
      <c r="L328" s="96"/>
      <c r="M328" s="61">
        <f t="shared" si="26"/>
        <v>0</v>
      </c>
      <c r="O328" s="51"/>
    </row>
    <row r="329" spans="1:15" ht="15">
      <c r="A329" s="97" t="s">
        <v>116</v>
      </c>
      <c r="B329" s="93"/>
      <c r="C329" s="94"/>
      <c r="D329" s="93"/>
      <c r="E329" s="94"/>
      <c r="F329" s="95"/>
      <c r="G329" s="94"/>
      <c r="H329" s="95"/>
      <c r="I329" s="96"/>
      <c r="J329" s="96"/>
      <c r="K329" s="96"/>
      <c r="L329" s="96"/>
      <c r="M329" s="61">
        <f t="shared" si="26"/>
        <v>0</v>
      </c>
      <c r="O329" s="51"/>
    </row>
    <row r="330" spans="1:15" ht="15">
      <c r="A330" s="97" t="s">
        <v>117</v>
      </c>
      <c r="B330" s="93"/>
      <c r="C330" s="94"/>
      <c r="D330" s="93"/>
      <c r="E330" s="94"/>
      <c r="F330" s="95"/>
      <c r="G330" s="94"/>
      <c r="H330" s="95"/>
      <c r="I330" s="96"/>
      <c r="J330" s="96"/>
      <c r="K330" s="96"/>
      <c r="L330" s="96"/>
      <c r="M330" s="61">
        <f t="shared" si="26"/>
        <v>0</v>
      </c>
      <c r="O330" s="51"/>
    </row>
    <row r="331" spans="1:15" ht="15">
      <c r="A331" s="97" t="s">
        <v>118</v>
      </c>
      <c r="B331" s="93"/>
      <c r="C331" s="94"/>
      <c r="D331" s="93"/>
      <c r="E331" s="94"/>
      <c r="F331" s="95"/>
      <c r="G331" s="94"/>
      <c r="H331" s="95"/>
      <c r="I331" s="96"/>
      <c r="J331" s="96"/>
      <c r="K331" s="96"/>
      <c r="L331" s="96"/>
      <c r="M331" s="61">
        <f t="shared" si="26"/>
        <v>0</v>
      </c>
      <c r="O331" s="51"/>
    </row>
    <row r="332" spans="1:15" ht="15.75" thickBot="1">
      <c r="A332" s="97" t="s">
        <v>119</v>
      </c>
      <c r="B332" s="93"/>
      <c r="C332" s="94"/>
      <c r="D332" s="93"/>
      <c r="E332" s="94"/>
      <c r="F332" s="95"/>
      <c r="G332" s="94"/>
      <c r="H332" s="95"/>
      <c r="I332" s="96"/>
      <c r="J332" s="96"/>
      <c r="K332" s="96"/>
      <c r="L332" s="96"/>
      <c r="M332" s="61">
        <f t="shared" si="26"/>
        <v>0</v>
      </c>
      <c r="O332" s="51"/>
    </row>
    <row r="333" spans="1:13" ht="13.5" thickTop="1">
      <c r="A333" s="108" t="s">
        <v>109</v>
      </c>
      <c r="B333" s="83">
        <f aca="true" t="shared" si="27" ref="B333:M333">SUM(B323:B332)</f>
        <v>0</v>
      </c>
      <c r="C333" s="84">
        <f t="shared" si="27"/>
        <v>0</v>
      </c>
      <c r="D333" s="83">
        <f t="shared" si="27"/>
        <v>0</v>
      </c>
      <c r="E333" s="85">
        <f t="shared" si="27"/>
        <v>0</v>
      </c>
      <c r="F333" s="85">
        <f t="shared" si="27"/>
        <v>0</v>
      </c>
      <c r="G333" s="86">
        <f t="shared" si="27"/>
        <v>0</v>
      </c>
      <c r="H333" s="87">
        <f t="shared" si="27"/>
        <v>0</v>
      </c>
      <c r="I333" s="87">
        <f t="shared" si="27"/>
        <v>0</v>
      </c>
      <c r="J333" s="87">
        <f t="shared" si="27"/>
        <v>0</v>
      </c>
      <c r="K333" s="87">
        <f t="shared" si="27"/>
        <v>0</v>
      </c>
      <c r="L333" s="87">
        <f t="shared" si="27"/>
        <v>0</v>
      </c>
      <c r="M333" s="109">
        <f t="shared" si="27"/>
        <v>0</v>
      </c>
    </row>
    <row r="334" spans="1:15" ht="15">
      <c r="A334" s="99" t="str">
        <f>+MID($E315,7,50)&amp;"_LT"&amp;ROW()</f>
        <v>Partenaire 14_LT334</v>
      </c>
      <c r="B334" s="38" t="s">
        <v>34</v>
      </c>
      <c r="C334" s="38"/>
      <c r="D334" s="38"/>
      <c r="E334" s="38"/>
      <c r="F334" s="76">
        <f>IF($M319=1,SUM(B333,F333,I333,J333,K333,L333)*0.04,(SUM(D333,F333)*0.2)+(SUM(D333,F333,SUM(D333,F333)*0.2)*0.4)+(SUM(B333,I333,J333,K333)*0.07))</f>
        <v>0</v>
      </c>
      <c r="G334" s="42"/>
      <c r="H334" s="77"/>
      <c r="I334" s="159" t="s">
        <v>39</v>
      </c>
      <c r="J334" s="160"/>
      <c r="K334" s="160"/>
      <c r="L334" s="161"/>
      <c r="M334" s="62">
        <f>IF(H334=0,F334,MIN(F334,H334))</f>
        <v>0</v>
      </c>
      <c r="O334" s="51" t="s">
        <v>41</v>
      </c>
    </row>
    <row r="335" spans="1:15" ht="20.25">
      <c r="A335" s="99" t="str">
        <f>+LEFT(A334,SEARCH("_",A334)-1)&amp;"_MT"&amp;ROW()</f>
        <v>Partenaire 14_MT335</v>
      </c>
      <c r="B335" s="162" t="s">
        <v>49</v>
      </c>
      <c r="C335" s="163"/>
      <c r="D335" s="163"/>
      <c r="E335" s="163"/>
      <c r="F335" s="163"/>
      <c r="G335" s="163"/>
      <c r="H335" s="163"/>
      <c r="I335" s="163"/>
      <c r="J335" s="78"/>
      <c r="K335" s="164" t="s">
        <v>35</v>
      </c>
      <c r="L335" s="165"/>
      <c r="M335" s="62">
        <f>IF($M319=1,(D333+F333+H333)*J335,0)</f>
        <v>0</v>
      </c>
      <c r="O335" s="52" t="s">
        <v>41</v>
      </c>
    </row>
    <row r="336" spans="1:13" ht="15">
      <c r="A336" s="99" t="str">
        <f>+LEFT(A335,SEARCH("_",A335)-1)&amp;"_NT"&amp;ROW()</f>
        <v>Partenaire 14_NT336</v>
      </c>
      <c r="B336" s="35"/>
      <c r="C336" s="3"/>
      <c r="D336" s="3"/>
      <c r="E336" s="4"/>
      <c r="F336" s="5"/>
      <c r="G336" s="5"/>
      <c r="H336" s="6"/>
      <c r="I336" s="35"/>
      <c r="J336" s="35"/>
      <c r="K336" s="153" t="s">
        <v>37</v>
      </c>
      <c r="L336" s="154"/>
      <c r="M336" s="63">
        <f>M333+M334+M335</f>
        <v>0</v>
      </c>
    </row>
    <row r="337" spans="1:13" ht="15">
      <c r="A337" s="99" t="str">
        <f>+LEFT(A336,SEARCH("_",A336)-1)&amp;"_OT"&amp;ROW()</f>
        <v>Partenaire 14_OT337</v>
      </c>
      <c r="B337" s="35"/>
      <c r="C337" s="3"/>
      <c r="D337" s="3"/>
      <c r="E337" s="4"/>
      <c r="F337" s="5"/>
      <c r="G337" s="5"/>
      <c r="H337" s="153" t="s">
        <v>38</v>
      </c>
      <c r="I337" s="153"/>
      <c r="J337" s="153"/>
      <c r="K337" s="153"/>
      <c r="L337" s="154"/>
      <c r="M337" s="63">
        <f>IF(M319=1,IF(H334&gt;F334,(B333+F333+I333+J333+K333+L333+F334),(B333+F333+I333+J333+K333+L333+H334)),IF(F334&gt;H334,M336-H333-F334+H334,M336-H333))</f>
        <v>0</v>
      </c>
    </row>
    <row r="338" spans="1:15" ht="21" thickBot="1">
      <c r="A338" s="99" t="str">
        <f>+LEFT(A337,SEARCH("_",A337)-1)&amp;"_PT"&amp;ROW()</f>
        <v>Partenaire 14_PT338</v>
      </c>
      <c r="B338" s="47">
        <f>IF(K317="Coût marginal",100%,100%)</f>
        <v>1</v>
      </c>
      <c r="C338" s="44"/>
      <c r="D338" s="44"/>
      <c r="E338" s="45"/>
      <c r="F338" s="46"/>
      <c r="G338" s="46"/>
      <c r="H338" s="155" t="s">
        <v>42</v>
      </c>
      <c r="I338" s="156"/>
      <c r="J338" s="75"/>
      <c r="K338" s="157" t="s">
        <v>36</v>
      </c>
      <c r="L338" s="158"/>
      <c r="M338" s="64">
        <f>IF(ISERROR(J338+0),"Taux Absent / erroné",M337*(J338+0))</f>
        <v>0</v>
      </c>
      <c r="O338" s="52" t="s">
        <v>41</v>
      </c>
    </row>
    <row r="339" spans="1:13" ht="34.5" customHeight="1">
      <c r="A339" s="41"/>
      <c r="B339" s="209" t="s">
        <v>2</v>
      </c>
      <c r="C339" s="196"/>
      <c r="D339" s="196"/>
      <c r="E339" s="196"/>
      <c r="F339" s="196"/>
      <c r="G339" s="196"/>
      <c r="H339" s="196"/>
      <c r="I339" s="196"/>
      <c r="J339" s="196"/>
      <c r="K339" s="196"/>
      <c r="L339" s="196"/>
      <c r="M339" s="197"/>
    </row>
    <row r="340" spans="1:15" ht="15" customHeight="1">
      <c r="A340" s="43"/>
      <c r="B340" s="171" t="s">
        <v>24</v>
      </c>
      <c r="C340" s="174" t="s">
        <v>25</v>
      </c>
      <c r="D340" s="175"/>
      <c r="E340" s="175"/>
      <c r="F340" s="175"/>
      <c r="G340" s="175"/>
      <c r="H340" s="176"/>
      <c r="I340" s="177" t="s">
        <v>26</v>
      </c>
      <c r="J340" s="177" t="s">
        <v>27</v>
      </c>
      <c r="K340" s="177" t="s">
        <v>28</v>
      </c>
      <c r="L340" s="177" t="s">
        <v>29</v>
      </c>
      <c r="M340" s="166" t="s">
        <v>30</v>
      </c>
      <c r="O340" s="51" t="s">
        <v>41</v>
      </c>
    </row>
    <row r="341" spans="1:15" ht="20.25">
      <c r="A341" s="43"/>
      <c r="B341" s="172"/>
      <c r="C341" s="169" t="s">
        <v>31</v>
      </c>
      <c r="D341" s="170"/>
      <c r="E341" s="143" t="s">
        <v>47</v>
      </c>
      <c r="F341" s="121"/>
      <c r="G341" s="143" t="s">
        <v>48</v>
      </c>
      <c r="H341" s="121"/>
      <c r="I341" s="178"/>
      <c r="J341" s="178"/>
      <c r="K341" s="178"/>
      <c r="L341" s="178"/>
      <c r="M341" s="167"/>
      <c r="O341" s="52" t="s">
        <v>41</v>
      </c>
    </row>
    <row r="342" spans="1:15" ht="19.5">
      <c r="A342" s="43"/>
      <c r="B342" s="173"/>
      <c r="C342" s="9" t="s">
        <v>32</v>
      </c>
      <c r="D342" s="10" t="s">
        <v>33</v>
      </c>
      <c r="E342" s="11" t="s">
        <v>32</v>
      </c>
      <c r="F342" s="10" t="s">
        <v>33</v>
      </c>
      <c r="G342" s="11" t="s">
        <v>32</v>
      </c>
      <c r="H342" s="10" t="s">
        <v>33</v>
      </c>
      <c r="I342" s="179"/>
      <c r="J342" s="179"/>
      <c r="K342" s="179"/>
      <c r="L342" s="179"/>
      <c r="M342" s="168"/>
      <c r="O342" s="51" t="s">
        <v>41</v>
      </c>
    </row>
    <row r="343" spans="1:13" ht="12.75">
      <c r="A343" s="98" t="s">
        <v>43</v>
      </c>
      <c r="B343" s="65">
        <f>B21</f>
        <v>0</v>
      </c>
      <c r="C343" s="65">
        <f aca="true" t="shared" si="28" ref="C343:M343">C21</f>
        <v>0</v>
      </c>
      <c r="D343" s="65">
        <f t="shared" si="28"/>
        <v>0</v>
      </c>
      <c r="E343" s="65">
        <f t="shared" si="28"/>
        <v>0</v>
      </c>
      <c r="F343" s="65">
        <f t="shared" si="28"/>
        <v>0</v>
      </c>
      <c r="G343" s="65">
        <f t="shared" si="28"/>
        <v>0</v>
      </c>
      <c r="H343" s="65">
        <f t="shared" si="28"/>
        <v>0</v>
      </c>
      <c r="I343" s="65">
        <f t="shared" si="28"/>
        <v>0</v>
      </c>
      <c r="J343" s="65">
        <f t="shared" si="28"/>
        <v>0</v>
      </c>
      <c r="K343" s="65">
        <f t="shared" si="28"/>
        <v>0</v>
      </c>
      <c r="L343" s="65">
        <f t="shared" si="28"/>
        <v>0</v>
      </c>
      <c r="M343" s="110">
        <f t="shared" si="28"/>
        <v>0</v>
      </c>
    </row>
    <row r="344" spans="1:15" ht="15">
      <c r="A344" s="98" t="s">
        <v>44</v>
      </c>
      <c r="B344" s="65">
        <f>+B45</f>
        <v>0</v>
      </c>
      <c r="C344" s="65">
        <f aca="true" t="shared" si="29" ref="C344:M344">+C45</f>
        <v>0</v>
      </c>
      <c r="D344" s="65">
        <f t="shared" si="29"/>
        <v>0</v>
      </c>
      <c r="E344" s="65">
        <f t="shared" si="29"/>
        <v>0</v>
      </c>
      <c r="F344" s="65">
        <f t="shared" si="29"/>
        <v>0</v>
      </c>
      <c r="G344" s="65">
        <f t="shared" si="29"/>
        <v>0</v>
      </c>
      <c r="H344" s="65">
        <f t="shared" si="29"/>
        <v>0</v>
      </c>
      <c r="I344" s="65">
        <f t="shared" si="29"/>
        <v>0</v>
      </c>
      <c r="J344" s="65">
        <f t="shared" si="29"/>
        <v>0</v>
      </c>
      <c r="K344" s="65">
        <f t="shared" si="29"/>
        <v>0</v>
      </c>
      <c r="L344" s="65">
        <f t="shared" si="29"/>
        <v>0</v>
      </c>
      <c r="M344" s="110">
        <f t="shared" si="29"/>
        <v>0</v>
      </c>
      <c r="O344" s="51"/>
    </row>
    <row r="345" spans="1:15" ht="15">
      <c r="A345" s="98" t="s">
        <v>45</v>
      </c>
      <c r="B345" s="65">
        <f>B69</f>
        <v>0</v>
      </c>
      <c r="C345" s="65">
        <f aca="true" t="shared" si="30" ref="C345:M345">C69</f>
        <v>0</v>
      </c>
      <c r="D345" s="65">
        <f t="shared" si="30"/>
        <v>0</v>
      </c>
      <c r="E345" s="65">
        <f t="shared" si="30"/>
        <v>0</v>
      </c>
      <c r="F345" s="65">
        <f t="shared" si="30"/>
        <v>0</v>
      </c>
      <c r="G345" s="65">
        <f t="shared" si="30"/>
        <v>0</v>
      </c>
      <c r="H345" s="65">
        <f t="shared" si="30"/>
        <v>0</v>
      </c>
      <c r="I345" s="65">
        <f t="shared" si="30"/>
        <v>0</v>
      </c>
      <c r="J345" s="65">
        <f t="shared" si="30"/>
        <v>0</v>
      </c>
      <c r="K345" s="65">
        <f t="shared" si="30"/>
        <v>0</v>
      </c>
      <c r="L345" s="65">
        <f t="shared" si="30"/>
        <v>0</v>
      </c>
      <c r="M345" s="110">
        <f t="shared" si="30"/>
        <v>0</v>
      </c>
      <c r="O345" s="51"/>
    </row>
    <row r="346" spans="1:15" ht="15">
      <c r="A346" s="98" t="s">
        <v>46</v>
      </c>
      <c r="B346" s="65">
        <f>+B93</f>
        <v>0</v>
      </c>
      <c r="C346" s="65">
        <f aca="true" t="shared" si="31" ref="C346:M346">+C93</f>
        <v>0</v>
      </c>
      <c r="D346" s="65">
        <f t="shared" si="31"/>
        <v>0</v>
      </c>
      <c r="E346" s="65">
        <f t="shared" si="31"/>
        <v>0</v>
      </c>
      <c r="F346" s="65">
        <f t="shared" si="31"/>
        <v>0</v>
      </c>
      <c r="G346" s="65">
        <f t="shared" si="31"/>
        <v>0</v>
      </c>
      <c r="H346" s="65">
        <f t="shared" si="31"/>
        <v>0</v>
      </c>
      <c r="I346" s="65">
        <f t="shared" si="31"/>
        <v>0</v>
      </c>
      <c r="J346" s="65">
        <f t="shared" si="31"/>
        <v>0</v>
      </c>
      <c r="K346" s="65">
        <f t="shared" si="31"/>
        <v>0</v>
      </c>
      <c r="L346" s="65">
        <f t="shared" si="31"/>
        <v>0</v>
      </c>
      <c r="M346" s="110">
        <f t="shared" si="31"/>
        <v>0</v>
      </c>
      <c r="O346" s="51"/>
    </row>
    <row r="347" spans="1:15" ht="15">
      <c r="A347" s="98" t="s">
        <v>120</v>
      </c>
      <c r="B347" s="65">
        <f>+B117</f>
        <v>0</v>
      </c>
      <c r="C347" s="65">
        <f aca="true" t="shared" si="32" ref="C347:M347">+C117</f>
        <v>0</v>
      </c>
      <c r="D347" s="65">
        <f t="shared" si="32"/>
        <v>0</v>
      </c>
      <c r="E347" s="65">
        <f t="shared" si="32"/>
        <v>0</v>
      </c>
      <c r="F347" s="65">
        <f t="shared" si="32"/>
        <v>0</v>
      </c>
      <c r="G347" s="65">
        <f t="shared" si="32"/>
        <v>0</v>
      </c>
      <c r="H347" s="65">
        <f t="shared" si="32"/>
        <v>0</v>
      </c>
      <c r="I347" s="65">
        <f t="shared" si="32"/>
        <v>0</v>
      </c>
      <c r="J347" s="65">
        <f t="shared" si="32"/>
        <v>0</v>
      </c>
      <c r="K347" s="65">
        <f t="shared" si="32"/>
        <v>0</v>
      </c>
      <c r="L347" s="65">
        <f t="shared" si="32"/>
        <v>0</v>
      </c>
      <c r="M347" s="110">
        <f t="shared" si="32"/>
        <v>0</v>
      </c>
      <c r="O347" s="51"/>
    </row>
    <row r="348" spans="1:15" ht="15">
      <c r="A348" s="98" t="s">
        <v>121</v>
      </c>
      <c r="B348" s="65">
        <f>+B141</f>
        <v>0</v>
      </c>
      <c r="C348" s="65">
        <f aca="true" t="shared" si="33" ref="C348:M348">+C141</f>
        <v>0</v>
      </c>
      <c r="D348" s="65">
        <f t="shared" si="33"/>
        <v>0</v>
      </c>
      <c r="E348" s="65">
        <f t="shared" si="33"/>
        <v>0</v>
      </c>
      <c r="F348" s="65">
        <f t="shared" si="33"/>
        <v>0</v>
      </c>
      <c r="G348" s="65">
        <f t="shared" si="33"/>
        <v>0</v>
      </c>
      <c r="H348" s="65">
        <f t="shared" si="33"/>
        <v>0</v>
      </c>
      <c r="I348" s="65">
        <f t="shared" si="33"/>
        <v>0</v>
      </c>
      <c r="J348" s="65">
        <f t="shared" si="33"/>
        <v>0</v>
      </c>
      <c r="K348" s="65">
        <f t="shared" si="33"/>
        <v>0</v>
      </c>
      <c r="L348" s="65">
        <f t="shared" si="33"/>
        <v>0</v>
      </c>
      <c r="M348" s="110">
        <f t="shared" si="33"/>
        <v>0</v>
      </c>
      <c r="O348" s="51"/>
    </row>
    <row r="349" spans="1:15" ht="15">
      <c r="A349" s="98" t="s">
        <v>122</v>
      </c>
      <c r="B349" s="65">
        <f>+B165</f>
        <v>0</v>
      </c>
      <c r="C349" s="65">
        <f aca="true" t="shared" si="34" ref="C349:M349">+C165</f>
        <v>0</v>
      </c>
      <c r="D349" s="65">
        <f t="shared" si="34"/>
        <v>0</v>
      </c>
      <c r="E349" s="65">
        <f t="shared" si="34"/>
        <v>0</v>
      </c>
      <c r="F349" s="65">
        <f t="shared" si="34"/>
        <v>0</v>
      </c>
      <c r="G349" s="65">
        <f t="shared" si="34"/>
        <v>0</v>
      </c>
      <c r="H349" s="65">
        <f t="shared" si="34"/>
        <v>0</v>
      </c>
      <c r="I349" s="65">
        <f t="shared" si="34"/>
        <v>0</v>
      </c>
      <c r="J349" s="65">
        <f t="shared" si="34"/>
        <v>0</v>
      </c>
      <c r="K349" s="65">
        <f t="shared" si="34"/>
        <v>0</v>
      </c>
      <c r="L349" s="65">
        <f t="shared" si="34"/>
        <v>0</v>
      </c>
      <c r="M349" s="110">
        <f t="shared" si="34"/>
        <v>0</v>
      </c>
      <c r="O349" s="51"/>
    </row>
    <row r="350" spans="1:15" ht="15">
      <c r="A350" s="98" t="s">
        <v>123</v>
      </c>
      <c r="B350" s="65">
        <f>+B189</f>
        <v>0</v>
      </c>
      <c r="C350" s="65">
        <f aca="true" t="shared" si="35" ref="C350:M350">+C189</f>
        <v>0</v>
      </c>
      <c r="D350" s="65">
        <f t="shared" si="35"/>
        <v>0</v>
      </c>
      <c r="E350" s="65">
        <f t="shared" si="35"/>
        <v>0</v>
      </c>
      <c r="F350" s="65">
        <f t="shared" si="35"/>
        <v>0</v>
      </c>
      <c r="G350" s="65">
        <f t="shared" si="35"/>
        <v>0</v>
      </c>
      <c r="H350" s="65">
        <f t="shared" si="35"/>
        <v>0</v>
      </c>
      <c r="I350" s="65">
        <f t="shared" si="35"/>
        <v>0</v>
      </c>
      <c r="J350" s="65">
        <f t="shared" si="35"/>
        <v>0</v>
      </c>
      <c r="K350" s="65">
        <f t="shared" si="35"/>
        <v>0</v>
      </c>
      <c r="L350" s="65">
        <f t="shared" si="35"/>
        <v>0</v>
      </c>
      <c r="M350" s="110">
        <f t="shared" si="35"/>
        <v>0</v>
      </c>
      <c r="O350" s="51"/>
    </row>
    <row r="351" spans="1:15" ht="15">
      <c r="A351" s="98" t="s">
        <v>124</v>
      </c>
      <c r="B351" s="65">
        <f>+B213</f>
        <v>0</v>
      </c>
      <c r="C351" s="65">
        <f aca="true" t="shared" si="36" ref="C351:M351">+C213</f>
        <v>0</v>
      </c>
      <c r="D351" s="65">
        <f t="shared" si="36"/>
        <v>0</v>
      </c>
      <c r="E351" s="65">
        <f t="shared" si="36"/>
        <v>0</v>
      </c>
      <c r="F351" s="65">
        <f t="shared" si="36"/>
        <v>0</v>
      </c>
      <c r="G351" s="65">
        <f t="shared" si="36"/>
        <v>0</v>
      </c>
      <c r="H351" s="65">
        <f t="shared" si="36"/>
        <v>0</v>
      </c>
      <c r="I351" s="65">
        <f t="shared" si="36"/>
        <v>0</v>
      </c>
      <c r="J351" s="65">
        <f t="shared" si="36"/>
        <v>0</v>
      </c>
      <c r="K351" s="65">
        <f t="shared" si="36"/>
        <v>0</v>
      </c>
      <c r="L351" s="65">
        <f t="shared" si="36"/>
        <v>0</v>
      </c>
      <c r="M351" s="110">
        <f t="shared" si="36"/>
        <v>0</v>
      </c>
      <c r="O351" s="51"/>
    </row>
    <row r="352" spans="1:15" ht="15">
      <c r="A352" s="98" t="s">
        <v>125</v>
      </c>
      <c r="B352" s="65">
        <f>+B237</f>
        <v>0</v>
      </c>
      <c r="C352" s="65">
        <f aca="true" t="shared" si="37" ref="C352:M352">+C237</f>
        <v>0</v>
      </c>
      <c r="D352" s="65">
        <f t="shared" si="37"/>
        <v>0</v>
      </c>
      <c r="E352" s="65">
        <f t="shared" si="37"/>
        <v>0</v>
      </c>
      <c r="F352" s="65">
        <f t="shared" si="37"/>
        <v>0</v>
      </c>
      <c r="G352" s="65">
        <f t="shared" si="37"/>
        <v>0</v>
      </c>
      <c r="H352" s="65">
        <f t="shared" si="37"/>
        <v>0</v>
      </c>
      <c r="I352" s="65">
        <f t="shared" si="37"/>
        <v>0</v>
      </c>
      <c r="J352" s="65">
        <f t="shared" si="37"/>
        <v>0</v>
      </c>
      <c r="K352" s="65">
        <f t="shared" si="37"/>
        <v>0</v>
      </c>
      <c r="L352" s="65">
        <f t="shared" si="37"/>
        <v>0</v>
      </c>
      <c r="M352" s="110">
        <f t="shared" si="37"/>
        <v>0</v>
      </c>
      <c r="O352" s="51"/>
    </row>
    <row r="353" spans="1:15" ht="15">
      <c r="A353" s="98" t="s">
        <v>126</v>
      </c>
      <c r="B353" s="65">
        <f>+B261</f>
        <v>0</v>
      </c>
      <c r="C353" s="65">
        <f aca="true" t="shared" si="38" ref="C353:M353">+C261</f>
        <v>0</v>
      </c>
      <c r="D353" s="65">
        <f t="shared" si="38"/>
        <v>0</v>
      </c>
      <c r="E353" s="65">
        <f t="shared" si="38"/>
        <v>0</v>
      </c>
      <c r="F353" s="65">
        <f t="shared" si="38"/>
        <v>0</v>
      </c>
      <c r="G353" s="65">
        <f t="shared" si="38"/>
        <v>0</v>
      </c>
      <c r="H353" s="65">
        <f t="shared" si="38"/>
        <v>0</v>
      </c>
      <c r="I353" s="65">
        <f t="shared" si="38"/>
        <v>0</v>
      </c>
      <c r="J353" s="65">
        <f t="shared" si="38"/>
        <v>0</v>
      </c>
      <c r="K353" s="65">
        <f t="shared" si="38"/>
        <v>0</v>
      </c>
      <c r="L353" s="65">
        <f t="shared" si="38"/>
        <v>0</v>
      </c>
      <c r="M353" s="110">
        <f t="shared" si="38"/>
        <v>0</v>
      </c>
      <c r="O353" s="51"/>
    </row>
    <row r="354" spans="1:15" ht="15">
      <c r="A354" s="98" t="s">
        <v>127</v>
      </c>
      <c r="B354" s="65">
        <f>+B285</f>
        <v>0</v>
      </c>
      <c r="C354" s="65">
        <f aca="true" t="shared" si="39" ref="C354:M354">+C285</f>
        <v>0</v>
      </c>
      <c r="D354" s="65">
        <f t="shared" si="39"/>
        <v>0</v>
      </c>
      <c r="E354" s="65">
        <f t="shared" si="39"/>
        <v>0</v>
      </c>
      <c r="F354" s="65">
        <f t="shared" si="39"/>
        <v>0</v>
      </c>
      <c r="G354" s="65">
        <f t="shared" si="39"/>
        <v>0</v>
      </c>
      <c r="H354" s="65">
        <f t="shared" si="39"/>
        <v>0</v>
      </c>
      <c r="I354" s="65">
        <f t="shared" si="39"/>
        <v>0</v>
      </c>
      <c r="J354" s="65">
        <f t="shared" si="39"/>
        <v>0</v>
      </c>
      <c r="K354" s="65">
        <f t="shared" si="39"/>
        <v>0</v>
      </c>
      <c r="L354" s="65">
        <f t="shared" si="39"/>
        <v>0</v>
      </c>
      <c r="M354" s="110">
        <f t="shared" si="39"/>
        <v>0</v>
      </c>
      <c r="O354" s="51"/>
    </row>
    <row r="355" spans="1:15" ht="15">
      <c r="A355" s="98" t="s">
        <v>128</v>
      </c>
      <c r="B355" s="65">
        <f>+B309</f>
        <v>0</v>
      </c>
      <c r="C355" s="65">
        <f aca="true" t="shared" si="40" ref="C355:M355">+C309</f>
        <v>0</v>
      </c>
      <c r="D355" s="65">
        <f t="shared" si="40"/>
        <v>0</v>
      </c>
      <c r="E355" s="65">
        <f t="shared" si="40"/>
        <v>0</v>
      </c>
      <c r="F355" s="65">
        <f t="shared" si="40"/>
        <v>0</v>
      </c>
      <c r="G355" s="65">
        <f t="shared" si="40"/>
        <v>0</v>
      </c>
      <c r="H355" s="65">
        <f t="shared" si="40"/>
        <v>0</v>
      </c>
      <c r="I355" s="65">
        <f t="shared" si="40"/>
        <v>0</v>
      </c>
      <c r="J355" s="65">
        <f t="shared" si="40"/>
        <v>0</v>
      </c>
      <c r="K355" s="65">
        <f t="shared" si="40"/>
        <v>0</v>
      </c>
      <c r="L355" s="65">
        <f t="shared" si="40"/>
        <v>0</v>
      </c>
      <c r="M355" s="110">
        <f t="shared" si="40"/>
        <v>0</v>
      </c>
      <c r="O355" s="51"/>
    </row>
    <row r="356" spans="1:15" ht="15.75" thickBot="1">
      <c r="A356" s="98" t="s">
        <v>129</v>
      </c>
      <c r="B356" s="65">
        <f>+B333</f>
        <v>0</v>
      </c>
      <c r="C356" s="65">
        <f aca="true" t="shared" si="41" ref="C356:M356">+C333</f>
        <v>0</v>
      </c>
      <c r="D356" s="65">
        <f t="shared" si="41"/>
        <v>0</v>
      </c>
      <c r="E356" s="65">
        <f t="shared" si="41"/>
        <v>0</v>
      </c>
      <c r="F356" s="65">
        <f t="shared" si="41"/>
        <v>0</v>
      </c>
      <c r="G356" s="65">
        <f t="shared" si="41"/>
        <v>0</v>
      </c>
      <c r="H356" s="65">
        <f t="shared" si="41"/>
        <v>0</v>
      </c>
      <c r="I356" s="65">
        <f t="shared" si="41"/>
        <v>0</v>
      </c>
      <c r="J356" s="65">
        <f t="shared" si="41"/>
        <v>0</v>
      </c>
      <c r="K356" s="65">
        <f t="shared" si="41"/>
        <v>0</v>
      </c>
      <c r="L356" s="65">
        <f t="shared" si="41"/>
        <v>0</v>
      </c>
      <c r="M356" s="110">
        <f t="shared" si="41"/>
        <v>0</v>
      </c>
      <c r="O356" s="51"/>
    </row>
    <row r="357" spans="1:13" ht="13.5" thickTop="1">
      <c r="A357" s="43"/>
      <c r="B357" s="66">
        <f aca="true" t="shared" si="42" ref="B357:M357">SUM(B343:B356)</f>
        <v>0</v>
      </c>
      <c r="C357" s="67">
        <f t="shared" si="42"/>
        <v>0</v>
      </c>
      <c r="D357" s="66">
        <f t="shared" si="42"/>
        <v>0</v>
      </c>
      <c r="E357" s="68">
        <f t="shared" si="42"/>
        <v>0</v>
      </c>
      <c r="F357" s="69">
        <f t="shared" si="42"/>
        <v>0</v>
      </c>
      <c r="G357" s="70">
        <f t="shared" si="42"/>
        <v>0</v>
      </c>
      <c r="H357" s="69">
        <f t="shared" si="42"/>
        <v>0</v>
      </c>
      <c r="I357" s="69">
        <f t="shared" si="42"/>
        <v>0</v>
      </c>
      <c r="J357" s="69">
        <f t="shared" si="42"/>
        <v>0</v>
      </c>
      <c r="K357" s="69">
        <f t="shared" si="42"/>
        <v>0</v>
      </c>
      <c r="L357" s="69">
        <f t="shared" si="42"/>
        <v>0</v>
      </c>
      <c r="M357" s="71">
        <f t="shared" si="42"/>
        <v>0</v>
      </c>
    </row>
    <row r="358" spans="1:13" ht="12.75">
      <c r="A358" s="99" t="str">
        <f>+"*LT*"</f>
        <v>*LT*</v>
      </c>
      <c r="B358" s="12"/>
      <c r="C358" s="13"/>
      <c r="D358" s="12"/>
      <c r="E358" s="14"/>
      <c r="F358" s="15"/>
      <c r="G358" s="16"/>
      <c r="H358" s="15"/>
      <c r="I358" s="159" t="s">
        <v>40</v>
      </c>
      <c r="J358" s="160"/>
      <c r="K358" s="160"/>
      <c r="L358" s="161"/>
      <c r="M358" s="62">
        <f>+SUMIF($A$11:$A$357,$A358,$M$11:$M$357)</f>
        <v>0</v>
      </c>
    </row>
    <row r="359" spans="1:13" ht="12.75">
      <c r="A359" s="99" t="str">
        <f>+"*MT*"</f>
        <v>*MT*</v>
      </c>
      <c r="B359" s="36"/>
      <c r="C359" s="36"/>
      <c r="D359" s="36"/>
      <c r="E359" s="36"/>
      <c r="F359" s="36"/>
      <c r="G359" s="36"/>
      <c r="H359" s="36"/>
      <c r="I359" s="48"/>
      <c r="J359" s="48"/>
      <c r="K359" s="164" t="s">
        <v>35</v>
      </c>
      <c r="L359" s="165"/>
      <c r="M359" s="62">
        <f>+SUMIF($A$11:$A$357,$A359,$M$11:$M$357)</f>
        <v>0</v>
      </c>
    </row>
    <row r="360" spans="1:13" ht="15.75" thickBot="1">
      <c r="A360" s="99" t="str">
        <f>+"*NT*"</f>
        <v>*NT*</v>
      </c>
      <c r="B360" s="37"/>
      <c r="C360" s="37"/>
      <c r="D360" s="37"/>
      <c r="E360" s="37"/>
      <c r="F360" s="37"/>
      <c r="G360" s="37"/>
      <c r="H360" s="37"/>
      <c r="I360" s="18"/>
      <c r="J360" s="19"/>
      <c r="K360" s="153" t="s">
        <v>37</v>
      </c>
      <c r="L360" s="154"/>
      <c r="M360" s="72">
        <f>+SUMIF($A$11:$A$357,$A360,$M$11:$M$357)</f>
        <v>0</v>
      </c>
    </row>
    <row r="361" spans="1:13" ht="16.5" thickBot="1" thickTop="1">
      <c r="A361" s="99" t="str">
        <f>+"*OT*"</f>
        <v>*OT*</v>
      </c>
      <c r="B361" s="17"/>
      <c r="C361" s="17"/>
      <c r="D361" s="17"/>
      <c r="E361" s="17"/>
      <c r="F361" s="17"/>
      <c r="G361" s="17"/>
      <c r="H361" s="194" t="s">
        <v>38</v>
      </c>
      <c r="I361" s="153"/>
      <c r="J361" s="153"/>
      <c r="K361" s="153"/>
      <c r="L361" s="154"/>
      <c r="M361" s="73">
        <f>+SUMIF($A$11:$A$357,$A361,$M$11:$M$357)</f>
        <v>0</v>
      </c>
    </row>
    <row r="362" spans="1:13" ht="14.25" thickBot="1" thickTop="1">
      <c r="A362" s="100" t="str">
        <f>+"*PT*"</f>
        <v>*PT*</v>
      </c>
      <c r="B362" s="49"/>
      <c r="C362" s="49"/>
      <c r="D362" s="49"/>
      <c r="E362" s="55"/>
      <c r="F362" s="55"/>
      <c r="G362" s="55"/>
      <c r="H362" s="55"/>
      <c r="I362" s="49"/>
      <c r="J362" s="50"/>
      <c r="K362" s="195" t="s">
        <v>36</v>
      </c>
      <c r="L362" s="158"/>
      <c r="M362" s="74">
        <f>+SUMIF($A$11:$A$357,$A362,$M$11:$M$357)</f>
        <v>0</v>
      </c>
    </row>
    <row r="363" spans="1:13" ht="12.75">
      <c r="A363" s="43"/>
      <c r="B363" s="2"/>
      <c r="C363" s="2"/>
      <c r="D363" s="2"/>
      <c r="E363" s="2"/>
      <c r="F363" s="2"/>
      <c r="G363" s="2"/>
      <c r="H363" s="2"/>
      <c r="I363" s="35"/>
      <c r="J363" s="35"/>
      <c r="K363" s="35"/>
      <c r="L363" s="35"/>
      <c r="M363" s="107"/>
    </row>
    <row r="364" spans="1:13" ht="12.75" hidden="1">
      <c r="A364" s="43"/>
      <c r="B364" s="35"/>
      <c r="C364" s="35"/>
      <c r="D364" s="35"/>
      <c r="E364" s="35"/>
      <c r="F364" s="35"/>
      <c r="G364" s="35"/>
      <c r="H364" s="35"/>
      <c r="I364" s="35"/>
      <c r="J364" s="35"/>
      <c r="K364" s="35"/>
      <c r="L364" s="35"/>
      <c r="M364" s="107"/>
    </row>
    <row r="365" spans="1:13" ht="12.75" hidden="1">
      <c r="A365" s="43"/>
      <c r="B365" s="35"/>
      <c r="C365" s="35"/>
      <c r="D365" s="35"/>
      <c r="E365" s="35"/>
      <c r="F365" s="35"/>
      <c r="G365" s="35"/>
      <c r="H365" s="35"/>
      <c r="I365" s="35"/>
      <c r="J365" s="35"/>
      <c r="K365" s="35"/>
      <c r="L365" s="35"/>
      <c r="M365" s="107"/>
    </row>
    <row r="366" spans="1:14" ht="12.75" hidden="1">
      <c r="A366" s="43"/>
      <c r="B366" s="20"/>
      <c r="C366" s="21"/>
      <c r="D366" s="20"/>
      <c r="E366" s="20"/>
      <c r="F366" s="20"/>
      <c r="G366" s="20"/>
      <c r="H366" s="20"/>
      <c r="I366" s="20"/>
      <c r="J366" s="20"/>
      <c r="K366" s="20"/>
      <c r="L366" s="20"/>
      <c r="M366" s="111"/>
      <c r="N366" s="22"/>
    </row>
    <row r="367" spans="1:14" ht="12.75" hidden="1">
      <c r="A367" s="43"/>
      <c r="B367" s="22"/>
      <c r="C367" s="21"/>
      <c r="D367" s="20"/>
      <c r="E367" s="20"/>
      <c r="F367" s="20"/>
      <c r="G367" s="20"/>
      <c r="H367" s="23"/>
      <c r="I367" s="24"/>
      <c r="J367" s="25"/>
      <c r="K367" s="25"/>
      <c r="L367" s="26"/>
      <c r="M367" s="112"/>
      <c r="N367" s="22"/>
    </row>
    <row r="368" spans="1:14" ht="12.75" hidden="1">
      <c r="A368" s="43"/>
      <c r="B368" s="22"/>
      <c r="C368" s="21"/>
      <c r="D368" s="20"/>
      <c r="E368" s="20"/>
      <c r="F368" s="20"/>
      <c r="G368" s="20"/>
      <c r="H368" s="23"/>
      <c r="I368" s="24"/>
      <c r="J368" s="25"/>
      <c r="K368" s="25"/>
      <c r="L368" s="26"/>
      <c r="M368" s="113"/>
      <c r="N368" s="22"/>
    </row>
    <row r="369" spans="1:14" ht="12.75" hidden="1">
      <c r="A369" s="43"/>
      <c r="B369" s="22"/>
      <c r="C369" s="21"/>
      <c r="D369" s="27"/>
      <c r="E369" s="20"/>
      <c r="F369" s="27"/>
      <c r="G369" s="20"/>
      <c r="H369" s="23"/>
      <c r="I369" s="24"/>
      <c r="J369" s="25"/>
      <c r="K369" s="25"/>
      <c r="L369" s="26"/>
      <c r="M369" s="113"/>
      <c r="N369" s="22"/>
    </row>
    <row r="370" spans="1:14" ht="12.75" hidden="1">
      <c r="A370" s="43"/>
      <c r="B370" s="28"/>
      <c r="C370" s="29"/>
      <c r="D370" s="30"/>
      <c r="E370" s="29"/>
      <c r="F370" s="30"/>
      <c r="G370" s="29"/>
      <c r="H370" s="29"/>
      <c r="I370" s="29"/>
      <c r="J370" s="29"/>
      <c r="K370" s="29"/>
      <c r="L370" s="29"/>
      <c r="M370" s="114"/>
      <c r="N370" s="22"/>
    </row>
    <row r="371" spans="1:14" ht="12.75" hidden="1">
      <c r="A371" s="43"/>
      <c r="B371" s="28"/>
      <c r="C371" s="29"/>
      <c r="D371" s="30"/>
      <c r="E371" s="29"/>
      <c r="F371" s="30"/>
      <c r="G371" s="29"/>
      <c r="H371" s="29"/>
      <c r="I371" s="29"/>
      <c r="J371" s="29"/>
      <c r="K371" s="29"/>
      <c r="L371" s="29"/>
      <c r="M371" s="114"/>
      <c r="N371" s="7"/>
    </row>
    <row r="372" spans="1:14" ht="12.75" hidden="1">
      <c r="A372" s="43"/>
      <c r="B372" s="28"/>
      <c r="C372" s="29"/>
      <c r="D372" s="30"/>
      <c r="E372" s="29"/>
      <c r="F372" s="30"/>
      <c r="G372" s="29"/>
      <c r="H372" s="29"/>
      <c r="I372" s="29"/>
      <c r="J372" s="29"/>
      <c r="K372" s="29"/>
      <c r="L372" s="29"/>
      <c r="M372" s="114"/>
      <c r="N372" s="7"/>
    </row>
    <row r="373" spans="1:14" ht="12.75" hidden="1">
      <c r="A373" s="43"/>
      <c r="B373" s="28"/>
      <c r="C373" s="29"/>
      <c r="D373" s="30"/>
      <c r="E373" s="29"/>
      <c r="F373" s="30"/>
      <c r="G373" s="29"/>
      <c r="H373" s="29"/>
      <c r="I373" s="29"/>
      <c r="J373" s="29"/>
      <c r="K373" s="29"/>
      <c r="L373" s="29"/>
      <c r="M373" s="114"/>
      <c r="N373" s="7"/>
    </row>
    <row r="374" spans="1:14" ht="12.75" hidden="1">
      <c r="A374" s="43"/>
      <c r="B374" s="28"/>
      <c r="C374" s="29"/>
      <c r="D374" s="30"/>
      <c r="E374" s="29"/>
      <c r="F374" s="30"/>
      <c r="G374" s="29"/>
      <c r="H374" s="29"/>
      <c r="I374" s="29"/>
      <c r="J374" s="29"/>
      <c r="K374" s="29"/>
      <c r="L374" s="29"/>
      <c r="M374" s="114"/>
      <c r="N374" s="7"/>
    </row>
    <row r="375" spans="1:14" ht="12.75" hidden="1">
      <c r="A375" s="43"/>
      <c r="B375" s="28"/>
      <c r="C375" s="29"/>
      <c r="D375" s="30"/>
      <c r="E375" s="29"/>
      <c r="F375" s="30"/>
      <c r="G375" s="29"/>
      <c r="H375" s="29"/>
      <c r="I375" s="29"/>
      <c r="J375" s="29"/>
      <c r="K375" s="29"/>
      <c r="L375" s="29"/>
      <c r="M375" s="114"/>
      <c r="N375" s="7"/>
    </row>
    <row r="376" spans="1:14" ht="12.75" hidden="1">
      <c r="A376" s="43"/>
      <c r="B376" s="28"/>
      <c r="C376" s="29"/>
      <c r="D376" s="30"/>
      <c r="E376" s="29"/>
      <c r="F376" s="30"/>
      <c r="G376" s="29"/>
      <c r="H376" s="29"/>
      <c r="I376" s="29"/>
      <c r="J376" s="29"/>
      <c r="K376" s="29"/>
      <c r="L376" s="29"/>
      <c r="M376" s="114"/>
      <c r="N376" s="7"/>
    </row>
    <row r="377" spans="1:14" ht="12.75" hidden="1">
      <c r="A377" s="43"/>
      <c r="B377" s="28"/>
      <c r="C377" s="29"/>
      <c r="D377" s="30"/>
      <c r="E377" s="29"/>
      <c r="F377" s="30"/>
      <c r="G377" s="29"/>
      <c r="H377" s="29"/>
      <c r="I377" s="29"/>
      <c r="J377" s="29"/>
      <c r="K377" s="29"/>
      <c r="L377" s="29"/>
      <c r="M377" s="114"/>
      <c r="N377" s="7"/>
    </row>
    <row r="378" spans="1:14" ht="12.75" hidden="1">
      <c r="A378" s="43"/>
      <c r="B378" s="28"/>
      <c r="C378" s="29"/>
      <c r="D378" s="30"/>
      <c r="E378" s="29"/>
      <c r="F378" s="30"/>
      <c r="G378" s="29"/>
      <c r="H378" s="29"/>
      <c r="I378" s="29"/>
      <c r="J378" s="29"/>
      <c r="K378" s="29"/>
      <c r="L378" s="29"/>
      <c r="M378" s="114"/>
      <c r="N378" s="7"/>
    </row>
    <row r="379" spans="1:14" ht="12.75" hidden="1">
      <c r="A379" s="43"/>
      <c r="B379" s="28"/>
      <c r="C379" s="29"/>
      <c r="D379" s="30"/>
      <c r="E379" s="29"/>
      <c r="F379" s="30"/>
      <c r="G379" s="29"/>
      <c r="H379" s="29"/>
      <c r="I379" s="29"/>
      <c r="J379" s="29"/>
      <c r="K379" s="29"/>
      <c r="L379" s="29"/>
      <c r="M379" s="114"/>
      <c r="N379" s="7"/>
    </row>
    <row r="380" spans="1:14" ht="12.75" hidden="1">
      <c r="A380" s="43"/>
      <c r="B380" s="31"/>
      <c r="C380" s="32"/>
      <c r="D380" s="33"/>
      <c r="E380" s="32"/>
      <c r="F380" s="33"/>
      <c r="G380" s="32"/>
      <c r="H380" s="32"/>
      <c r="I380" s="32"/>
      <c r="J380" s="32"/>
      <c r="K380" s="32"/>
      <c r="L380" s="32"/>
      <c r="M380" s="115"/>
      <c r="N380" s="7"/>
    </row>
    <row r="381" spans="1:14" ht="12.75" hidden="1">
      <c r="A381" s="43"/>
      <c r="B381" s="7"/>
      <c r="C381" s="7"/>
      <c r="D381" s="7"/>
      <c r="E381" s="7"/>
      <c r="F381" s="7"/>
      <c r="G381" s="7"/>
      <c r="H381" s="7"/>
      <c r="I381" s="7"/>
      <c r="J381" s="7"/>
      <c r="K381" s="7"/>
      <c r="L381" s="7"/>
      <c r="M381" s="116"/>
      <c r="N381" s="7"/>
    </row>
    <row r="382" spans="1:14" ht="12.75" hidden="1">
      <c r="A382" s="43"/>
      <c r="B382" s="7"/>
      <c r="C382" s="7"/>
      <c r="D382" s="7"/>
      <c r="E382" s="7"/>
      <c r="F382" s="7"/>
      <c r="G382" s="7"/>
      <c r="H382" s="7"/>
      <c r="I382" s="7"/>
      <c r="J382" s="7"/>
      <c r="K382" s="7"/>
      <c r="L382" s="7"/>
      <c r="M382" s="116"/>
      <c r="N382" s="7"/>
    </row>
    <row r="383" spans="1:13" ht="12.75">
      <c r="A383" s="43"/>
      <c r="B383" s="35"/>
      <c r="C383" s="35"/>
      <c r="D383" s="35"/>
      <c r="E383" s="35"/>
      <c r="F383" s="35"/>
      <c r="G383" s="35"/>
      <c r="H383" s="35"/>
      <c r="I383" s="35"/>
      <c r="J383" s="35"/>
      <c r="K383" s="35"/>
      <c r="L383" s="35"/>
      <c r="M383" s="107"/>
    </row>
    <row r="384" spans="1:15" ht="44.25">
      <c r="A384" s="43"/>
      <c r="B384" s="206" t="s">
        <v>146</v>
      </c>
      <c r="C384" s="201"/>
      <c r="D384" s="203" t="s">
        <v>145</v>
      </c>
      <c r="E384" s="204"/>
      <c r="F384" s="205" t="s">
        <v>37</v>
      </c>
      <c r="G384" s="205"/>
      <c r="H384" s="201" t="s">
        <v>38</v>
      </c>
      <c r="I384" s="201"/>
      <c r="J384" s="102" t="s">
        <v>144</v>
      </c>
      <c r="K384" s="201" t="s">
        <v>36</v>
      </c>
      <c r="L384" s="201"/>
      <c r="M384" s="117"/>
      <c r="O384" s="101" t="s">
        <v>41</v>
      </c>
    </row>
    <row r="385" spans="1:13" ht="12.75">
      <c r="A385" s="104" t="s">
        <v>130</v>
      </c>
      <c r="B385" s="202">
        <f aca="true" t="shared" si="43" ref="B385:B398">SUMIF($A$8:$A$338,$A385&amp;"_LT*",$M$8:$M$338)</f>
        <v>0</v>
      </c>
      <c r="C385" s="202"/>
      <c r="D385" s="202">
        <f aca="true" t="shared" si="44" ref="D385:D398">SUMIF($A$8:$A$338,$A385&amp;"_MT*",$M$8:$M$338)</f>
        <v>0</v>
      </c>
      <c r="E385" s="202"/>
      <c r="F385" s="202">
        <f aca="true" t="shared" si="45" ref="F385:F398">SUMIF($A$8:$A$338,$A385&amp;"_NT*",$M$8:$M$338)</f>
        <v>0</v>
      </c>
      <c r="G385" s="202"/>
      <c r="H385" s="202">
        <f aca="true" t="shared" si="46" ref="H385:H398">SUMIF($A$8:$A$338,$A385&amp;"_OT*",$M$8:$M$338)</f>
        <v>0</v>
      </c>
      <c r="I385" s="202"/>
      <c r="J385" s="103">
        <f>SUMIF($A$8:$A$338,$A385&amp;"_PT*",$J$8:$J$338)</f>
        <v>0</v>
      </c>
      <c r="K385" s="202">
        <f aca="true" t="shared" si="47" ref="K385:K398">SUMIF($A$8:$A$338,$A385&amp;"_PT*",$M$8:$M$338)</f>
        <v>0</v>
      </c>
      <c r="L385" s="202"/>
      <c r="M385" s="107"/>
    </row>
    <row r="386" spans="1:13" ht="12.75">
      <c r="A386" s="104" t="s">
        <v>131</v>
      </c>
      <c r="B386" s="202">
        <f t="shared" si="43"/>
        <v>0</v>
      </c>
      <c r="C386" s="202"/>
      <c r="D386" s="202">
        <f t="shared" si="44"/>
        <v>0</v>
      </c>
      <c r="E386" s="202"/>
      <c r="F386" s="202">
        <f t="shared" si="45"/>
        <v>0</v>
      </c>
      <c r="G386" s="202"/>
      <c r="H386" s="202">
        <f t="shared" si="46"/>
        <v>0</v>
      </c>
      <c r="I386" s="202"/>
      <c r="J386" s="103">
        <f aca="true" t="shared" si="48" ref="J386:J399">SUMIF($A$8:$A$338,$A386&amp;"_PT*",$J$8:$J$338)</f>
        <v>0</v>
      </c>
      <c r="K386" s="202">
        <f t="shared" si="47"/>
        <v>0</v>
      </c>
      <c r="L386" s="202"/>
      <c r="M386" s="107"/>
    </row>
    <row r="387" spans="1:13" ht="12.75">
      <c r="A387" s="104" t="s">
        <v>132</v>
      </c>
      <c r="B387" s="202">
        <f t="shared" si="43"/>
        <v>0</v>
      </c>
      <c r="C387" s="202"/>
      <c r="D387" s="202">
        <f t="shared" si="44"/>
        <v>0</v>
      </c>
      <c r="E387" s="202"/>
      <c r="F387" s="202">
        <f t="shared" si="45"/>
        <v>0</v>
      </c>
      <c r="G387" s="202"/>
      <c r="H387" s="202">
        <f t="shared" si="46"/>
        <v>0</v>
      </c>
      <c r="I387" s="202"/>
      <c r="J387" s="103">
        <f t="shared" si="48"/>
        <v>0</v>
      </c>
      <c r="K387" s="202">
        <f t="shared" si="47"/>
        <v>0</v>
      </c>
      <c r="L387" s="202"/>
      <c r="M387" s="107"/>
    </row>
    <row r="388" spans="1:13" ht="12.75">
      <c r="A388" s="104" t="s">
        <v>133</v>
      </c>
      <c r="B388" s="202">
        <f t="shared" si="43"/>
        <v>0</v>
      </c>
      <c r="C388" s="202"/>
      <c r="D388" s="202">
        <f t="shared" si="44"/>
        <v>0</v>
      </c>
      <c r="E388" s="202"/>
      <c r="F388" s="202">
        <f t="shared" si="45"/>
        <v>0</v>
      </c>
      <c r="G388" s="202"/>
      <c r="H388" s="202">
        <f t="shared" si="46"/>
        <v>0</v>
      </c>
      <c r="I388" s="202"/>
      <c r="J388" s="103">
        <f t="shared" si="48"/>
        <v>0</v>
      </c>
      <c r="K388" s="202">
        <f t="shared" si="47"/>
        <v>0</v>
      </c>
      <c r="L388" s="202"/>
      <c r="M388" s="107"/>
    </row>
    <row r="389" spans="1:13" ht="12.75">
      <c r="A389" s="104" t="s">
        <v>134</v>
      </c>
      <c r="B389" s="202">
        <f t="shared" si="43"/>
        <v>0</v>
      </c>
      <c r="C389" s="202"/>
      <c r="D389" s="202">
        <f t="shared" si="44"/>
        <v>0</v>
      </c>
      <c r="E389" s="202"/>
      <c r="F389" s="202">
        <f t="shared" si="45"/>
        <v>0</v>
      </c>
      <c r="G389" s="202"/>
      <c r="H389" s="202">
        <f t="shared" si="46"/>
        <v>0</v>
      </c>
      <c r="I389" s="202"/>
      <c r="J389" s="103">
        <f t="shared" si="48"/>
        <v>0</v>
      </c>
      <c r="K389" s="202">
        <f t="shared" si="47"/>
        <v>0</v>
      </c>
      <c r="L389" s="202"/>
      <c r="M389" s="107"/>
    </row>
    <row r="390" spans="1:13" ht="12.75">
      <c r="A390" s="104" t="s">
        <v>135</v>
      </c>
      <c r="B390" s="202">
        <f t="shared" si="43"/>
        <v>0</v>
      </c>
      <c r="C390" s="202"/>
      <c r="D390" s="202">
        <f t="shared" si="44"/>
        <v>0</v>
      </c>
      <c r="E390" s="202"/>
      <c r="F390" s="202">
        <f t="shared" si="45"/>
        <v>0</v>
      </c>
      <c r="G390" s="202"/>
      <c r="H390" s="202">
        <f t="shared" si="46"/>
        <v>0</v>
      </c>
      <c r="I390" s="202"/>
      <c r="J390" s="103">
        <f t="shared" si="48"/>
        <v>0</v>
      </c>
      <c r="K390" s="202">
        <f t="shared" si="47"/>
        <v>0</v>
      </c>
      <c r="L390" s="202"/>
      <c r="M390" s="107"/>
    </row>
    <row r="391" spans="1:13" ht="12.75">
      <c r="A391" s="104" t="s">
        <v>136</v>
      </c>
      <c r="B391" s="202">
        <f t="shared" si="43"/>
        <v>0</v>
      </c>
      <c r="C391" s="202"/>
      <c r="D391" s="202">
        <f t="shared" si="44"/>
        <v>0</v>
      </c>
      <c r="E391" s="202"/>
      <c r="F391" s="202">
        <f t="shared" si="45"/>
        <v>0</v>
      </c>
      <c r="G391" s="202"/>
      <c r="H391" s="202">
        <f t="shared" si="46"/>
        <v>0</v>
      </c>
      <c r="I391" s="202"/>
      <c r="J391" s="103">
        <f t="shared" si="48"/>
        <v>0</v>
      </c>
      <c r="K391" s="202">
        <f t="shared" si="47"/>
        <v>0</v>
      </c>
      <c r="L391" s="202"/>
      <c r="M391" s="107"/>
    </row>
    <row r="392" spans="1:13" ht="12.75">
      <c r="A392" s="104" t="s">
        <v>137</v>
      </c>
      <c r="B392" s="202">
        <f t="shared" si="43"/>
        <v>0</v>
      </c>
      <c r="C392" s="202"/>
      <c r="D392" s="202">
        <f t="shared" si="44"/>
        <v>0</v>
      </c>
      <c r="E392" s="202"/>
      <c r="F392" s="202">
        <f t="shared" si="45"/>
        <v>0</v>
      </c>
      <c r="G392" s="202"/>
      <c r="H392" s="202">
        <f t="shared" si="46"/>
        <v>0</v>
      </c>
      <c r="I392" s="202"/>
      <c r="J392" s="103">
        <f t="shared" si="48"/>
        <v>0</v>
      </c>
      <c r="K392" s="202">
        <f t="shared" si="47"/>
        <v>0</v>
      </c>
      <c r="L392" s="202"/>
      <c r="M392" s="107"/>
    </row>
    <row r="393" spans="1:13" ht="12.75">
      <c r="A393" s="104" t="s">
        <v>138</v>
      </c>
      <c r="B393" s="202">
        <f t="shared" si="43"/>
        <v>0</v>
      </c>
      <c r="C393" s="202"/>
      <c r="D393" s="202">
        <f t="shared" si="44"/>
        <v>0</v>
      </c>
      <c r="E393" s="202"/>
      <c r="F393" s="202">
        <f t="shared" si="45"/>
        <v>0</v>
      </c>
      <c r="G393" s="202"/>
      <c r="H393" s="202">
        <f t="shared" si="46"/>
        <v>0</v>
      </c>
      <c r="I393" s="202"/>
      <c r="J393" s="103">
        <f t="shared" si="48"/>
        <v>0</v>
      </c>
      <c r="K393" s="202">
        <f t="shared" si="47"/>
        <v>0</v>
      </c>
      <c r="L393" s="202"/>
      <c r="M393" s="107"/>
    </row>
    <row r="394" spans="1:13" ht="12.75">
      <c r="A394" s="104" t="s">
        <v>139</v>
      </c>
      <c r="B394" s="202">
        <f t="shared" si="43"/>
        <v>0</v>
      </c>
      <c r="C394" s="202"/>
      <c r="D394" s="202">
        <f t="shared" si="44"/>
        <v>0</v>
      </c>
      <c r="E394" s="202"/>
      <c r="F394" s="202">
        <f t="shared" si="45"/>
        <v>0</v>
      </c>
      <c r="G394" s="202"/>
      <c r="H394" s="202">
        <f t="shared" si="46"/>
        <v>0</v>
      </c>
      <c r="I394" s="202"/>
      <c r="J394" s="103">
        <f t="shared" si="48"/>
        <v>0</v>
      </c>
      <c r="K394" s="202">
        <f t="shared" si="47"/>
        <v>0</v>
      </c>
      <c r="L394" s="202"/>
      <c r="M394" s="107"/>
    </row>
    <row r="395" spans="1:13" ht="12.75">
      <c r="A395" s="104" t="s">
        <v>140</v>
      </c>
      <c r="B395" s="202">
        <f t="shared" si="43"/>
        <v>0</v>
      </c>
      <c r="C395" s="202"/>
      <c r="D395" s="202">
        <f t="shared" si="44"/>
        <v>0</v>
      </c>
      <c r="E395" s="202"/>
      <c r="F395" s="202">
        <f t="shared" si="45"/>
        <v>0</v>
      </c>
      <c r="G395" s="202"/>
      <c r="H395" s="202">
        <f t="shared" si="46"/>
        <v>0</v>
      </c>
      <c r="I395" s="202"/>
      <c r="J395" s="103">
        <f t="shared" si="48"/>
        <v>0</v>
      </c>
      <c r="K395" s="202">
        <f t="shared" si="47"/>
        <v>0</v>
      </c>
      <c r="L395" s="202"/>
      <c r="M395" s="107"/>
    </row>
    <row r="396" spans="1:13" ht="12.75">
      <c r="A396" s="104" t="s">
        <v>141</v>
      </c>
      <c r="B396" s="202">
        <f t="shared" si="43"/>
        <v>0</v>
      </c>
      <c r="C396" s="202"/>
      <c r="D396" s="202">
        <f t="shared" si="44"/>
        <v>0</v>
      </c>
      <c r="E396" s="202"/>
      <c r="F396" s="202">
        <f t="shared" si="45"/>
        <v>0</v>
      </c>
      <c r="G396" s="202"/>
      <c r="H396" s="202">
        <f t="shared" si="46"/>
        <v>0</v>
      </c>
      <c r="I396" s="202"/>
      <c r="J396" s="103">
        <f t="shared" si="48"/>
        <v>0</v>
      </c>
      <c r="K396" s="202">
        <f t="shared" si="47"/>
        <v>0</v>
      </c>
      <c r="L396" s="202"/>
      <c r="M396" s="107"/>
    </row>
    <row r="397" spans="1:13" ht="12.75">
      <c r="A397" s="104" t="s">
        <v>142</v>
      </c>
      <c r="B397" s="202">
        <f t="shared" si="43"/>
        <v>0</v>
      </c>
      <c r="C397" s="202"/>
      <c r="D397" s="202">
        <f t="shared" si="44"/>
        <v>0</v>
      </c>
      <c r="E397" s="202"/>
      <c r="F397" s="202">
        <f t="shared" si="45"/>
        <v>0</v>
      </c>
      <c r="G397" s="202"/>
      <c r="H397" s="202">
        <f t="shared" si="46"/>
        <v>0</v>
      </c>
      <c r="I397" s="202"/>
      <c r="J397" s="103">
        <f t="shared" si="48"/>
        <v>0</v>
      </c>
      <c r="K397" s="202">
        <f t="shared" si="47"/>
        <v>0</v>
      </c>
      <c r="L397" s="202"/>
      <c r="M397" s="107"/>
    </row>
    <row r="398" spans="1:13" ht="12.75">
      <c r="A398" s="104" t="s">
        <v>143</v>
      </c>
      <c r="B398" s="202">
        <f t="shared" si="43"/>
        <v>0</v>
      </c>
      <c r="C398" s="202"/>
      <c r="D398" s="202">
        <f t="shared" si="44"/>
        <v>0</v>
      </c>
      <c r="E398" s="202"/>
      <c r="F398" s="202">
        <f t="shared" si="45"/>
        <v>0</v>
      </c>
      <c r="G398" s="202"/>
      <c r="H398" s="202">
        <f t="shared" si="46"/>
        <v>0</v>
      </c>
      <c r="I398" s="202"/>
      <c r="J398" s="103">
        <f t="shared" si="48"/>
        <v>0</v>
      </c>
      <c r="K398" s="202">
        <f t="shared" si="47"/>
        <v>0</v>
      </c>
      <c r="L398" s="202"/>
      <c r="M398" s="107"/>
    </row>
    <row r="399" spans="1:13" ht="12.75">
      <c r="A399" s="118" t="s">
        <v>147</v>
      </c>
      <c r="B399" s="207">
        <f aca="true" t="shared" si="49" ref="B399:K399">SUM(B385:C398)</f>
        <v>0</v>
      </c>
      <c r="C399" s="207"/>
      <c r="D399" s="207">
        <f t="shared" si="49"/>
        <v>0</v>
      </c>
      <c r="E399" s="207"/>
      <c r="F399" s="207">
        <f t="shared" si="49"/>
        <v>0</v>
      </c>
      <c r="G399" s="207"/>
      <c r="H399" s="207">
        <f t="shared" si="49"/>
        <v>0</v>
      </c>
      <c r="I399" s="207"/>
      <c r="J399" s="105">
        <f t="shared" si="48"/>
        <v>0</v>
      </c>
      <c r="K399" s="207">
        <f t="shared" si="49"/>
        <v>0</v>
      </c>
      <c r="L399" s="207"/>
      <c r="M399" s="107"/>
    </row>
    <row r="400" spans="1:13" ht="13.5" thickBot="1">
      <c r="A400" s="119"/>
      <c r="B400" s="47"/>
      <c r="C400" s="47"/>
      <c r="D400" s="47"/>
      <c r="E400" s="47"/>
      <c r="F400" s="47"/>
      <c r="G400" s="47"/>
      <c r="H400" s="47"/>
      <c r="I400" s="47"/>
      <c r="J400" s="47"/>
      <c r="K400" s="47"/>
      <c r="L400" s="47"/>
      <c r="M400" s="120"/>
    </row>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sheetData>
  <sheetProtection password="C714" sheet="1" objects="1" scenarios="1"/>
  <mergeCells count="447">
    <mergeCell ref="K398:L398"/>
    <mergeCell ref="B399:C399"/>
    <mergeCell ref="D399:E399"/>
    <mergeCell ref="F399:G399"/>
    <mergeCell ref="H399:I399"/>
    <mergeCell ref="K399:L399"/>
    <mergeCell ref="B398:C398"/>
    <mergeCell ref="D398:E398"/>
    <mergeCell ref="F398:G398"/>
    <mergeCell ref="H398:I398"/>
    <mergeCell ref="K396:L396"/>
    <mergeCell ref="B397:C397"/>
    <mergeCell ref="D397:E397"/>
    <mergeCell ref="F397:G397"/>
    <mergeCell ref="H397:I397"/>
    <mergeCell ref="K397:L397"/>
    <mergeCell ref="B396:C396"/>
    <mergeCell ref="D396:E396"/>
    <mergeCell ref="F396:G396"/>
    <mergeCell ref="H396:I396"/>
    <mergeCell ref="K394:L394"/>
    <mergeCell ref="B395:C395"/>
    <mergeCell ref="D395:E395"/>
    <mergeCell ref="F395:G395"/>
    <mergeCell ref="H395:I395"/>
    <mergeCell ref="K395:L395"/>
    <mergeCell ref="B394:C394"/>
    <mergeCell ref="D394:E394"/>
    <mergeCell ref="F394:G394"/>
    <mergeCell ref="H394:I394"/>
    <mergeCell ref="K392:L392"/>
    <mergeCell ref="B393:C393"/>
    <mergeCell ref="D393:E393"/>
    <mergeCell ref="F393:G393"/>
    <mergeCell ref="H393:I393"/>
    <mergeCell ref="K393:L393"/>
    <mergeCell ref="B392:C392"/>
    <mergeCell ref="D392:E392"/>
    <mergeCell ref="F392:G392"/>
    <mergeCell ref="H392:I392"/>
    <mergeCell ref="K390:L390"/>
    <mergeCell ref="B391:C391"/>
    <mergeCell ref="D391:E391"/>
    <mergeCell ref="F391:G391"/>
    <mergeCell ref="H391:I391"/>
    <mergeCell ref="K391:L391"/>
    <mergeCell ref="B390:C390"/>
    <mergeCell ref="D390:E390"/>
    <mergeCell ref="F390:G390"/>
    <mergeCell ref="H390:I390"/>
    <mergeCell ref="K388:L388"/>
    <mergeCell ref="B389:C389"/>
    <mergeCell ref="D389:E389"/>
    <mergeCell ref="F389:G389"/>
    <mergeCell ref="H389:I389"/>
    <mergeCell ref="K389:L389"/>
    <mergeCell ref="B388:C388"/>
    <mergeCell ref="D388:E388"/>
    <mergeCell ref="F388:G388"/>
    <mergeCell ref="H388:I388"/>
    <mergeCell ref="K386:L386"/>
    <mergeCell ref="B387:C387"/>
    <mergeCell ref="D387:E387"/>
    <mergeCell ref="F387:G387"/>
    <mergeCell ref="H387:I387"/>
    <mergeCell ref="K387:L387"/>
    <mergeCell ref="B386:C386"/>
    <mergeCell ref="D386:E386"/>
    <mergeCell ref="F386:G386"/>
    <mergeCell ref="H386:I386"/>
    <mergeCell ref="H384:I384"/>
    <mergeCell ref="K384:L384"/>
    <mergeCell ref="B385:C385"/>
    <mergeCell ref="D385:E385"/>
    <mergeCell ref="F385:G385"/>
    <mergeCell ref="H385:I385"/>
    <mergeCell ref="K385:L385"/>
    <mergeCell ref="D384:E384"/>
    <mergeCell ref="F384:G384"/>
    <mergeCell ref="B384:C384"/>
    <mergeCell ref="A1:M1"/>
    <mergeCell ref="M56:M58"/>
    <mergeCell ref="C57:D57"/>
    <mergeCell ref="G57:H57"/>
    <mergeCell ref="K47:L47"/>
    <mergeCell ref="K48:L48"/>
    <mergeCell ref="E51:H51"/>
    <mergeCell ref="K53:M53"/>
    <mergeCell ref="K32:K34"/>
    <mergeCell ref="L32:L34"/>
    <mergeCell ref="I358:L358"/>
    <mergeCell ref="B339:M339"/>
    <mergeCell ref="C340:H340"/>
    <mergeCell ref="I56:I58"/>
    <mergeCell ref="J56:J58"/>
    <mergeCell ref="K56:K58"/>
    <mergeCell ref="L56:L58"/>
    <mergeCell ref="M340:M342"/>
    <mergeCell ref="K340:K342"/>
    <mergeCell ref="L340:L342"/>
    <mergeCell ref="M32:M34"/>
    <mergeCell ref="I32:I34"/>
    <mergeCell ref="J32:J34"/>
    <mergeCell ref="E33:F33"/>
    <mergeCell ref="B32:B34"/>
    <mergeCell ref="C32:H32"/>
    <mergeCell ref="E57:F57"/>
    <mergeCell ref="B56:B58"/>
    <mergeCell ref="C56:H56"/>
    <mergeCell ref="H50:I50"/>
    <mergeCell ref="B28:E28"/>
    <mergeCell ref="G28:J28"/>
    <mergeCell ref="K28:M28"/>
    <mergeCell ref="K5:M5"/>
    <mergeCell ref="I22:L22"/>
    <mergeCell ref="M8:M10"/>
    <mergeCell ref="J8:J10"/>
    <mergeCell ref="K8:K10"/>
    <mergeCell ref="L8:L10"/>
    <mergeCell ref="H26:I26"/>
    <mergeCell ref="I340:I342"/>
    <mergeCell ref="G33:H33"/>
    <mergeCell ref="I46:L46"/>
    <mergeCell ref="B47:I47"/>
    <mergeCell ref="B52:E52"/>
    <mergeCell ref="I70:L70"/>
    <mergeCell ref="B71:I71"/>
    <mergeCell ref="K71:L71"/>
    <mergeCell ref="K72:L72"/>
    <mergeCell ref="H73:L73"/>
    <mergeCell ref="G9:H9"/>
    <mergeCell ref="E9:F9"/>
    <mergeCell ref="C9:D9"/>
    <mergeCell ref="J340:J342"/>
    <mergeCell ref="B23:I23"/>
    <mergeCell ref="B8:B10"/>
    <mergeCell ref="B340:B342"/>
    <mergeCell ref="G52:J52"/>
    <mergeCell ref="B53:E53"/>
    <mergeCell ref="G53:J53"/>
    <mergeCell ref="B29:E29"/>
    <mergeCell ref="H49:L49"/>
    <mergeCell ref="K50:L50"/>
    <mergeCell ref="C341:D341"/>
    <mergeCell ref="E341:F341"/>
    <mergeCell ref="G341:H341"/>
    <mergeCell ref="K52:M52"/>
    <mergeCell ref="G29:J29"/>
    <mergeCell ref="K29:M29"/>
    <mergeCell ref="C33:D33"/>
    <mergeCell ref="K26:L26"/>
    <mergeCell ref="E3:H3"/>
    <mergeCell ref="E27:H27"/>
    <mergeCell ref="B4:E4"/>
    <mergeCell ref="B5:E5"/>
    <mergeCell ref="G4:J4"/>
    <mergeCell ref="G5:J5"/>
    <mergeCell ref="K4:M4"/>
    <mergeCell ref="I8:I10"/>
    <mergeCell ref="C8:H8"/>
    <mergeCell ref="H361:L361"/>
    <mergeCell ref="K362:L362"/>
    <mergeCell ref="B31:L31"/>
    <mergeCell ref="B7:L7"/>
    <mergeCell ref="B55:L55"/>
    <mergeCell ref="K359:L359"/>
    <mergeCell ref="K360:L360"/>
    <mergeCell ref="K24:L24"/>
    <mergeCell ref="H25:L25"/>
    <mergeCell ref="K23:L23"/>
    <mergeCell ref="H74:I74"/>
    <mergeCell ref="K74:L74"/>
    <mergeCell ref="E75:H75"/>
    <mergeCell ref="B76:E76"/>
    <mergeCell ref="G76:J76"/>
    <mergeCell ref="K76:M76"/>
    <mergeCell ref="B77:E77"/>
    <mergeCell ref="G77:J77"/>
    <mergeCell ref="K77:M77"/>
    <mergeCell ref="B79:L79"/>
    <mergeCell ref="B80:B82"/>
    <mergeCell ref="C80:H80"/>
    <mergeCell ref="I80:I82"/>
    <mergeCell ref="J80:J82"/>
    <mergeCell ref="K80:K82"/>
    <mergeCell ref="L80:L82"/>
    <mergeCell ref="M80:M82"/>
    <mergeCell ref="C81:D81"/>
    <mergeCell ref="E81:F81"/>
    <mergeCell ref="G81:H81"/>
    <mergeCell ref="I94:L94"/>
    <mergeCell ref="B95:I95"/>
    <mergeCell ref="K95:L95"/>
    <mergeCell ref="K96:L96"/>
    <mergeCell ref="H97:L97"/>
    <mergeCell ref="H98:I98"/>
    <mergeCell ref="K98:L98"/>
    <mergeCell ref="E99:H99"/>
    <mergeCell ref="B100:E100"/>
    <mergeCell ref="G100:J100"/>
    <mergeCell ref="K100:M100"/>
    <mergeCell ref="B101:E101"/>
    <mergeCell ref="G101:J101"/>
    <mergeCell ref="K101:M101"/>
    <mergeCell ref="B103:L103"/>
    <mergeCell ref="B104:B106"/>
    <mergeCell ref="C104:H104"/>
    <mergeCell ref="I104:I106"/>
    <mergeCell ref="J104:J106"/>
    <mergeCell ref="K104:K106"/>
    <mergeCell ref="L104:L106"/>
    <mergeCell ref="M104:M106"/>
    <mergeCell ref="C105:D105"/>
    <mergeCell ref="E105:F105"/>
    <mergeCell ref="G105:H105"/>
    <mergeCell ref="I118:L118"/>
    <mergeCell ref="B119:I119"/>
    <mergeCell ref="K119:L119"/>
    <mergeCell ref="K120:L120"/>
    <mergeCell ref="H121:L121"/>
    <mergeCell ref="H122:I122"/>
    <mergeCell ref="K122:L122"/>
    <mergeCell ref="E123:H123"/>
    <mergeCell ref="B124:E124"/>
    <mergeCell ref="G124:J124"/>
    <mergeCell ref="K124:M124"/>
    <mergeCell ref="B125:E125"/>
    <mergeCell ref="G125:J125"/>
    <mergeCell ref="K125:M125"/>
    <mergeCell ref="B127:L127"/>
    <mergeCell ref="B128:B130"/>
    <mergeCell ref="C128:H128"/>
    <mergeCell ref="I128:I130"/>
    <mergeCell ref="J128:J130"/>
    <mergeCell ref="K128:K130"/>
    <mergeCell ref="L128:L130"/>
    <mergeCell ref="M128:M130"/>
    <mergeCell ref="C129:D129"/>
    <mergeCell ref="E129:F129"/>
    <mergeCell ref="G129:H129"/>
    <mergeCell ref="I142:L142"/>
    <mergeCell ref="B143:I143"/>
    <mergeCell ref="K143:L143"/>
    <mergeCell ref="K144:L144"/>
    <mergeCell ref="H145:L145"/>
    <mergeCell ref="H146:I146"/>
    <mergeCell ref="K146:L146"/>
    <mergeCell ref="E147:H147"/>
    <mergeCell ref="B148:E148"/>
    <mergeCell ref="G148:J148"/>
    <mergeCell ref="K148:M148"/>
    <mergeCell ref="B149:E149"/>
    <mergeCell ref="G149:J149"/>
    <mergeCell ref="K149:M149"/>
    <mergeCell ref="B151:L151"/>
    <mergeCell ref="B152:B154"/>
    <mergeCell ref="C152:H152"/>
    <mergeCell ref="I152:I154"/>
    <mergeCell ref="J152:J154"/>
    <mergeCell ref="K152:K154"/>
    <mergeCell ref="L152:L154"/>
    <mergeCell ref="M152:M154"/>
    <mergeCell ref="C153:D153"/>
    <mergeCell ref="E153:F153"/>
    <mergeCell ref="G153:H153"/>
    <mergeCell ref="I166:L166"/>
    <mergeCell ref="B167:I167"/>
    <mergeCell ref="K167:L167"/>
    <mergeCell ref="K168:L168"/>
    <mergeCell ref="H169:L169"/>
    <mergeCell ref="H170:I170"/>
    <mergeCell ref="K170:L170"/>
    <mergeCell ref="E171:H171"/>
    <mergeCell ref="B172:E172"/>
    <mergeCell ref="G172:J172"/>
    <mergeCell ref="K172:M172"/>
    <mergeCell ref="B173:E173"/>
    <mergeCell ref="G173:J173"/>
    <mergeCell ref="K173:M173"/>
    <mergeCell ref="B175:L175"/>
    <mergeCell ref="B176:B178"/>
    <mergeCell ref="C176:H176"/>
    <mergeCell ref="I176:I178"/>
    <mergeCell ref="J176:J178"/>
    <mergeCell ref="K176:K178"/>
    <mergeCell ref="L176:L178"/>
    <mergeCell ref="M176:M178"/>
    <mergeCell ref="C177:D177"/>
    <mergeCell ref="E177:F177"/>
    <mergeCell ref="G177:H177"/>
    <mergeCell ref="I190:L190"/>
    <mergeCell ref="B191:I191"/>
    <mergeCell ref="K191:L191"/>
    <mergeCell ref="K192:L192"/>
    <mergeCell ref="H193:L193"/>
    <mergeCell ref="H194:I194"/>
    <mergeCell ref="K194:L194"/>
    <mergeCell ref="E195:H195"/>
    <mergeCell ref="B196:E196"/>
    <mergeCell ref="G196:J196"/>
    <mergeCell ref="K196:M196"/>
    <mergeCell ref="B197:E197"/>
    <mergeCell ref="G197:J197"/>
    <mergeCell ref="K197:M197"/>
    <mergeCell ref="B199:L199"/>
    <mergeCell ref="B200:B202"/>
    <mergeCell ref="C200:H200"/>
    <mergeCell ref="I200:I202"/>
    <mergeCell ref="J200:J202"/>
    <mergeCell ref="K200:K202"/>
    <mergeCell ref="L200:L202"/>
    <mergeCell ref="M200:M202"/>
    <mergeCell ref="C201:D201"/>
    <mergeCell ref="E201:F201"/>
    <mergeCell ref="G201:H201"/>
    <mergeCell ref="I214:L214"/>
    <mergeCell ref="B215:I215"/>
    <mergeCell ref="K215:L215"/>
    <mergeCell ref="K216:L216"/>
    <mergeCell ref="H217:L217"/>
    <mergeCell ref="H218:I218"/>
    <mergeCell ref="K218:L218"/>
    <mergeCell ref="E219:H219"/>
    <mergeCell ref="B220:E220"/>
    <mergeCell ref="G220:J220"/>
    <mergeCell ref="K220:M220"/>
    <mergeCell ref="B221:E221"/>
    <mergeCell ref="G221:J221"/>
    <mergeCell ref="K221:M221"/>
    <mergeCell ref="B223:L223"/>
    <mergeCell ref="B224:B226"/>
    <mergeCell ref="C224:H224"/>
    <mergeCell ref="I224:I226"/>
    <mergeCell ref="J224:J226"/>
    <mergeCell ref="K224:K226"/>
    <mergeCell ref="L224:L226"/>
    <mergeCell ref="M224:M226"/>
    <mergeCell ref="C225:D225"/>
    <mergeCell ref="E225:F225"/>
    <mergeCell ref="G225:H225"/>
    <mergeCell ref="I238:L238"/>
    <mergeCell ref="B239:I239"/>
    <mergeCell ref="K239:L239"/>
    <mergeCell ref="K240:L240"/>
    <mergeCell ref="H241:L241"/>
    <mergeCell ref="H242:I242"/>
    <mergeCell ref="K242:L242"/>
    <mergeCell ref="E243:H243"/>
    <mergeCell ref="B244:E244"/>
    <mergeCell ref="G244:J244"/>
    <mergeCell ref="K244:M244"/>
    <mergeCell ref="B245:E245"/>
    <mergeCell ref="G245:J245"/>
    <mergeCell ref="K245:M245"/>
    <mergeCell ref="B247:L247"/>
    <mergeCell ref="B248:B250"/>
    <mergeCell ref="C248:H248"/>
    <mergeCell ref="I248:I250"/>
    <mergeCell ref="J248:J250"/>
    <mergeCell ref="K248:K250"/>
    <mergeCell ref="L248:L250"/>
    <mergeCell ref="M248:M250"/>
    <mergeCell ref="C249:D249"/>
    <mergeCell ref="E249:F249"/>
    <mergeCell ref="G249:H249"/>
    <mergeCell ref="I262:L262"/>
    <mergeCell ref="B263:I263"/>
    <mergeCell ref="K263:L263"/>
    <mergeCell ref="K264:L264"/>
    <mergeCell ref="H265:L265"/>
    <mergeCell ref="H266:I266"/>
    <mergeCell ref="K266:L266"/>
    <mergeCell ref="E267:H267"/>
    <mergeCell ref="B268:E268"/>
    <mergeCell ref="G268:J268"/>
    <mergeCell ref="K268:M268"/>
    <mergeCell ref="B269:E269"/>
    <mergeCell ref="G269:J269"/>
    <mergeCell ref="K269:M269"/>
    <mergeCell ref="B271:L271"/>
    <mergeCell ref="B272:B274"/>
    <mergeCell ref="C272:H272"/>
    <mergeCell ref="I272:I274"/>
    <mergeCell ref="J272:J274"/>
    <mergeCell ref="K272:K274"/>
    <mergeCell ref="L272:L274"/>
    <mergeCell ref="M272:M274"/>
    <mergeCell ref="C273:D273"/>
    <mergeCell ref="E273:F273"/>
    <mergeCell ref="G273:H273"/>
    <mergeCell ref="I286:L286"/>
    <mergeCell ref="B287:I287"/>
    <mergeCell ref="K287:L287"/>
    <mergeCell ref="K288:L288"/>
    <mergeCell ref="H289:L289"/>
    <mergeCell ref="H290:I290"/>
    <mergeCell ref="K290:L290"/>
    <mergeCell ref="E291:H291"/>
    <mergeCell ref="B292:E292"/>
    <mergeCell ref="G292:J292"/>
    <mergeCell ref="K292:M292"/>
    <mergeCell ref="B293:E293"/>
    <mergeCell ref="G293:J293"/>
    <mergeCell ref="K293:M293"/>
    <mergeCell ref="B295:L295"/>
    <mergeCell ref="B296:B298"/>
    <mergeCell ref="C296:H296"/>
    <mergeCell ref="I296:I298"/>
    <mergeCell ref="J296:J298"/>
    <mergeCell ref="K296:K298"/>
    <mergeCell ref="L296:L298"/>
    <mergeCell ref="M296:M298"/>
    <mergeCell ref="C297:D297"/>
    <mergeCell ref="E297:F297"/>
    <mergeCell ref="G297:H297"/>
    <mergeCell ref="I310:L310"/>
    <mergeCell ref="B311:I311"/>
    <mergeCell ref="K311:L311"/>
    <mergeCell ref="K312:L312"/>
    <mergeCell ref="H313:L313"/>
    <mergeCell ref="H314:I314"/>
    <mergeCell ref="K314:L314"/>
    <mergeCell ref="E315:H315"/>
    <mergeCell ref="B316:E316"/>
    <mergeCell ref="G316:J316"/>
    <mergeCell ref="K316:M316"/>
    <mergeCell ref="B317:E317"/>
    <mergeCell ref="G317:J317"/>
    <mergeCell ref="K317:M317"/>
    <mergeCell ref="B319:L319"/>
    <mergeCell ref="B320:B322"/>
    <mergeCell ref="C320:H320"/>
    <mergeCell ref="I320:I322"/>
    <mergeCell ref="J320:J322"/>
    <mergeCell ref="K320:K322"/>
    <mergeCell ref="L320:L322"/>
    <mergeCell ref="M320:M322"/>
    <mergeCell ref="C321:D321"/>
    <mergeCell ref="E321:F321"/>
    <mergeCell ref="G321:H321"/>
    <mergeCell ref="H337:L337"/>
    <mergeCell ref="H338:I338"/>
    <mergeCell ref="K338:L338"/>
    <mergeCell ref="I334:L334"/>
    <mergeCell ref="B335:I335"/>
    <mergeCell ref="K335:L335"/>
    <mergeCell ref="K336:L336"/>
  </mergeCells>
  <dataValidations count="5">
    <dataValidation type="decimal" allowBlank="1" showInputMessage="1" showErrorMessage="1" sqref="H22 C323:L332 C11:L20 C83:L92 H46 C35:L44 H70 H334 H94 C59:L68 H118 C107:L116 H142 C131:L140 H166 C155:L164 H190 C179:L188 H214 C203:L212 H238 C227:L236 H262 C275:L284 H286 C251:L260 H310 C299:L308">
      <formula1>0</formula1>
      <formula2>9999999999</formula2>
    </dataValidation>
    <dataValidation type="decimal" allowBlank="1" showInputMessage="1" showErrorMessage="1" sqref="J23 J47 J71 J95 J119 J143 J167 J191 J215 J239 J263 J287 J311 J335">
      <formula1>0</formula1>
      <formula2>1</formula2>
    </dataValidation>
    <dataValidation type="decimal" allowBlank="1" showInputMessage="1" showErrorMessage="1" errorTitle="Contrôle coûts équipements" error="Le montant doit être égal à zéro ou supérieur à 4000 euros" sqref="B11:B20 B83:B92 B35:B44 B323:B332 B59:B68 B107:B116 B131:B140 B155:B164 B179:B188 B203:B212 B227:B236 B275:B284 B251:B260 B299:B308">
      <formula1>4000</formula1>
      <formula2>9999999999</formula2>
    </dataValidation>
    <dataValidation errorStyle="information" type="list" allowBlank="1" showInputMessage="1" showErrorMessage="1" errorTitle="Taux d'aide demandée" error="Confirmez-vous vôtre saisie" sqref="J26 J50 J74 J98 J122 J146 J170 J194 J218 J242 J266 J290 J314 J338">
      <formula1>IF($M7=1,P4,Q4)</formula1>
    </dataValidation>
    <dataValidation type="list" allowBlank="1" showInputMessage="1" showErrorMessage="1" sqref="G5:J5 G29:J29 G53:J53 G77:J77 G101:J101 G125:J125 G149:J149 G173:J173 G197:J197 G221:J221 G245:J245 G269:J269 G293:J293 G317:J317">
      <formula1>"Organismes publics de recherche+Fondation de recherche,Autres bénéficiaires         "</formula1>
    </dataValidation>
  </dataValidations>
  <printOptions horizontalCentered="1"/>
  <pageMargins left="0.3937007874015748" right="0.3937007874015748" top="0.22" bottom="0.17" header="0.17" footer="0.15748031496062992"/>
  <pageSetup fitToHeight="39" horizontalDpi="600" verticalDpi="600" orientation="landscape" paperSize="9" scale="97" r:id="rId3"/>
  <headerFooter alignWithMargins="0">
    <oddFooter>&amp;R&amp;A&amp;P/&amp;N</oddFooter>
  </headerFooter>
  <rowBreaks count="2" manualBreakCount="2">
    <brk id="338" max="12" man="1"/>
    <brk id="362" max="12" man="1"/>
  </rowBreaks>
  <colBreaks count="1" manualBreakCount="1">
    <brk id="12" max="39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dep02</dc:creator>
  <cp:keywords/>
  <dc:description/>
  <cp:lastModifiedBy>USAR02</cp:lastModifiedBy>
  <cp:lastPrinted>2008-02-08T14:54:45Z</cp:lastPrinted>
  <dcterms:created xsi:type="dcterms:W3CDTF">2008-01-04T10:18:12Z</dcterms:created>
  <dcterms:modified xsi:type="dcterms:W3CDTF">2008-02-08T16:35:22Z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