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showInkAnnotation="0" codeName="ThisWorkbook" defaultThemeVersion="124226"/>
  <mc:AlternateContent xmlns:mc="http://schemas.openxmlformats.org/markup-compatibility/2006">
    <mc:Choice Requires="x15">
      <x15ac:absPath xmlns:x15ac="http://schemas.microsoft.com/office/spreadsheetml/2010/11/ac" url="L:\33-DGPIE\02-Actions et Programmes\81-Défi robotique\01-Sélection\01-Documents officiels\02-Documents associés\Projet complet Phase 1\"/>
    </mc:Choice>
  </mc:AlternateContent>
  <xr:revisionPtr revIDLastSave="0" documentId="13_ncr:1_{1EC2FB1B-B243-43C0-AC1C-B2A901E86047}" xr6:coauthVersionLast="47" xr6:coauthVersionMax="47" xr10:uidLastSave="{00000000-0000-0000-0000-000000000000}"/>
  <workbookProtection workbookAlgorithmName="SHA-512" workbookHashValue="2uUcF2KiJm/DZxmxpuzjMMGgdQUatuGMiCGCcYBEYqhtPEEvk7ZgCMnWaqpYwtoM4bXy7rDwMICdpdJMbfUeJA==" workbookSaltValue="hgr/J0T1UPu/unMsbpo35A==" workbookSpinCount="100000" lockStructure="1"/>
  <bookViews>
    <workbookView xWindow="-120" yWindow="-120" windowWidth="25410" windowHeight="13680" tabRatio="935" firstSheet="1" activeTab="1" xr2:uid="{00000000-000D-0000-FFFF-FFFF00000000}"/>
  </bookViews>
  <sheets>
    <sheet name="Réglages" sheetId="67" state="hidden" r:id="rId1"/>
    <sheet name="Notice" sheetId="1" r:id="rId2"/>
    <sheet name="VoletGeneral" sheetId="2" r:id="rId3"/>
    <sheet name="Part1-Coord" sheetId="228" r:id="rId4"/>
    <sheet name="Part2" sheetId="49" r:id="rId5"/>
    <sheet name="Part3" sheetId="229" r:id="rId6"/>
    <sheet name="Part4" sheetId="230" r:id="rId7"/>
    <sheet name="Part5" sheetId="231" r:id="rId8"/>
    <sheet name="Part6" sheetId="232" r:id="rId9"/>
    <sheet name="Part7" sheetId="233" r:id="rId10"/>
    <sheet name="Part8" sheetId="234" r:id="rId11"/>
    <sheet name="Part9" sheetId="235" r:id="rId12"/>
    <sheet name="Part10" sheetId="236" r:id="rId13"/>
    <sheet name="Part11" sheetId="237" r:id="rId14"/>
    <sheet name="Part12" sheetId="238" r:id="rId15"/>
    <sheet name="Part13" sheetId="239" r:id="rId16"/>
    <sheet name="Part14" sheetId="240" r:id="rId17"/>
    <sheet name="Part15" sheetId="241" r:id="rId18"/>
    <sheet name="Part16" sheetId="242" r:id="rId19"/>
    <sheet name="Part17" sheetId="243" r:id="rId20"/>
    <sheet name="Part18" sheetId="244" r:id="rId21"/>
    <sheet name="Part19" sheetId="245" r:id="rId22"/>
    <sheet name="Part20" sheetId="246"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ide_à_bloquer" localSheetId="12">Part10!$H$33:$H$44,Part10!$B$63:$I$74,Part10!$G$77:$H$77,Part10!$H$83:$H$94,Part10!$H$97:$H$108,Part10!$H$111:$H$122,Part10!$H$128:$H$139,Part10!$H$143:$H$154,Part10!$E$167</definedName>
    <definedName name="aide_à_bloquer" localSheetId="13">Part11!$H$33:$H$44,Part11!$B$63:$I$74,Part11!$G$77:$H$77,Part11!$H$83:$H$94,Part11!$H$97:$H$108,Part11!$H$111:$H$122,Part11!$H$128:$H$139,Part11!$H$143:$H$154,Part11!$E$167</definedName>
    <definedName name="aide_à_bloquer" localSheetId="14">Part12!$H$33:$H$44,Part12!$B$63:$I$74,Part12!$G$77:$H$77,Part12!$H$83:$H$94,Part12!$H$97:$H$108,Part12!$H$111:$H$122,Part12!$H$128:$H$139,Part12!$H$143:$H$154,Part12!$E$167</definedName>
    <definedName name="aide_à_bloquer" localSheetId="15">Part13!$H$33:$H$44,Part13!$B$63:$I$74,Part13!$G$77:$H$77,Part13!$H$83:$H$94,Part13!$H$97:$H$108,Part13!$H$111:$H$122,Part13!$H$128:$H$139,Part13!$H$143:$H$154,Part13!$E$167</definedName>
    <definedName name="aide_à_bloquer" localSheetId="16">Part14!$H$33:$H$44,Part14!$B$63:$I$74,Part14!$G$77:$H$77,Part14!$H$83:$H$94,Part14!$H$97:$H$108,Part14!$H$111:$H$122,Part14!$H$128:$H$139,Part14!$H$143:$H$154,Part14!$E$167</definedName>
    <definedName name="aide_à_bloquer" localSheetId="17">Part15!$H$33:$H$44,Part15!$B$63:$I$74,Part15!$G$77:$H$77,Part15!$H$83:$H$94,Part15!$H$97:$H$108,Part15!$H$111:$H$122,Part15!$H$128:$H$139,Part15!$H$143:$H$154,Part15!$E$167</definedName>
    <definedName name="aide_à_bloquer" localSheetId="18">Part16!$H$33:$H$44,Part16!$B$63:$I$74,Part16!$G$77:$H$77,Part16!$H$83:$H$94,Part16!$H$97:$H$108,Part16!$H$111:$H$122,Part16!$H$128:$H$139,Part16!$H$143:$H$154,Part16!$E$167</definedName>
    <definedName name="aide_à_bloquer" localSheetId="19">Part17!$H$33:$H$44,Part17!$B$63:$I$74,Part17!$G$77:$H$77,Part17!$H$83:$H$94,Part17!$H$97:$H$108,Part17!$H$111:$H$122,Part17!$H$128:$H$139,Part17!$H$143:$H$154,Part17!$E$167</definedName>
    <definedName name="aide_à_bloquer" localSheetId="20">Part18!$H$33:$H$44,Part18!$B$63:$I$74,Part18!$G$77:$H$77,Part18!$H$83:$H$94,Part18!$H$97:$H$108,Part18!$H$111:$H$122,Part18!$H$128:$H$139,Part18!$H$143:$H$154,Part18!$E$167</definedName>
    <definedName name="aide_à_bloquer" localSheetId="21">Part19!$H$33:$H$44,Part19!$B$63:$I$74,Part19!$G$77:$H$77,Part19!$H$83:$H$94,Part19!$H$97:$H$108,Part19!$H$111:$H$122,Part19!$H$128:$H$139,Part19!$H$143:$H$154,Part19!$E$167</definedName>
    <definedName name="aide_à_bloquer" localSheetId="3">'Part1-Coord'!$H$33:$H$44,'Part1-Coord'!$B$63:$I$74,'Part1-Coord'!$G$77:$H$77,'Part1-Coord'!$H$83:$H$94,'Part1-Coord'!$H$97:$H$108,'Part1-Coord'!$H$111:$H$122,'Part1-Coord'!$H$128:$H$139,'Part1-Coord'!$H$143:$H$154,'Part1-Coord'!$E$167</definedName>
    <definedName name="aide_à_bloquer" localSheetId="4">Part2!$H$33:$H$44,Part2!$B$63:$I$74,Part2!$G$77:$H$77,Part2!$H$83:$H$94,Part2!$H$97:$H$108,Part2!$H$111:$H$122,Part2!$H$128:$H$139,Part2!$H$143:$H$154,Part2!$E$167</definedName>
    <definedName name="aide_à_bloquer" localSheetId="22">Part20!$H$33:$H$44,Part20!$B$63:$I$74,Part20!$G$77:$H$77,Part20!$H$83:$H$94,Part20!$H$97:$H$108,Part20!$H$111:$H$122,Part20!$H$128:$H$139,Part20!$H$143:$H$154,Part20!$E$167</definedName>
    <definedName name="aide_à_bloquer" localSheetId="5">Part3!$H$33:$H$44,Part3!$B$63:$I$74,Part3!$G$77:$H$77,Part3!$H$83:$H$94,Part3!$H$97:$H$108,Part3!$H$111:$H$122,Part3!$H$128:$H$139,Part3!$H$143:$H$154,Part3!$E$167</definedName>
    <definedName name="aide_à_bloquer" localSheetId="6">Part4!$H$33:$H$44,Part4!$B$63:$I$74,Part4!$G$77:$H$77,Part4!$H$83:$H$94,Part4!$H$97:$H$108,Part4!$H$111:$H$122,Part4!$H$128:$H$139,Part4!$H$143:$H$154,Part4!$E$167</definedName>
    <definedName name="aide_à_bloquer" localSheetId="7">Part5!$H$33:$H$44,Part5!$B$63:$I$74,Part5!$G$77:$H$77,Part5!$H$83:$H$94,Part5!$H$97:$H$108,Part5!$H$111:$H$122,Part5!$H$128:$H$139,Part5!$H$143:$H$154,Part5!$E$167</definedName>
    <definedName name="aide_à_bloquer" localSheetId="8">Part6!$H$33:$H$44,Part6!$B$63:$I$74,Part6!$G$77:$H$77,Part6!$H$83:$H$94,Part6!$H$97:$H$108,Part6!$H$111:$H$122,Part6!$H$128:$H$139,Part6!$H$143:$H$154,Part6!$E$167</definedName>
    <definedName name="aide_à_bloquer" localSheetId="9">Part7!$H$33:$H$44,Part7!$B$63:$I$74,Part7!$G$77:$H$77,Part7!$H$83:$H$94,Part7!$H$97:$H$108,Part7!$H$111:$H$122,Part7!$H$128:$H$139,Part7!$H$143:$H$154,Part7!$E$167</definedName>
    <definedName name="aide_à_bloquer" localSheetId="10">Part8!$H$33:$H$44,Part8!$B$63:$I$74,Part8!$G$77:$H$77,Part8!$H$83:$H$94,Part8!$H$97:$H$108,Part8!$H$111:$H$122,Part8!$H$128:$H$139,Part8!$H$143:$H$154,Part8!$E$167</definedName>
    <definedName name="aide_à_bloquer" localSheetId="11">Part9!$H$33:$H$44,Part9!$B$63:$I$74,Part9!$G$77:$H$77,Part9!$H$83:$H$94,Part9!$H$97:$H$108,Part9!$H$111:$H$122,Part9!$H$128:$H$139,Part9!$H$143:$H$154,Part9!$E$167</definedName>
    <definedName name="Case_base_calcul" localSheetId="12">Part10!$C$159</definedName>
    <definedName name="Case_base_calcul" localSheetId="13">Part11!$C$159</definedName>
    <definedName name="Case_base_calcul" localSheetId="14">Part12!$C$159</definedName>
    <definedName name="Case_base_calcul" localSheetId="15">Part13!$C$159</definedName>
    <definedName name="Case_base_calcul" localSheetId="16">Part14!$C$159</definedName>
    <definedName name="Case_base_calcul" localSheetId="17">Part15!$C$159</definedName>
    <definedName name="Case_base_calcul" localSheetId="18">Part16!$C$159</definedName>
    <definedName name="Case_base_calcul" localSheetId="19">Part17!$C$159</definedName>
    <definedName name="Case_base_calcul" localSheetId="20">Part18!$C$159</definedName>
    <definedName name="Case_base_calcul" localSheetId="21">Part19!$C$159</definedName>
    <definedName name="Case_base_calcul" localSheetId="3">'Part1-Coord'!$C$159</definedName>
    <definedName name="Case_base_calcul" localSheetId="4">Part2!$C$159</definedName>
    <definedName name="Case_base_calcul" localSheetId="22">Part20!$C$159</definedName>
    <definedName name="Case_base_calcul" localSheetId="5">Part3!$C$159</definedName>
    <definedName name="Case_base_calcul" localSheetId="6">Part4!$C$159</definedName>
    <definedName name="Case_base_calcul" localSheetId="7">Part5!$C$159</definedName>
    <definedName name="Case_base_calcul" localSheetId="8">Part6!$C$159</definedName>
    <definedName name="Case_base_calcul" localSheetId="9">Part7!$C$159</definedName>
    <definedName name="Case_base_calcul" localSheetId="10">Part8!$C$159</definedName>
    <definedName name="Case_base_calcul" localSheetId="11">Part9!$C$159</definedName>
    <definedName name="Case_cofi_horsUE" localSheetId="12">Part10!$H$188</definedName>
    <definedName name="Case_cofi_horsUE" localSheetId="13">Part11!$H$188</definedName>
    <definedName name="Case_cofi_horsUE" localSheetId="14">Part12!$H$188</definedName>
    <definedName name="Case_cofi_horsUE" localSheetId="15">Part13!$H$188</definedName>
    <definedName name="Case_cofi_horsUE" localSheetId="16">Part14!$H$188</definedName>
    <definedName name="Case_cofi_horsUE" localSheetId="17">Part15!$H$188</definedName>
    <definedName name="Case_cofi_horsUE" localSheetId="18">Part16!$H$188</definedName>
    <definedName name="Case_cofi_horsUE" localSheetId="19">Part17!$H$188</definedName>
    <definedName name="Case_cofi_horsUE" localSheetId="20">Part18!$H$188</definedName>
    <definedName name="Case_cofi_horsUE" localSheetId="21">Part19!$H$188</definedName>
    <definedName name="Case_cofi_horsUE" localSheetId="3">'Part1-Coord'!$B$188</definedName>
    <definedName name="Case_cofi_horsUE" localSheetId="4">Part2!$H$188</definedName>
    <definedName name="Case_cofi_horsUE" localSheetId="22">Part20!$H$188</definedName>
    <definedName name="Case_cofi_horsUE" localSheetId="5">Part3!$H$188</definedName>
    <definedName name="Case_cofi_horsUE" localSheetId="6">Part4!$H$188</definedName>
    <definedName name="Case_cofi_horsUE" localSheetId="7">Part5!$H$188</definedName>
    <definedName name="Case_cofi_horsUE" localSheetId="8">Part6!$H$188</definedName>
    <definedName name="Case_cofi_horsUE" localSheetId="9">Part7!$H$188</definedName>
    <definedName name="Case_cofi_horsUE" localSheetId="10">Part8!$H$188</definedName>
    <definedName name="Case_cofi_horsUE" localSheetId="11">Part9!$H$188</definedName>
    <definedName name="case_decharge_enseignement" localSheetId="12">Part10!#REF!</definedName>
    <definedName name="case_decharge_enseignement" localSheetId="13">Part11!#REF!</definedName>
    <definedName name="case_decharge_enseignement" localSheetId="14">Part12!#REF!</definedName>
    <definedName name="case_decharge_enseignement" localSheetId="15">Part13!#REF!</definedName>
    <definedName name="case_decharge_enseignement" localSheetId="16">Part14!#REF!</definedName>
    <definedName name="case_decharge_enseignement" localSheetId="17">Part15!#REF!</definedName>
    <definedName name="case_decharge_enseignement" localSheetId="18">Part16!#REF!</definedName>
    <definedName name="case_decharge_enseignement" localSheetId="19">Part17!#REF!</definedName>
    <definedName name="case_decharge_enseignement" localSheetId="20">Part18!#REF!</definedName>
    <definedName name="case_decharge_enseignement" localSheetId="21">Part19!#REF!</definedName>
    <definedName name="case_decharge_enseignement" localSheetId="3">'Part1-Coord'!$B$78</definedName>
    <definedName name="case_decharge_enseignement" localSheetId="4">Part2!#REF!</definedName>
    <definedName name="case_decharge_enseignement" localSheetId="22">Part20!#REF!</definedName>
    <definedName name="case_decharge_enseignement" localSheetId="5">Part3!#REF!</definedName>
    <definedName name="case_decharge_enseignement" localSheetId="6">Part4!#REF!</definedName>
    <definedName name="case_decharge_enseignement" localSheetId="7">Part5!#REF!</definedName>
    <definedName name="case_decharge_enseignement" localSheetId="8">Part6!#REF!</definedName>
    <definedName name="case_decharge_enseignement" localSheetId="9">Part7!#REF!</definedName>
    <definedName name="case_decharge_enseignement" localSheetId="10">Part8!#REF!</definedName>
    <definedName name="case_decharge_enseignement" localSheetId="11">Part9!#REF!</definedName>
    <definedName name="Case_equipement" localSheetId="12">Part10!$B$45</definedName>
    <definedName name="Case_equipement" localSheetId="13">Part11!$B$45</definedName>
    <definedName name="Case_equipement" localSheetId="14">Part12!$B$45</definedName>
    <definedName name="Case_equipement" localSheetId="15">Part13!$B$45</definedName>
    <definedName name="Case_equipement" localSheetId="16">Part14!$B$45</definedName>
    <definedName name="Case_equipement" localSheetId="17">Part15!$B$45</definedName>
    <definedName name="Case_equipement" localSheetId="18">Part16!$B$45</definedName>
    <definedName name="Case_equipement" localSheetId="19">Part17!$B$45</definedName>
    <definedName name="Case_equipement" localSheetId="20">Part18!$B$45</definedName>
    <definedName name="Case_equipement" localSheetId="21">Part19!$B$45</definedName>
    <definedName name="Case_equipement" localSheetId="3">'Part1-Coord'!$B$45</definedName>
    <definedName name="Case_equipement" localSheetId="4">Part2!$B$45</definedName>
    <definedName name="Case_equipement" localSheetId="22">Part20!$B$45</definedName>
    <definedName name="Case_equipement" localSheetId="5">Part3!$B$45</definedName>
    <definedName name="Case_equipement" localSheetId="6">Part4!$B$45</definedName>
    <definedName name="Case_equipement" localSheetId="7">Part5!$B$45</definedName>
    <definedName name="Case_equipement" localSheetId="8">Part6!$B$45</definedName>
    <definedName name="Case_equipement" localSheetId="9">Part7!$B$45</definedName>
    <definedName name="Case_equipement" localSheetId="10">Part8!$B$45</definedName>
    <definedName name="Case_equipement" localSheetId="11">Part9!$B$45</definedName>
    <definedName name="Case_facturation_interne" localSheetId="12">Part10!$B$155</definedName>
    <definedName name="Case_facturation_interne" localSheetId="13">Part11!$B$155</definedName>
    <definedName name="Case_facturation_interne" localSheetId="14">Part12!$B$155</definedName>
    <definedName name="Case_facturation_interne" localSheetId="15">Part13!$B$155</definedName>
    <definedName name="Case_facturation_interne" localSheetId="16">Part14!$B$155</definedName>
    <definedName name="Case_facturation_interne" localSheetId="17">Part15!$B$155</definedName>
    <definedName name="Case_facturation_interne" localSheetId="18">Part16!$B$155</definedName>
    <definedName name="Case_facturation_interne" localSheetId="19">Part17!$B$155</definedName>
    <definedName name="Case_facturation_interne" localSheetId="20">Part18!$B$155</definedName>
    <definedName name="Case_facturation_interne" localSheetId="21">Part19!$B$155</definedName>
    <definedName name="Case_facturation_interne" localSheetId="3">'Part1-Coord'!$B$155</definedName>
    <definedName name="Case_facturation_interne" localSheetId="4">Part2!$B$155</definedName>
    <definedName name="Case_facturation_interne" localSheetId="22">Part20!$B$155</definedName>
    <definedName name="Case_facturation_interne" localSheetId="5">Part3!$B$155</definedName>
    <definedName name="Case_facturation_interne" localSheetId="6">Part4!$B$155</definedName>
    <definedName name="Case_facturation_interne" localSheetId="7">Part5!$B$155</definedName>
    <definedName name="Case_facturation_interne" localSheetId="8">Part6!$B$155</definedName>
    <definedName name="Case_facturation_interne" localSheetId="9">Part7!$B$155</definedName>
    <definedName name="Case_facturation_interne" localSheetId="10">Part8!$B$155</definedName>
    <definedName name="Case_facturation_interne" localSheetId="11">Part9!$B$155</definedName>
    <definedName name="Case_financier_tot" localSheetId="12">Part10!$B$171</definedName>
    <definedName name="Case_financier_tot" localSheetId="13">Part11!$B$171</definedName>
    <definedName name="Case_financier_tot" localSheetId="14">Part12!$B$171</definedName>
    <definedName name="Case_financier_tot" localSheetId="15">Part13!$B$171</definedName>
    <definedName name="Case_financier_tot" localSheetId="16">Part14!$B$171</definedName>
    <definedName name="Case_financier_tot" localSheetId="17">Part15!$B$171</definedName>
    <definedName name="Case_financier_tot" localSheetId="18">Part16!$B$171</definedName>
    <definedName name="Case_financier_tot" localSheetId="19">Part17!$B$171</definedName>
    <definedName name="Case_financier_tot" localSheetId="20">Part18!$B$171</definedName>
    <definedName name="Case_financier_tot" localSheetId="21">Part19!$B$171</definedName>
    <definedName name="Case_financier_tot" localSheetId="3">'Part1-Coord'!$B$171</definedName>
    <definedName name="Case_financier_tot" localSheetId="4">Part2!$B$171</definedName>
    <definedName name="Case_financier_tot" localSheetId="22">Part20!$B$171</definedName>
    <definedName name="Case_financier_tot" localSheetId="5">Part3!$B$171</definedName>
    <definedName name="Case_financier_tot" localSheetId="6">Part4!$B$171</definedName>
    <definedName name="Case_financier_tot" localSheetId="7">Part5!$B$171</definedName>
    <definedName name="Case_financier_tot" localSheetId="8">Part6!$B$171</definedName>
    <definedName name="Case_financier_tot" localSheetId="9">Part7!$B$171</definedName>
    <definedName name="Case_financier_tot" localSheetId="10">Part8!$B$171</definedName>
    <definedName name="Case_financier_tot" localSheetId="11">Part9!$B$171</definedName>
    <definedName name="Case_fonctionnement_tot" localSheetId="12">Part10!$B$125</definedName>
    <definedName name="Case_fonctionnement_tot" localSheetId="13">Part11!$B$125</definedName>
    <definedName name="Case_fonctionnement_tot" localSheetId="14">Part12!$B$125</definedName>
    <definedName name="Case_fonctionnement_tot" localSheetId="15">Part13!$B$125</definedName>
    <definedName name="Case_fonctionnement_tot" localSheetId="16">Part14!$B$125</definedName>
    <definedName name="Case_fonctionnement_tot" localSheetId="17">Part15!$B$125</definedName>
    <definedName name="Case_fonctionnement_tot" localSheetId="18">Part16!$B$125</definedName>
    <definedName name="Case_fonctionnement_tot" localSheetId="19">Part17!$B$125</definedName>
    <definedName name="Case_fonctionnement_tot" localSheetId="20">Part18!$B$125</definedName>
    <definedName name="Case_fonctionnement_tot" localSheetId="21">Part19!$B$125</definedName>
    <definedName name="Case_fonctionnement_tot" localSheetId="3">'Part1-Coord'!$B$125</definedName>
    <definedName name="Case_fonctionnement_tot" localSheetId="4">Part2!$B$125</definedName>
    <definedName name="Case_fonctionnement_tot" localSheetId="22">Part20!$B$125</definedName>
    <definedName name="Case_fonctionnement_tot" localSheetId="5">Part3!$B$125</definedName>
    <definedName name="Case_fonctionnement_tot" localSheetId="6">Part4!$B$125</definedName>
    <definedName name="Case_fonctionnement_tot" localSheetId="7">Part5!$B$125</definedName>
    <definedName name="Case_fonctionnement_tot" localSheetId="8">Part6!$B$125</definedName>
    <definedName name="Case_fonctionnement_tot" localSheetId="9">Part7!$B$125</definedName>
    <definedName name="Case_fonctionnement_tot" localSheetId="10">Part8!$B$125</definedName>
    <definedName name="Case_fonctionnement_tot" localSheetId="11">Part9!$B$125</definedName>
    <definedName name="case_Frais_de_struc_autre" localSheetId="12">Part10!$B$169</definedName>
    <definedName name="case_Frais_de_struc_autre" localSheetId="13">Part11!$B$169</definedName>
    <definedName name="case_Frais_de_struc_autre" localSheetId="14">Part12!$B$169</definedName>
    <definedName name="case_Frais_de_struc_autre" localSheetId="15">Part13!$B$169</definedName>
    <definedName name="case_Frais_de_struc_autre" localSheetId="16">Part14!$B$169</definedName>
    <definedName name="case_Frais_de_struc_autre" localSheetId="17">Part15!$B$169</definedName>
    <definedName name="case_Frais_de_struc_autre" localSheetId="18">Part16!$B$169</definedName>
    <definedName name="case_Frais_de_struc_autre" localSheetId="19">Part17!$B$169</definedName>
    <definedName name="case_Frais_de_struc_autre" localSheetId="20">Part18!$B$169</definedName>
    <definedName name="case_Frais_de_struc_autre" localSheetId="21">Part19!$B$169</definedName>
    <definedName name="case_Frais_de_struc_autre" localSheetId="3">'Part1-Coord'!$B$169</definedName>
    <definedName name="case_Frais_de_struc_autre" localSheetId="4">Part2!$B$169</definedName>
    <definedName name="case_Frais_de_struc_autre" localSheetId="22">Part20!$B$169</definedName>
    <definedName name="case_Frais_de_struc_autre" localSheetId="5">Part3!$B$169</definedName>
    <definedName name="case_Frais_de_struc_autre" localSheetId="6">Part4!$B$169</definedName>
    <definedName name="case_Frais_de_struc_autre" localSheetId="7">Part5!$B$169</definedName>
    <definedName name="case_Frais_de_struc_autre" localSheetId="8">Part6!$B$169</definedName>
    <definedName name="case_Frais_de_struc_autre" localSheetId="9">Part7!$B$169</definedName>
    <definedName name="case_Frais_de_struc_autre" localSheetId="10">Part8!$B$169</definedName>
    <definedName name="case_Frais_de_struc_autre" localSheetId="11">Part9!$B$169</definedName>
    <definedName name="case_Frais_de_struc_pers" localSheetId="12">Part10!$B$168</definedName>
    <definedName name="case_Frais_de_struc_pers" localSheetId="13">Part11!$B$168</definedName>
    <definedName name="case_Frais_de_struc_pers" localSheetId="14">Part12!$B$168</definedName>
    <definedName name="case_Frais_de_struc_pers" localSheetId="15">Part13!$B$168</definedName>
    <definedName name="case_Frais_de_struc_pers" localSheetId="16">Part14!$B$168</definedName>
    <definedName name="case_Frais_de_struc_pers" localSheetId="17">Part15!$B$168</definedName>
    <definedName name="case_Frais_de_struc_pers" localSheetId="18">Part16!$B$168</definedName>
    <definedName name="case_Frais_de_struc_pers" localSheetId="19">Part17!$B$168</definedName>
    <definedName name="case_Frais_de_struc_pers" localSheetId="20">Part18!$B$168</definedName>
    <definedName name="case_Frais_de_struc_pers" localSheetId="21">Part19!$B$168</definedName>
    <definedName name="case_Frais_de_struc_pers" localSheetId="3">'Part1-Coord'!$B$168</definedName>
    <definedName name="case_Frais_de_struc_pers" localSheetId="4">Part2!$B$168</definedName>
    <definedName name="case_Frais_de_struc_pers" localSheetId="22">Part20!$B$168</definedName>
    <definedName name="case_Frais_de_struc_pers" localSheetId="5">Part3!$B$168</definedName>
    <definedName name="case_Frais_de_struc_pers" localSheetId="6">Part4!$B$168</definedName>
    <definedName name="case_Frais_de_struc_pers" localSheetId="7">Part5!$B$168</definedName>
    <definedName name="case_Frais_de_struc_pers" localSheetId="8">Part6!$B$168</definedName>
    <definedName name="case_Frais_de_struc_pers" localSheetId="9">Part7!$B$168</definedName>
    <definedName name="case_Frais_de_struc_pers" localSheetId="10">Part8!$B$168</definedName>
    <definedName name="case_Frais_de_struc_pers" localSheetId="11">Part9!$B$168</definedName>
    <definedName name="Case_frais_environnement" localSheetId="12">Part10!$B$170</definedName>
    <definedName name="Case_frais_environnement" localSheetId="13">Part11!$B$170</definedName>
    <definedName name="Case_frais_environnement" localSheetId="14">Part12!$B$170</definedName>
    <definedName name="Case_frais_environnement" localSheetId="15">Part13!$B$170</definedName>
    <definedName name="Case_frais_environnement" localSheetId="16">Part14!$B$170</definedName>
    <definedName name="Case_frais_environnement" localSheetId="17">Part15!$B$170</definedName>
    <definedName name="Case_frais_environnement" localSheetId="18">Part16!$B$170</definedName>
    <definedName name="Case_frais_environnement" localSheetId="19">Part17!$B$170</definedName>
    <definedName name="Case_frais_environnement" localSheetId="20">Part18!$B$170</definedName>
    <definedName name="Case_frais_environnement" localSheetId="21">Part19!$B$170</definedName>
    <definedName name="Case_frais_environnement" localSheetId="3">'Part1-Coord'!$B$170</definedName>
    <definedName name="Case_frais_environnement" localSheetId="4">Part2!$B$170</definedName>
    <definedName name="Case_frais_environnement" localSheetId="22">Part20!$B$170</definedName>
    <definedName name="Case_frais_environnement" localSheetId="5">Part3!$B$170</definedName>
    <definedName name="Case_frais_environnement" localSheetId="6">Part4!$B$170</definedName>
    <definedName name="Case_frais_environnement" localSheetId="7">Part5!$B$170</definedName>
    <definedName name="Case_frais_environnement" localSheetId="8">Part6!$B$170</definedName>
    <definedName name="Case_frais_environnement" localSheetId="9">Part7!$B$170</definedName>
    <definedName name="Case_frais_environnement" localSheetId="10">Part8!$B$170</definedName>
    <definedName name="Case_frais_environnement" localSheetId="11">Part9!$B$170</definedName>
    <definedName name="Case_frais_gestion" localSheetId="12">Part10!$B$167</definedName>
    <definedName name="Case_frais_gestion" localSheetId="13">Part11!$B$167</definedName>
    <definedName name="Case_frais_gestion" localSheetId="14">Part12!$B$167</definedName>
    <definedName name="Case_frais_gestion" localSheetId="15">Part13!$B$167</definedName>
    <definedName name="Case_frais_gestion" localSheetId="16">Part14!$B$167</definedName>
    <definedName name="Case_frais_gestion" localSheetId="17">Part15!$B$167</definedName>
    <definedName name="Case_frais_gestion" localSheetId="18">Part16!$B$167</definedName>
    <definedName name="Case_frais_gestion" localSheetId="19">Part17!$B$167</definedName>
    <definedName name="Case_frais_gestion" localSheetId="20">Part18!$B$167</definedName>
    <definedName name="Case_frais_gestion" localSheetId="21">Part19!$B$167</definedName>
    <definedName name="Case_frais_gestion" localSheetId="3">'Part1-Coord'!$B$167</definedName>
    <definedName name="Case_frais_gestion" localSheetId="4">Part2!$B$167</definedName>
    <definedName name="Case_frais_gestion" localSheetId="22">Part20!$B$167</definedName>
    <definedName name="Case_frais_gestion" localSheetId="5">Part3!$B$167</definedName>
    <definedName name="Case_frais_gestion" localSheetId="6">Part4!$B$167</definedName>
    <definedName name="Case_frais_gestion" localSheetId="7">Part5!$B$167</definedName>
    <definedName name="Case_frais_gestion" localSheetId="8">Part6!$B$167</definedName>
    <definedName name="Case_frais_gestion" localSheetId="9">Part7!$B$167</definedName>
    <definedName name="Case_frais_gestion" localSheetId="10">Part8!$B$167</definedName>
    <definedName name="Case_frais_gestion" localSheetId="11">Part9!$B$167</definedName>
    <definedName name="Case_pers_tot" localSheetId="12">Part10!$B$79</definedName>
    <definedName name="Case_pers_tot" localSheetId="13">Part11!$B$79</definedName>
    <definedName name="Case_pers_tot" localSheetId="14">Part12!$B$79</definedName>
    <definedName name="Case_pers_tot" localSheetId="15">Part13!$B$79</definedName>
    <definedName name="Case_pers_tot" localSheetId="16">Part14!$B$79</definedName>
    <definedName name="Case_pers_tot" localSheetId="17">Part15!$B$79</definedName>
    <definedName name="Case_pers_tot" localSheetId="18">Part16!$B$79</definedName>
    <definedName name="Case_pers_tot" localSheetId="19">Part17!$B$79</definedName>
    <definedName name="Case_pers_tot" localSheetId="20">Part18!$B$79</definedName>
    <definedName name="Case_pers_tot" localSheetId="21">Part19!$B$79</definedName>
    <definedName name="Case_pers_tot" localSheetId="3">'Part1-Coord'!$B$79</definedName>
    <definedName name="Case_pers_tot" localSheetId="4">Part2!$B$79</definedName>
    <definedName name="Case_pers_tot" localSheetId="22">Part20!$B$79</definedName>
    <definedName name="Case_pers_tot" localSheetId="5">Part3!$B$79</definedName>
    <definedName name="Case_pers_tot" localSheetId="6">Part4!$B$79</definedName>
    <definedName name="Case_pers_tot" localSheetId="7">Part5!$B$79</definedName>
    <definedName name="Case_pers_tot" localSheetId="8">Part6!$B$79</definedName>
    <definedName name="Case_pers_tot" localSheetId="9">Part7!$B$79</definedName>
    <definedName name="Case_pers_tot" localSheetId="10">Part8!$B$79</definedName>
    <definedName name="Case_pers_tot" localSheetId="11">Part9!$B$79</definedName>
    <definedName name="Case_perso_statutaire" localSheetId="12">Part10!$B$76</definedName>
    <definedName name="Case_perso_statutaire" localSheetId="13">Part11!$B$76</definedName>
    <definedName name="Case_perso_statutaire" localSheetId="14">Part12!$B$76</definedName>
    <definedName name="Case_perso_statutaire" localSheetId="15">Part13!$B$76</definedName>
    <definedName name="Case_perso_statutaire" localSheetId="16">Part14!$B$76</definedName>
    <definedName name="Case_perso_statutaire" localSheetId="17">Part15!$B$76</definedName>
    <definedName name="Case_perso_statutaire" localSheetId="18">Part16!$B$76</definedName>
    <definedName name="Case_perso_statutaire" localSheetId="19">Part17!$B$76</definedName>
    <definedName name="Case_perso_statutaire" localSheetId="20">Part18!$B$76</definedName>
    <definedName name="Case_perso_statutaire" localSheetId="21">Part19!$B$76</definedName>
    <definedName name="Case_perso_statutaire" localSheetId="3">'Part1-Coord'!$B$76</definedName>
    <definedName name="Case_perso_statutaire" localSheetId="4">Part2!$B$76</definedName>
    <definedName name="Case_perso_statutaire" localSheetId="22">Part20!$B$76</definedName>
    <definedName name="Case_perso_statutaire" localSheetId="5">Part3!$B$76</definedName>
    <definedName name="Case_perso_statutaire" localSheetId="6">Part4!$B$76</definedName>
    <definedName name="Case_perso_statutaire" localSheetId="7">Part5!$B$76</definedName>
    <definedName name="Case_perso_statutaire" localSheetId="8">Part6!$B$76</definedName>
    <definedName name="Case_perso_statutaire" localSheetId="9">Part7!$B$76</definedName>
    <definedName name="Case_perso_statutaire" localSheetId="10">Part8!$B$76</definedName>
    <definedName name="Case_perso_statutaire" localSheetId="11">Part9!$B$76</definedName>
    <definedName name="Case_prestationServiceExterne" localSheetId="12">Part10!$B$140</definedName>
    <definedName name="Case_prestationServiceExterne" localSheetId="13">Part11!$B$140</definedName>
    <definedName name="Case_prestationServiceExterne" localSheetId="14">Part12!$B$140</definedName>
    <definedName name="Case_prestationServiceExterne" localSheetId="15">Part13!$B$140</definedName>
    <definedName name="Case_prestationServiceExterne" localSheetId="16">Part14!$B$140</definedName>
    <definedName name="Case_prestationServiceExterne" localSheetId="17">Part15!$B$140</definedName>
    <definedName name="Case_prestationServiceExterne" localSheetId="18">Part16!$B$140</definedName>
    <definedName name="Case_prestationServiceExterne" localSheetId="19">Part17!$B$140</definedName>
    <definedName name="Case_prestationServiceExterne" localSheetId="20">Part18!$B$140</definedName>
    <definedName name="Case_prestationServiceExterne" localSheetId="21">Part19!$B$140</definedName>
    <definedName name="Case_prestationServiceExterne" localSheetId="3">'Part1-Coord'!$B$140</definedName>
    <definedName name="Case_prestationServiceExterne" localSheetId="4">Part2!$B$140</definedName>
    <definedName name="Case_prestationServiceExterne" localSheetId="22">Part20!$B$140</definedName>
    <definedName name="Case_prestationServiceExterne" localSheetId="5">Part3!$B$140</definedName>
    <definedName name="Case_prestationServiceExterne" localSheetId="6">Part4!$B$140</definedName>
    <definedName name="Case_prestationServiceExterne" localSheetId="7">Part5!$B$140</definedName>
    <definedName name="Case_prestationServiceExterne" localSheetId="8">Part6!$B$140</definedName>
    <definedName name="Case_prestationServiceExterne" localSheetId="9">Part7!$B$140</definedName>
    <definedName name="Case_prestationServiceExterne" localSheetId="10">Part8!$B$140</definedName>
    <definedName name="Case_prestationServiceExterne" localSheetId="11">Part9!$B$140</definedName>
    <definedName name="case_Taux_d_aide_retenu" localSheetId="12">Part10!$C$162</definedName>
    <definedName name="case_Taux_d_aide_retenu" localSheetId="13">Part11!$C$162</definedName>
    <definedName name="case_Taux_d_aide_retenu" localSheetId="14">Part12!$C$162</definedName>
    <definedName name="case_Taux_d_aide_retenu" localSheetId="15">Part13!$C$162</definedName>
    <definedName name="case_Taux_d_aide_retenu" localSheetId="16">Part14!$C$162</definedName>
    <definedName name="case_Taux_d_aide_retenu" localSheetId="17">Part15!$C$162</definedName>
    <definedName name="case_Taux_d_aide_retenu" localSheetId="18">Part16!$C$162</definedName>
    <definedName name="case_Taux_d_aide_retenu" localSheetId="19">Part17!$C$162</definedName>
    <definedName name="case_Taux_d_aide_retenu" localSheetId="20">Part18!$C$162</definedName>
    <definedName name="case_Taux_d_aide_retenu" localSheetId="21">Part19!$C$162</definedName>
    <definedName name="case_Taux_d_aide_retenu" localSheetId="3">'Part1-Coord'!$C$162</definedName>
    <definedName name="case_Taux_d_aide_retenu" localSheetId="4">Part2!$C$162</definedName>
    <definedName name="case_Taux_d_aide_retenu" localSheetId="22">Part20!$C$162</definedName>
    <definedName name="case_Taux_d_aide_retenu" localSheetId="5">Part3!$C$162</definedName>
    <definedName name="case_Taux_d_aide_retenu" localSheetId="6">Part4!$C$162</definedName>
    <definedName name="case_Taux_d_aide_retenu" localSheetId="7">Part5!$C$162</definedName>
    <definedName name="case_Taux_d_aide_retenu" localSheetId="8">Part6!$C$162</definedName>
    <definedName name="case_Taux_d_aide_retenu" localSheetId="9">Part7!$C$162</definedName>
    <definedName name="case_Taux_d_aide_retenu" localSheetId="10">Part8!$C$162</definedName>
    <definedName name="case_Taux_d_aide_retenu" localSheetId="11">Part9!$C$162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oui_non" localSheetId="12">Tableau7[oui_ou_non]</definedName>
    <definedName name="list_oui_non" localSheetId="13">Tableau7[oui_ou_non]</definedName>
    <definedName name="list_oui_non" localSheetId="14">Tableau7[oui_ou_non]</definedName>
    <definedName name="list_oui_non" localSheetId="15">Tableau7[oui_ou_non]</definedName>
    <definedName name="list_oui_non" localSheetId="16">Tableau7[oui_ou_non]</definedName>
    <definedName name="list_oui_non" localSheetId="17">Tableau7[oui_ou_non]</definedName>
    <definedName name="list_oui_non" localSheetId="18">Tableau7[oui_ou_non]</definedName>
    <definedName name="list_oui_non" localSheetId="19">Tableau7[oui_ou_non]</definedName>
    <definedName name="list_oui_non" localSheetId="20">Tableau7[oui_ou_non]</definedName>
    <definedName name="list_oui_non" localSheetId="21">Tableau7[oui_ou_non]</definedName>
    <definedName name="list_oui_non" localSheetId="22">Tableau7[oui_ou_non]</definedName>
    <definedName name="list_oui_non" localSheetId="5">Tableau7[oui_ou_non]</definedName>
    <definedName name="list_oui_non" localSheetId="6">Tableau7[oui_ou_non]</definedName>
    <definedName name="list_oui_non" localSheetId="7">Tableau7[oui_ou_non]</definedName>
    <definedName name="list_oui_non" localSheetId="8">Tableau7[oui_ou_non]</definedName>
    <definedName name="list_oui_non" localSheetId="9">Tableau7[oui_ou_non]</definedName>
    <definedName name="list_oui_non" localSheetId="10">Tableau7[oui_ou_non]</definedName>
    <definedName name="list_oui_non" localSheetId="11">Tableau7[oui_ou_non]</definedName>
    <definedName name="list_oui_non">Tableau7[oui_ou_non]</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ntrat_sans_fin" localSheetId="12">Tbl_regl_sans_fin[[#Headers],[Types de contrat personnels]]</definedName>
    <definedName name="list_type_contrat_sans_fin" localSheetId="13">Tbl_regl_sans_fin[[#Headers],[Types de contrat personnels]]</definedName>
    <definedName name="list_type_contrat_sans_fin" localSheetId="14">Tbl_regl_sans_fin[[#Headers],[Types de contrat personnels]]</definedName>
    <definedName name="list_type_contrat_sans_fin" localSheetId="15">Tbl_regl_sans_fin[[#Headers],[Types de contrat personnels]]</definedName>
    <definedName name="list_type_contrat_sans_fin" localSheetId="16">Tbl_regl_sans_fin[[#Headers],[Types de contrat personnels]]</definedName>
    <definedName name="list_type_contrat_sans_fin" localSheetId="17">Tbl_regl_sans_fin[[#Headers],[Types de contrat personnels]]</definedName>
    <definedName name="list_type_contrat_sans_fin" localSheetId="18">Tbl_regl_sans_fin[[#Headers],[Types de contrat personnels]]</definedName>
    <definedName name="list_type_contrat_sans_fin" localSheetId="19">Tbl_regl_sans_fin[[#Headers],[Types de contrat personnels]]</definedName>
    <definedName name="list_type_contrat_sans_fin" localSheetId="20">Tbl_regl_sans_fin[[#Headers],[Types de contrat personnels]]</definedName>
    <definedName name="list_type_contrat_sans_fin" localSheetId="21">Tbl_regl_sans_fin[[#Headers],[Types de contrat personnels]]</definedName>
    <definedName name="list_type_contrat_sans_fin" localSheetId="22">Tbl_regl_sans_fin[[#Headers],[Types de contrat personnels]]</definedName>
    <definedName name="list_type_contrat_sans_fin" localSheetId="5">Tbl_regl_sans_fin[[#Headers],[Types de contrat personnels]]</definedName>
    <definedName name="list_type_contrat_sans_fin" localSheetId="6">Tbl_regl_sans_fin[[#Headers],[Types de contrat personnels]]</definedName>
    <definedName name="list_type_contrat_sans_fin" localSheetId="7">Tbl_regl_sans_fin[[#Headers],[Types de contrat personnels]]</definedName>
    <definedName name="list_type_contrat_sans_fin" localSheetId="8">Tbl_regl_sans_fin[[#Headers],[Types de contrat personnels]]</definedName>
    <definedName name="list_type_contrat_sans_fin" localSheetId="9">Tbl_regl_sans_fin[[#Headers],[Types de contrat personnels]]</definedName>
    <definedName name="list_type_contrat_sans_fin" localSheetId="10">Tbl_regl_sans_fin[[#Headers],[Types de contrat personnels]]</definedName>
    <definedName name="list_type_contrat_sans_fin" localSheetId="11">Tbl_regl_sans_fin[[#Headers],[Types de contrat personnels]]</definedName>
    <definedName name="list_type_contrat_sans_fin">Tbl_regl_sans_fin[[#Headers],[Types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rouge_si_cout_complet" localSheetId="12">Part10!$L$48,Part10!$I$32:$I$45,Part10!$I$47,Part10!$I$49:$I$61,Part10!$I$63:$I$79,Part10!$I$81,Part10!$I$83:$I$95,Part10!$I$97:$I$109,Part10!$I$111:$I$125,Part10!$I$127:$I$140,Part10!$I$142:$I$155,Part10!$I$165:$I$171,Part10!$B$167:$H$167,Part10!$B$170,Part10!$F$170,Part10!$G$170,Part10!$H$170,Part10!$B$48,Part10!$B$49:$G$61,Part10!$B$76:$H$77</definedName>
    <definedName name="rouge_si_cout_complet" localSheetId="13">Part11!$L$48,Part11!$I$32:$I$45,Part11!$I$47,Part11!$I$49:$I$61,Part11!$I$63:$I$79,Part11!$I$81,Part11!$I$83:$I$95,Part11!$I$97:$I$109,Part11!$I$111:$I$125,Part11!$I$127:$I$140,Part11!$I$142:$I$155,Part11!$I$165:$I$171,Part11!$B$167:$H$167,Part11!$B$170,Part11!$F$170,Part11!$G$170,Part11!$H$170,Part11!$B$48,Part11!$B$49:$G$61,Part11!$B$76:$H$77</definedName>
    <definedName name="rouge_si_cout_complet" localSheetId="14">Part12!$L$48,Part12!$I$32:$I$45,Part12!$I$47,Part12!$I$49:$I$61,Part12!$I$63:$I$79,Part12!$I$81,Part12!$I$83:$I$95,Part12!$I$97:$I$109,Part12!$I$111:$I$125,Part12!$I$127:$I$140,Part12!$I$142:$I$155,Part12!$I$165:$I$171,Part12!$B$167:$H$167,Part12!$B$170,Part12!$F$170,Part12!$G$170,Part12!$H$170,Part12!$B$48,Part12!$B$49:$G$61,Part12!$B$76:$H$77</definedName>
    <definedName name="rouge_si_cout_complet" localSheetId="15">Part13!$L$48,Part13!$I$32:$I$45,Part13!$I$47,Part13!$I$49:$I$61,Part13!$I$63:$I$79,Part13!$I$81,Part13!$I$83:$I$95,Part13!$I$97:$I$109,Part13!$I$111:$I$125,Part13!$I$127:$I$140,Part13!$I$142:$I$155,Part13!$I$165:$I$171,Part13!$B$167:$H$167,Part13!$B$170,Part13!$F$170,Part13!$G$170,Part13!$H$170,Part13!$B$48,Part13!$B$49:$G$61,Part13!$B$76:$H$77</definedName>
    <definedName name="rouge_si_cout_complet" localSheetId="16">Part14!$L$48,Part14!$I$32:$I$45,Part14!$I$47,Part14!$I$49:$I$61,Part14!$I$63:$I$79,Part14!$I$81,Part14!$I$83:$I$95,Part14!$I$97:$I$109,Part14!$I$111:$I$125,Part14!$I$127:$I$140,Part14!$I$142:$I$155,Part14!$I$165:$I$171,Part14!$B$167:$H$167,Part14!$B$170,Part14!$F$170,Part14!$G$170,Part14!$H$170,Part14!$B$48,Part14!$B$49:$G$61,Part14!$B$76:$H$77</definedName>
    <definedName name="rouge_si_cout_complet" localSheetId="17">Part15!$L$48,Part15!$I$32:$I$45,Part15!$I$47,Part15!$I$49:$I$61,Part15!$I$63:$I$79,Part15!$I$81,Part15!$I$83:$I$95,Part15!$I$97:$I$109,Part15!$I$111:$I$125,Part15!$I$127:$I$140,Part15!$I$142:$I$155,Part15!$I$165:$I$171,Part15!$B$167:$H$167,Part15!$B$170,Part15!$F$170,Part15!$G$170,Part15!$H$170,Part15!$B$48,Part15!$B$49:$G$61,Part15!$B$76:$H$77</definedName>
    <definedName name="rouge_si_cout_complet" localSheetId="18">Part16!$L$48,Part16!$I$32:$I$45,Part16!$I$47,Part16!$I$49:$I$61,Part16!$I$63:$I$79,Part16!$I$81,Part16!$I$83:$I$95,Part16!$I$97:$I$109,Part16!$I$111:$I$125,Part16!$I$127:$I$140,Part16!$I$142:$I$155,Part16!$I$165:$I$171,Part16!$B$167:$H$167,Part16!$B$170,Part16!$F$170,Part16!$G$170,Part16!$H$170,Part16!$B$48,Part16!$B$49:$G$61,Part16!$B$76:$H$77</definedName>
    <definedName name="rouge_si_cout_complet" localSheetId="19">Part17!$L$48,Part17!$I$32:$I$45,Part17!$I$47,Part17!$I$49:$I$61,Part17!$I$63:$I$79,Part17!$I$81,Part17!$I$83:$I$95,Part17!$I$97:$I$109,Part17!$I$111:$I$125,Part17!$I$127:$I$140,Part17!$I$142:$I$155,Part17!$I$165:$I$171,Part17!$B$167:$H$167,Part17!$B$170,Part17!$F$170,Part17!$G$170,Part17!$H$170,Part17!$B$48,Part17!$B$49:$G$61,Part17!$B$76:$H$77</definedName>
    <definedName name="rouge_si_cout_complet" localSheetId="20">Part18!$L$48,Part18!$I$32:$I$45,Part18!$I$47,Part18!$I$49:$I$61,Part18!$I$63:$I$79,Part18!$I$81,Part18!$I$83:$I$95,Part18!$I$97:$I$109,Part18!$I$111:$I$125,Part18!$I$127:$I$140,Part18!$I$142:$I$155,Part18!$I$165:$I$171,Part18!$B$167:$H$167,Part18!$B$170,Part18!$F$170,Part18!$G$170,Part18!$H$170,Part18!$B$48,Part18!$B$49:$G$61,Part18!$B$76:$H$77</definedName>
    <definedName name="rouge_si_cout_complet" localSheetId="21">Part19!$L$48,Part19!$I$32:$I$45,Part19!$I$47,Part19!$I$49:$I$61,Part19!$I$63:$I$79,Part19!$I$81,Part19!$I$83:$I$95,Part19!$I$97:$I$109,Part19!$I$111:$I$125,Part19!$I$127:$I$140,Part19!$I$142:$I$155,Part19!$I$165:$I$171,Part19!$B$167:$H$167,Part19!$B$170,Part19!$F$170,Part19!$G$170,Part19!$H$170,Part19!$B$48,Part19!$B$49:$G$61,Part19!$B$76:$H$77</definedName>
    <definedName name="rouge_si_cout_complet" localSheetId="3">'Part1-Coord'!$L$48,'Part1-Coord'!$I$32:$I$45,'Part1-Coord'!$I$47,'Part1-Coord'!$I$49:$I$61,'Part1-Coord'!$I$63:$I$79,'Part1-Coord'!$I$81,'Part1-Coord'!$I$83:$I$95,'Part1-Coord'!$I$97:$I$109,'Part1-Coord'!$I$111:$I$125,'Part1-Coord'!$I$127:$I$140,'Part1-Coord'!$I$142:$I$155,'Part1-Coord'!$I$165:$I$171,'Part1-Coord'!$B$167:$H$167,'Part1-Coord'!$B$170,'Part1-Coord'!$F$170,'Part1-Coord'!$G$170,'Part1-Coord'!$H$170,'Part1-Coord'!$B$48,'Part1-Coord'!$B$49:$G$61,'Part1-Coord'!$B$76:$H$77</definedName>
    <definedName name="rouge_si_cout_complet" localSheetId="4">Part2!$L$48,Part2!$I$32:$I$45,Part2!$I$47,Part2!$I$49:$I$61,Part2!$I$63:$I$79,Part2!$I$81,Part2!$I$83:$I$95,Part2!$I$97:$I$109,Part2!$I$111:$I$125,Part2!$I$127:$I$140,Part2!$I$142:$I$155,Part2!$I$165:$I$171,Part2!$B$167:$H$167,Part2!$B$170,Part2!$F$170,Part2!$G$170,Part2!$H$170,Part2!$B$48,Part2!$B$49:$G$61,Part2!$B$76:$H$77</definedName>
    <definedName name="rouge_si_cout_complet" localSheetId="22">Part20!$L$48,Part20!$I$32:$I$45,Part20!$I$47,Part20!$I$49:$I$61,Part20!$I$63:$I$79,Part20!$I$81,Part20!$I$83:$I$95,Part20!$I$97:$I$109,Part20!$I$111:$I$125,Part20!$I$127:$I$140,Part20!$I$142:$I$155,Part20!$I$165:$I$171,Part20!$B$167:$H$167,Part20!$B$170,Part20!$F$170,Part20!$G$170,Part20!$H$170,Part20!$B$48,Part20!$B$49:$G$61,Part20!$B$76:$H$77</definedName>
    <definedName name="rouge_si_cout_complet" localSheetId="5">Part3!$L$48,Part3!$I$32:$I$45,Part3!$I$47,Part3!$I$49:$I$61,Part3!$I$63:$I$79,Part3!$I$81,Part3!$I$83:$I$95,Part3!$I$97:$I$109,Part3!$I$111:$I$125,Part3!$I$127:$I$140,Part3!$I$142:$I$155,Part3!$I$165:$I$171,Part3!$B$167:$H$167,Part3!$B$170,Part3!$F$170,Part3!$G$170,Part3!$H$170,Part3!$B$48,Part3!$B$49:$G$61,Part3!$B$76:$H$77</definedName>
    <definedName name="rouge_si_cout_complet" localSheetId="6">Part4!$L$48,Part4!$I$32:$I$45,Part4!$I$47,Part4!$I$49:$I$61,Part4!$I$63:$I$79,Part4!$I$81,Part4!$I$83:$I$95,Part4!$I$97:$I$109,Part4!$I$111:$I$125,Part4!$I$127:$I$140,Part4!$I$142:$I$155,Part4!$I$165:$I$171,Part4!$B$167:$H$167,Part4!$B$170,Part4!$F$170,Part4!$G$170,Part4!$H$170,Part4!$B$48,Part4!$B$49:$G$61,Part4!$B$76:$H$77</definedName>
    <definedName name="rouge_si_cout_complet" localSheetId="7">Part5!$L$48,Part5!$I$32:$I$45,Part5!$I$47,Part5!$I$49:$I$61,Part5!$I$63:$I$79,Part5!$I$81,Part5!$I$83:$I$95,Part5!$I$97:$I$109,Part5!$I$111:$I$125,Part5!$I$127:$I$140,Part5!$I$142:$I$155,Part5!$I$165:$I$171,Part5!$B$167:$H$167,Part5!$B$170,Part5!$F$170,Part5!$G$170,Part5!$H$170,Part5!$B$48,Part5!$B$49:$G$61,Part5!$B$76:$H$77</definedName>
    <definedName name="rouge_si_cout_complet" localSheetId="8">Part6!$L$48,Part6!$I$32:$I$45,Part6!$I$47,Part6!$I$49:$I$61,Part6!$I$63:$I$79,Part6!$I$81,Part6!$I$83:$I$95,Part6!$I$97:$I$109,Part6!$I$111:$I$125,Part6!$I$127:$I$140,Part6!$I$142:$I$155,Part6!$I$165:$I$171,Part6!$B$167:$H$167,Part6!$B$170,Part6!$F$170,Part6!$G$170,Part6!$H$170,Part6!$B$48,Part6!$B$49:$G$61,Part6!$B$76:$H$77</definedName>
    <definedName name="rouge_si_cout_complet" localSheetId="9">Part7!$L$48,Part7!$I$32:$I$45,Part7!$I$47,Part7!$I$49:$I$61,Part7!$I$63:$I$79,Part7!$I$81,Part7!$I$83:$I$95,Part7!$I$97:$I$109,Part7!$I$111:$I$125,Part7!$I$127:$I$140,Part7!$I$142:$I$155,Part7!$I$165:$I$171,Part7!$B$167:$H$167,Part7!$B$170,Part7!$F$170,Part7!$G$170,Part7!$H$170,Part7!$B$48,Part7!$B$49:$G$61,Part7!$B$76:$H$77</definedName>
    <definedName name="rouge_si_cout_complet" localSheetId="10">Part8!$L$48,Part8!$I$32:$I$45,Part8!$I$47,Part8!$I$49:$I$61,Part8!$I$63:$I$79,Part8!$I$81,Part8!$I$83:$I$95,Part8!$I$97:$I$109,Part8!$I$111:$I$125,Part8!$I$127:$I$140,Part8!$I$142:$I$155,Part8!$I$165:$I$171,Part8!$B$167:$H$167,Part8!$B$170,Part8!$F$170,Part8!$G$170,Part8!$H$170,Part8!$B$48,Part8!$B$49:$G$61,Part8!$B$76:$H$77</definedName>
    <definedName name="rouge_si_cout_complet" localSheetId="11">Part9!$L$48,Part9!$I$32:$I$45,Part9!$I$47,Part9!$I$49:$I$61,Part9!$I$63:$I$79,Part9!$I$81,Part9!$I$83:$I$95,Part9!$I$97:$I$109,Part9!$I$111:$I$125,Part9!$I$127:$I$140,Part9!$I$142:$I$155,Part9!$I$165:$I$171,Part9!$B$167:$H$167,Part9!$B$170,Part9!$F$170,Part9!$G$170,Part9!$H$170,Part9!$B$48,Part9!$B$49:$G$61,Part9!$B$76:$H$77</definedName>
    <definedName name="rouge_si_cout_marginal" localSheetId="12">Part10!$B$168:$H$169,Part10!$B$175:$F$175,Part10!$C$160:$D$161</definedName>
    <definedName name="rouge_si_cout_marginal" localSheetId="13">Part11!$B$168:$H$169,Part11!$B$175:$F$175,Part11!$C$160:$D$161</definedName>
    <definedName name="rouge_si_cout_marginal" localSheetId="14">Part12!$B$168:$H$169,Part12!$B$175:$F$175,Part12!$C$160:$D$161</definedName>
    <definedName name="rouge_si_cout_marginal" localSheetId="15">Part13!$B$168:$H$169,Part13!$B$175:$F$175,Part13!$C$160:$D$161</definedName>
    <definedName name="rouge_si_cout_marginal" localSheetId="16">Part14!$B$168:$H$169,Part14!$B$175:$F$175,Part14!$C$160:$D$161</definedName>
    <definedName name="rouge_si_cout_marginal" localSheetId="17">Part15!$B$168:$H$169,Part15!$B$175:$F$175,Part15!$C$160:$D$161</definedName>
    <definedName name="rouge_si_cout_marginal" localSheetId="18">Part16!$B$168:$H$169,Part16!$B$175:$F$175,Part16!$C$160:$D$161</definedName>
    <definedName name="rouge_si_cout_marginal" localSheetId="19">Part17!$B$168:$H$169,Part17!$B$175:$F$175,Part17!$C$160:$D$161</definedName>
    <definedName name="rouge_si_cout_marginal" localSheetId="20">Part18!$B$168:$H$169,Part18!$B$175:$F$175,Part18!$C$160:$D$161</definedName>
    <definedName name="rouge_si_cout_marginal" localSheetId="21">Part19!$B$168:$H$169,Part19!$B$175:$F$175,Part19!$C$160:$D$161</definedName>
    <definedName name="rouge_si_cout_marginal" localSheetId="3">'Part1-Coord'!$B$168:$H$169,'Part1-Coord'!$B$175:$F$175,'Part1-Coord'!$C$160:$D$161</definedName>
    <definedName name="rouge_si_cout_marginal" localSheetId="4">Part2!$B$168:$H$169,Part2!$B$175:$F$175,Part2!$C$160:$D$161</definedName>
    <definedName name="rouge_si_cout_marginal" localSheetId="22">Part20!$B$168:$H$169,Part20!$B$175:$F$175,Part20!$C$160:$D$161</definedName>
    <definedName name="rouge_si_cout_marginal" localSheetId="5">Part3!$B$168:$H$169,Part3!$B$175:$F$175,Part3!$C$160:$D$161</definedName>
    <definedName name="rouge_si_cout_marginal" localSheetId="6">Part4!$B$168:$H$169,Part4!$B$175:$F$175,Part4!$C$160:$D$161</definedName>
    <definedName name="rouge_si_cout_marginal" localSheetId="7">Part5!$B$168:$H$169,Part5!$B$175:$F$175,Part5!$C$160:$D$161</definedName>
    <definedName name="rouge_si_cout_marginal" localSheetId="8">Part6!$B$168:$H$169,Part6!$B$175:$F$175,Part6!$C$160:$D$161</definedName>
    <definedName name="rouge_si_cout_marginal" localSheetId="9">Part7!$B$168:$H$169,Part7!$B$175:$F$175,Part7!$C$160:$D$161</definedName>
    <definedName name="rouge_si_cout_marginal" localSheetId="10">Part8!$B$168:$H$169,Part8!$B$175:$F$175,Part8!$C$160:$D$161</definedName>
    <definedName name="rouge_si_cout_marginal" localSheetId="11">Part9!$B$168:$H$169,Part9!$B$175:$F$175,Part9!$C$160:$D$161</definedName>
    <definedName name="Types_de_contrat_personnels">Réglages!$A$15:$A$20</definedName>
    <definedName name="_xlnm.Print_Area" localSheetId="1">Notice!$A:$I</definedName>
    <definedName name="_xlnm.Print_Area" localSheetId="3">'Part1-Coord'!$A$1:$J$233</definedName>
    <definedName name="_xlnm.Print_Area" localSheetId="2">VoletGeneral!$B$1:$O$168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9" i="2" l="1"/>
  <c r="Q140" i="2" s="1"/>
  <c r="R140" i="2" s="1"/>
  <c r="G85" i="2"/>
  <c r="G84" i="2"/>
  <c r="G83" i="2"/>
  <c r="G82" i="2"/>
  <c r="G81" i="2"/>
  <c r="G80" i="2"/>
  <c r="G79" i="2"/>
  <c r="G78" i="2"/>
  <c r="G77" i="2"/>
  <c r="G76" i="2"/>
  <c r="G75" i="2"/>
  <c r="G74" i="2"/>
  <c r="G73" i="2"/>
  <c r="G72" i="2"/>
  <c r="G71" i="2"/>
  <c r="G70" i="2"/>
  <c r="G69" i="2"/>
  <c r="G68" i="2"/>
  <c r="G67" i="2"/>
  <c r="G66" i="2"/>
  <c r="Q142" i="2"/>
  <c r="R142" i="2" s="1"/>
  <c r="G111" i="2"/>
  <c r="G110" i="2"/>
  <c r="Q141" i="2" s="1"/>
  <c r="R141" i="2" s="1"/>
  <c r="G108" i="2"/>
  <c r="Q139" i="2" s="1"/>
  <c r="R139" i="2" s="1"/>
  <c r="G107" i="2"/>
  <c r="Q138" i="2" s="1"/>
  <c r="R138" i="2" s="1"/>
  <c r="G106" i="2"/>
  <c r="Q137" i="2" s="1"/>
  <c r="R137" i="2" s="1"/>
  <c r="G105" i="2"/>
  <c r="Q136" i="2" s="1"/>
  <c r="R136" i="2" s="1"/>
  <c r="G104" i="2"/>
  <c r="Q135" i="2" s="1"/>
  <c r="R135" i="2" s="1"/>
  <c r="G103" i="2"/>
  <c r="Q134" i="2" s="1"/>
  <c r="R134" i="2" s="1"/>
  <c r="G102" i="2"/>
  <c r="Q133" i="2" s="1"/>
  <c r="R133" i="2" s="1"/>
  <c r="G101" i="2"/>
  <c r="Q132" i="2" s="1"/>
  <c r="R132" i="2" s="1"/>
  <c r="G100" i="2"/>
  <c r="Q131" i="2" s="1"/>
  <c r="R131" i="2" s="1"/>
  <c r="G99" i="2"/>
  <c r="Q130" i="2" s="1"/>
  <c r="R130" i="2" s="1"/>
  <c r="G98" i="2"/>
  <c r="Q129" i="2" s="1"/>
  <c r="R129" i="2" s="1"/>
  <c r="G97" i="2"/>
  <c r="Q128" i="2" s="1"/>
  <c r="R128" i="2" s="1"/>
  <c r="G96" i="2"/>
  <c r="Q127" i="2" s="1"/>
  <c r="R127" i="2" s="1"/>
  <c r="G95" i="2"/>
  <c r="Q126" i="2" s="1"/>
  <c r="R126" i="2" s="1"/>
  <c r="G94" i="2"/>
  <c r="Q125" i="2" s="1"/>
  <c r="R125" i="2" s="1"/>
  <c r="G93" i="2"/>
  <c r="Q124" i="2" s="1"/>
  <c r="R124" i="2" s="1"/>
  <c r="G92" i="2"/>
  <c r="Q123" i="2" s="1"/>
  <c r="R123" i="2" s="1"/>
  <c r="S123" i="2" l="1"/>
  <c r="S124" i="2"/>
  <c r="S125" i="2" s="1"/>
  <c r="G125" i="2" s="1"/>
  <c r="G123" i="2"/>
  <c r="E108" i="2"/>
  <c r="E98" i="2"/>
  <c r="E93" i="2"/>
  <c r="E111" i="2"/>
  <c r="E100" i="2"/>
  <c r="E97" i="2"/>
  <c r="E109" i="2"/>
  <c r="E96" i="2"/>
  <c r="E95" i="2"/>
  <c r="E106" i="2"/>
  <c r="E103" i="2"/>
  <c r="E102" i="2"/>
  <c r="E99" i="2"/>
  <c r="E101" i="2"/>
  <c r="E104" i="2"/>
  <c r="E105" i="2"/>
  <c r="E107" i="2"/>
  <c r="E94" i="2"/>
  <c r="E110" i="2"/>
  <c r="G124" i="2" l="1"/>
  <c r="S126" i="2"/>
  <c r="G126" i="2" s="1"/>
  <c r="G60" i="228"/>
  <c r="I60" i="228" s="1"/>
  <c r="G59" i="228"/>
  <c r="I59" i="228" s="1"/>
  <c r="G58" i="228"/>
  <c r="I58" i="228" s="1"/>
  <c r="G57" i="228"/>
  <c r="I57" i="228" s="1"/>
  <c r="G56" i="228"/>
  <c r="I56" i="228" s="1"/>
  <c r="G55" i="228"/>
  <c r="I55" i="228" s="1"/>
  <c r="G54" i="228"/>
  <c r="I54" i="228" s="1"/>
  <c r="G53" i="228"/>
  <c r="I53" i="228" s="1"/>
  <c r="G52" i="228"/>
  <c r="I52" i="228" s="1"/>
  <c r="G51" i="228"/>
  <c r="I51" i="228" s="1"/>
  <c r="G50" i="228"/>
  <c r="I50" i="228" s="1"/>
  <c r="G49" i="228"/>
  <c r="I49" i="228" s="1"/>
  <c r="I78" i="230"/>
  <c r="I77" i="230"/>
  <c r="I78" i="231"/>
  <c r="I77" i="231"/>
  <c r="I78" i="232"/>
  <c r="I77" i="232"/>
  <c r="I78" i="233"/>
  <c r="I77" i="233"/>
  <c r="I78" i="234"/>
  <c r="I77" i="234"/>
  <c r="I78" i="235"/>
  <c r="I77" i="235"/>
  <c r="I78" i="236"/>
  <c r="I77" i="236"/>
  <c r="I78" i="237"/>
  <c r="I77" i="237"/>
  <c r="I78" i="238"/>
  <c r="I77" i="238"/>
  <c r="I78" i="239"/>
  <c r="I77" i="239"/>
  <c r="I78" i="240"/>
  <c r="I77" i="240"/>
  <c r="I78" i="241"/>
  <c r="I77" i="241"/>
  <c r="I78" i="242"/>
  <c r="I77" i="242"/>
  <c r="I78" i="243"/>
  <c r="I77" i="243"/>
  <c r="I78" i="244"/>
  <c r="I77" i="244"/>
  <c r="I78" i="245"/>
  <c r="I77" i="245"/>
  <c r="I78" i="246"/>
  <c r="I77" i="246"/>
  <c r="I78" i="229"/>
  <c r="I77" i="229"/>
  <c r="G60" i="230"/>
  <c r="I60" i="230" s="1"/>
  <c r="G59" i="230"/>
  <c r="I59" i="230" s="1"/>
  <c r="G58" i="230"/>
  <c r="I58" i="230" s="1"/>
  <c r="G57" i="230"/>
  <c r="I57" i="230" s="1"/>
  <c r="G56" i="230"/>
  <c r="I56" i="230" s="1"/>
  <c r="G55" i="230"/>
  <c r="I55" i="230" s="1"/>
  <c r="G54" i="230"/>
  <c r="I54" i="230" s="1"/>
  <c r="G53" i="230"/>
  <c r="I53" i="230" s="1"/>
  <c r="G52" i="230"/>
  <c r="I52" i="230" s="1"/>
  <c r="G51" i="230"/>
  <c r="I51" i="230" s="1"/>
  <c r="G50" i="230"/>
  <c r="I50" i="230" s="1"/>
  <c r="G49" i="230"/>
  <c r="I49" i="230" s="1"/>
  <c r="G60" i="231"/>
  <c r="I60" i="231" s="1"/>
  <c r="G59" i="231"/>
  <c r="I59" i="231" s="1"/>
  <c r="G58" i="231"/>
  <c r="I58" i="231" s="1"/>
  <c r="G57" i="231"/>
  <c r="I57" i="231" s="1"/>
  <c r="G56" i="231"/>
  <c r="I56" i="231" s="1"/>
  <c r="G55" i="231"/>
  <c r="I55" i="231" s="1"/>
  <c r="G54" i="231"/>
  <c r="I54" i="231" s="1"/>
  <c r="G53" i="231"/>
  <c r="I53" i="231" s="1"/>
  <c r="G52" i="231"/>
  <c r="I52" i="231" s="1"/>
  <c r="G51" i="231"/>
  <c r="I51" i="231" s="1"/>
  <c r="G50" i="231"/>
  <c r="I50" i="231" s="1"/>
  <c r="G49" i="231"/>
  <c r="G60" i="232"/>
  <c r="I60" i="232" s="1"/>
  <c r="G59" i="232"/>
  <c r="I59" i="232" s="1"/>
  <c r="G58" i="232"/>
  <c r="I58" i="232" s="1"/>
  <c r="G57" i="232"/>
  <c r="I57" i="232" s="1"/>
  <c r="G56" i="232"/>
  <c r="I56" i="232" s="1"/>
  <c r="G55" i="232"/>
  <c r="I55" i="232" s="1"/>
  <c r="G54" i="232"/>
  <c r="I54" i="232" s="1"/>
  <c r="G53" i="232"/>
  <c r="I53" i="232" s="1"/>
  <c r="G52" i="232"/>
  <c r="I52" i="232" s="1"/>
  <c r="G51" i="232"/>
  <c r="I51" i="232" s="1"/>
  <c r="G50" i="232"/>
  <c r="I50" i="232" s="1"/>
  <c r="G49" i="232"/>
  <c r="I49" i="232" s="1"/>
  <c r="G60" i="233"/>
  <c r="I60" i="233" s="1"/>
  <c r="G59" i="233"/>
  <c r="I59" i="233" s="1"/>
  <c r="G58" i="233"/>
  <c r="I58" i="233" s="1"/>
  <c r="G57" i="233"/>
  <c r="I57" i="233" s="1"/>
  <c r="G56" i="233"/>
  <c r="I56" i="233" s="1"/>
  <c r="G55" i="233"/>
  <c r="I55" i="233" s="1"/>
  <c r="G54" i="233"/>
  <c r="I54" i="233" s="1"/>
  <c r="G53" i="233"/>
  <c r="I53" i="233" s="1"/>
  <c r="G52" i="233"/>
  <c r="I52" i="233" s="1"/>
  <c r="G51" i="233"/>
  <c r="I51" i="233" s="1"/>
  <c r="G50" i="233"/>
  <c r="I50" i="233" s="1"/>
  <c r="G49" i="233"/>
  <c r="I49" i="233" s="1"/>
  <c r="G60" i="234"/>
  <c r="I60" i="234" s="1"/>
  <c r="G59" i="234"/>
  <c r="I59" i="234" s="1"/>
  <c r="G58" i="234"/>
  <c r="I58" i="234" s="1"/>
  <c r="G57" i="234"/>
  <c r="I57" i="234" s="1"/>
  <c r="G56" i="234"/>
  <c r="I56" i="234" s="1"/>
  <c r="G55" i="234"/>
  <c r="I55" i="234" s="1"/>
  <c r="G54" i="234"/>
  <c r="I54" i="234" s="1"/>
  <c r="G53" i="234"/>
  <c r="I53" i="234" s="1"/>
  <c r="G52" i="234"/>
  <c r="I52" i="234" s="1"/>
  <c r="G51" i="234"/>
  <c r="I51" i="234" s="1"/>
  <c r="G50" i="234"/>
  <c r="I50" i="234" s="1"/>
  <c r="G49" i="234"/>
  <c r="I49" i="234" s="1"/>
  <c r="G60" i="235"/>
  <c r="I60" i="235" s="1"/>
  <c r="G59" i="235"/>
  <c r="I59" i="235" s="1"/>
  <c r="G58" i="235"/>
  <c r="I58" i="235" s="1"/>
  <c r="G57" i="235"/>
  <c r="I57" i="235" s="1"/>
  <c r="G56" i="235"/>
  <c r="I56" i="235" s="1"/>
  <c r="G55" i="235"/>
  <c r="I55" i="235" s="1"/>
  <c r="G54" i="235"/>
  <c r="I54" i="235" s="1"/>
  <c r="G53" i="235"/>
  <c r="I53" i="235" s="1"/>
  <c r="G52" i="235"/>
  <c r="I52" i="235" s="1"/>
  <c r="G51" i="235"/>
  <c r="I51" i="235" s="1"/>
  <c r="G50" i="235"/>
  <c r="I50" i="235" s="1"/>
  <c r="G49" i="235"/>
  <c r="G60" i="236"/>
  <c r="I60" i="236" s="1"/>
  <c r="G59" i="236"/>
  <c r="I59" i="236" s="1"/>
  <c r="G58" i="236"/>
  <c r="I58" i="236" s="1"/>
  <c r="G57" i="236"/>
  <c r="I57" i="236" s="1"/>
  <c r="G56" i="236"/>
  <c r="I56" i="236" s="1"/>
  <c r="G55" i="236"/>
  <c r="I55" i="236" s="1"/>
  <c r="G54" i="236"/>
  <c r="I54" i="236" s="1"/>
  <c r="G53" i="236"/>
  <c r="I53" i="236" s="1"/>
  <c r="G52" i="236"/>
  <c r="I52" i="236" s="1"/>
  <c r="G51" i="236"/>
  <c r="I51" i="236" s="1"/>
  <c r="G50" i="236"/>
  <c r="I50" i="236" s="1"/>
  <c r="G49" i="236"/>
  <c r="G60" i="237"/>
  <c r="I60" i="237" s="1"/>
  <c r="G59" i="237"/>
  <c r="I59" i="237" s="1"/>
  <c r="G58" i="237"/>
  <c r="I58" i="237" s="1"/>
  <c r="G57" i="237"/>
  <c r="I57" i="237" s="1"/>
  <c r="G56" i="237"/>
  <c r="I56" i="237" s="1"/>
  <c r="G55" i="237"/>
  <c r="I55" i="237" s="1"/>
  <c r="G54" i="237"/>
  <c r="I54" i="237" s="1"/>
  <c r="G53" i="237"/>
  <c r="I53" i="237" s="1"/>
  <c r="G52" i="237"/>
  <c r="I52" i="237" s="1"/>
  <c r="G51" i="237"/>
  <c r="I51" i="237" s="1"/>
  <c r="G50" i="237"/>
  <c r="I50" i="237" s="1"/>
  <c r="G49" i="237"/>
  <c r="I49" i="237" s="1"/>
  <c r="G60" i="238"/>
  <c r="I60" i="238" s="1"/>
  <c r="G59" i="238"/>
  <c r="I59" i="238" s="1"/>
  <c r="G58" i="238"/>
  <c r="I58" i="238" s="1"/>
  <c r="G57" i="238"/>
  <c r="I57" i="238" s="1"/>
  <c r="G56" i="238"/>
  <c r="I56" i="238" s="1"/>
  <c r="G55" i="238"/>
  <c r="I55" i="238" s="1"/>
  <c r="G54" i="238"/>
  <c r="I54" i="238" s="1"/>
  <c r="G53" i="238"/>
  <c r="I53" i="238" s="1"/>
  <c r="G52" i="238"/>
  <c r="I52" i="238" s="1"/>
  <c r="G51" i="238"/>
  <c r="I51" i="238" s="1"/>
  <c r="G50" i="238"/>
  <c r="I50" i="238" s="1"/>
  <c r="G49" i="238"/>
  <c r="I49" i="238" s="1"/>
  <c r="G60" i="239"/>
  <c r="I60" i="239" s="1"/>
  <c r="G59" i="239"/>
  <c r="I59" i="239" s="1"/>
  <c r="G58" i="239"/>
  <c r="I58" i="239" s="1"/>
  <c r="G57" i="239"/>
  <c r="I57" i="239" s="1"/>
  <c r="G56" i="239"/>
  <c r="I56" i="239" s="1"/>
  <c r="G55" i="239"/>
  <c r="I55" i="239" s="1"/>
  <c r="G54" i="239"/>
  <c r="I54" i="239" s="1"/>
  <c r="G53" i="239"/>
  <c r="I53" i="239" s="1"/>
  <c r="G52" i="239"/>
  <c r="I52" i="239" s="1"/>
  <c r="G51" i="239"/>
  <c r="I51" i="239" s="1"/>
  <c r="G50" i="239"/>
  <c r="I50" i="239" s="1"/>
  <c r="G49" i="239"/>
  <c r="G60" i="240"/>
  <c r="I60" i="240" s="1"/>
  <c r="G59" i="240"/>
  <c r="I59" i="240" s="1"/>
  <c r="G58" i="240"/>
  <c r="I58" i="240" s="1"/>
  <c r="G57" i="240"/>
  <c r="I57" i="240" s="1"/>
  <c r="G56" i="240"/>
  <c r="I56" i="240" s="1"/>
  <c r="G55" i="240"/>
  <c r="I55" i="240" s="1"/>
  <c r="G54" i="240"/>
  <c r="I54" i="240" s="1"/>
  <c r="G53" i="240"/>
  <c r="I53" i="240" s="1"/>
  <c r="G52" i="240"/>
  <c r="I52" i="240" s="1"/>
  <c r="G51" i="240"/>
  <c r="I51" i="240" s="1"/>
  <c r="G50" i="240"/>
  <c r="I50" i="240" s="1"/>
  <c r="G49" i="240"/>
  <c r="G60" i="241"/>
  <c r="I60" i="241" s="1"/>
  <c r="G59" i="241"/>
  <c r="I59" i="241" s="1"/>
  <c r="G58" i="241"/>
  <c r="I58" i="241" s="1"/>
  <c r="G57" i="241"/>
  <c r="I57" i="241" s="1"/>
  <c r="G56" i="241"/>
  <c r="I56" i="241" s="1"/>
  <c r="G55" i="241"/>
  <c r="I55" i="241" s="1"/>
  <c r="G54" i="241"/>
  <c r="I54" i="241" s="1"/>
  <c r="G53" i="241"/>
  <c r="I53" i="241" s="1"/>
  <c r="G52" i="241"/>
  <c r="I52" i="241" s="1"/>
  <c r="G51" i="241"/>
  <c r="I51" i="241" s="1"/>
  <c r="G50" i="241"/>
  <c r="I50" i="241" s="1"/>
  <c r="G49" i="241"/>
  <c r="G60" i="242"/>
  <c r="I60" i="242" s="1"/>
  <c r="G59" i="242"/>
  <c r="I59" i="242" s="1"/>
  <c r="G58" i="242"/>
  <c r="I58" i="242" s="1"/>
  <c r="G57" i="242"/>
  <c r="I57" i="242" s="1"/>
  <c r="G56" i="242"/>
  <c r="I56" i="242" s="1"/>
  <c r="G55" i="242"/>
  <c r="I55" i="242" s="1"/>
  <c r="G54" i="242"/>
  <c r="I54" i="242" s="1"/>
  <c r="G53" i="242"/>
  <c r="I53" i="242" s="1"/>
  <c r="G52" i="242"/>
  <c r="I52" i="242" s="1"/>
  <c r="G51" i="242"/>
  <c r="I51" i="242" s="1"/>
  <c r="G50" i="242"/>
  <c r="I50" i="242" s="1"/>
  <c r="G49" i="242"/>
  <c r="I49" i="242" s="1"/>
  <c r="G60" i="243"/>
  <c r="I60" i="243" s="1"/>
  <c r="G59" i="243"/>
  <c r="I59" i="243" s="1"/>
  <c r="G58" i="243"/>
  <c r="I58" i="243" s="1"/>
  <c r="G57" i="243"/>
  <c r="I57" i="243" s="1"/>
  <c r="G56" i="243"/>
  <c r="I56" i="243" s="1"/>
  <c r="G55" i="243"/>
  <c r="I55" i="243" s="1"/>
  <c r="G54" i="243"/>
  <c r="I54" i="243" s="1"/>
  <c r="G53" i="243"/>
  <c r="I53" i="243" s="1"/>
  <c r="G52" i="243"/>
  <c r="I52" i="243" s="1"/>
  <c r="G51" i="243"/>
  <c r="I51" i="243" s="1"/>
  <c r="G50" i="243"/>
  <c r="I50" i="243" s="1"/>
  <c r="G49" i="243"/>
  <c r="G60" i="244"/>
  <c r="I60" i="244" s="1"/>
  <c r="G59" i="244"/>
  <c r="I59" i="244" s="1"/>
  <c r="G58" i="244"/>
  <c r="I58" i="244" s="1"/>
  <c r="G57" i="244"/>
  <c r="I57" i="244" s="1"/>
  <c r="G56" i="244"/>
  <c r="I56" i="244" s="1"/>
  <c r="G55" i="244"/>
  <c r="I55" i="244" s="1"/>
  <c r="G54" i="244"/>
  <c r="I54" i="244" s="1"/>
  <c r="G53" i="244"/>
  <c r="I53" i="244" s="1"/>
  <c r="G52" i="244"/>
  <c r="I52" i="244" s="1"/>
  <c r="G51" i="244"/>
  <c r="I51" i="244" s="1"/>
  <c r="G50" i="244"/>
  <c r="I50" i="244" s="1"/>
  <c r="G49" i="244"/>
  <c r="I49" i="244" s="1"/>
  <c r="G60" i="245"/>
  <c r="I60" i="245" s="1"/>
  <c r="G59" i="245"/>
  <c r="I59" i="245" s="1"/>
  <c r="G58" i="245"/>
  <c r="I58" i="245" s="1"/>
  <c r="G57" i="245"/>
  <c r="I57" i="245" s="1"/>
  <c r="G56" i="245"/>
  <c r="I56" i="245" s="1"/>
  <c r="G55" i="245"/>
  <c r="I55" i="245" s="1"/>
  <c r="G54" i="245"/>
  <c r="I54" i="245" s="1"/>
  <c r="G53" i="245"/>
  <c r="I53" i="245" s="1"/>
  <c r="G52" i="245"/>
  <c r="I52" i="245" s="1"/>
  <c r="G51" i="245"/>
  <c r="I51" i="245" s="1"/>
  <c r="G50" i="245"/>
  <c r="I50" i="245" s="1"/>
  <c r="G49" i="245"/>
  <c r="G60" i="246"/>
  <c r="I60" i="246" s="1"/>
  <c r="G59" i="246"/>
  <c r="I59" i="246" s="1"/>
  <c r="G58" i="246"/>
  <c r="I58" i="246" s="1"/>
  <c r="G57" i="246"/>
  <c r="I57" i="246" s="1"/>
  <c r="G56" i="246"/>
  <c r="I56" i="246" s="1"/>
  <c r="G55" i="246"/>
  <c r="I55" i="246" s="1"/>
  <c r="G54" i="246"/>
  <c r="I54" i="246" s="1"/>
  <c r="G53" i="246"/>
  <c r="I53" i="246" s="1"/>
  <c r="G52" i="246"/>
  <c r="I52" i="246" s="1"/>
  <c r="G51" i="246"/>
  <c r="I51" i="246" s="1"/>
  <c r="G50" i="246"/>
  <c r="I50" i="246" s="1"/>
  <c r="G49" i="246"/>
  <c r="I49" i="246" s="1"/>
  <c r="G60" i="229"/>
  <c r="I60" i="229" s="1"/>
  <c r="G59" i="229"/>
  <c r="I59" i="229" s="1"/>
  <c r="G58" i="229"/>
  <c r="I58" i="229" s="1"/>
  <c r="G57" i="229"/>
  <c r="I57" i="229" s="1"/>
  <c r="G56" i="229"/>
  <c r="I56" i="229" s="1"/>
  <c r="G55" i="229"/>
  <c r="I55" i="229" s="1"/>
  <c r="G54" i="229"/>
  <c r="I54" i="229" s="1"/>
  <c r="G53" i="229"/>
  <c r="I53" i="229" s="1"/>
  <c r="G52" i="229"/>
  <c r="I52" i="229" s="1"/>
  <c r="G51" i="229"/>
  <c r="I51" i="229" s="1"/>
  <c r="G50" i="229"/>
  <c r="I50" i="229" s="1"/>
  <c r="G49" i="229"/>
  <c r="S127" i="2" l="1"/>
  <c r="G127" i="2" s="1"/>
  <c r="G61" i="241"/>
  <c r="G61" i="245"/>
  <c r="G61" i="229"/>
  <c r="G61" i="243"/>
  <c r="G61" i="239"/>
  <c r="G61" i="235"/>
  <c r="G61" i="231"/>
  <c r="I49" i="229"/>
  <c r="I61" i="229" s="1"/>
  <c r="I61" i="244"/>
  <c r="I49" i="243"/>
  <c r="I61" i="243" s="1"/>
  <c r="G61" i="240"/>
  <c r="I49" i="239"/>
  <c r="I61" i="239" s="1"/>
  <c r="G61" i="236"/>
  <c r="I49" i="235"/>
  <c r="I61" i="235" s="1"/>
  <c r="I49" i="231"/>
  <c r="I61" i="231" s="1"/>
  <c r="I61" i="228"/>
  <c r="G61" i="228"/>
  <c r="I61" i="237"/>
  <c r="I61" i="246"/>
  <c r="I61" i="238"/>
  <c r="I61" i="230"/>
  <c r="I61" i="233"/>
  <c r="I61" i="242"/>
  <c r="I61" i="234"/>
  <c r="I61" i="232"/>
  <c r="G61" i="237"/>
  <c r="G61" i="233"/>
  <c r="I49" i="245"/>
  <c r="I61" i="245" s="1"/>
  <c r="I49" i="241"/>
  <c r="I61" i="241" s="1"/>
  <c r="G61" i="244"/>
  <c r="G61" i="232"/>
  <c r="I49" i="240"/>
  <c r="I61" i="240" s="1"/>
  <c r="I49" i="236"/>
  <c r="I61" i="236" s="1"/>
  <c r="G61" i="238"/>
  <c r="G61" i="234"/>
  <c r="G61" i="230"/>
  <c r="G61" i="246"/>
  <c r="G61" i="242"/>
  <c r="G52" i="49"/>
  <c r="G60" i="49"/>
  <c r="G59" i="49"/>
  <c r="G58" i="49"/>
  <c r="G57" i="49"/>
  <c r="G56" i="49"/>
  <c r="G55" i="49"/>
  <c r="G54" i="49"/>
  <c r="G53" i="49"/>
  <c r="G51" i="49"/>
  <c r="G50" i="49"/>
  <c r="G49" i="49"/>
  <c r="S128" i="2" l="1"/>
  <c r="G128" i="2" s="1"/>
  <c r="I78" i="49"/>
  <c r="I77" i="49"/>
  <c r="M10" i="49"/>
  <c r="M10" i="229"/>
  <c r="M10" i="230"/>
  <c r="M10" i="231"/>
  <c r="M10" i="232"/>
  <c r="M10" i="233"/>
  <c r="M10" i="234"/>
  <c r="M10" i="235"/>
  <c r="M10" i="236"/>
  <c r="M10" i="237"/>
  <c r="M10" i="238"/>
  <c r="M10" i="239"/>
  <c r="M10" i="240"/>
  <c r="M10" i="241"/>
  <c r="M10" i="242"/>
  <c r="M10" i="243"/>
  <c r="M10" i="244"/>
  <c r="M10" i="245"/>
  <c r="M10" i="246"/>
  <c r="M9" i="49"/>
  <c r="M9" i="229"/>
  <c r="M9" i="230"/>
  <c r="M9" i="231"/>
  <c r="M9" i="232"/>
  <c r="M9" i="233"/>
  <c r="M9" i="234"/>
  <c r="M9" i="235"/>
  <c r="M9" i="236"/>
  <c r="M9" i="237"/>
  <c r="M9" i="238"/>
  <c r="M9" i="239"/>
  <c r="M9" i="240"/>
  <c r="M9" i="241"/>
  <c r="M9" i="242"/>
  <c r="M9" i="243"/>
  <c r="M9" i="244"/>
  <c r="M9" i="245"/>
  <c r="M9" i="246"/>
  <c r="F79" i="228"/>
  <c r="J26" i="67"/>
  <c r="J27" i="67"/>
  <c r="J28" i="67"/>
  <c r="J29" i="67"/>
  <c r="J30" i="67"/>
  <c r="J31" i="67"/>
  <c r="J19" i="67"/>
  <c r="J20" i="67"/>
  <c r="J21" i="67"/>
  <c r="J22" i="67"/>
  <c r="J23" i="67"/>
  <c r="J24" i="67"/>
  <c r="J25" i="67"/>
  <c r="J32" i="67"/>
  <c r="J33" i="67"/>
  <c r="J34" i="67"/>
  <c r="S129" i="2" l="1"/>
  <c r="G129" i="2" s="1"/>
  <c r="M25" i="241"/>
  <c r="M25" i="245"/>
  <c r="M25" i="237"/>
  <c r="M25" i="233"/>
  <c r="M25" i="229"/>
  <c r="M25" i="236"/>
  <c r="M25" i="243"/>
  <c r="M25" i="246"/>
  <c r="M25" i="242"/>
  <c r="M25" i="238"/>
  <c r="M25" i="234"/>
  <c r="M25" i="230"/>
  <c r="M25" i="244"/>
  <c r="M25" i="232"/>
  <c r="M25" i="235"/>
  <c r="M25" i="240"/>
  <c r="M25" i="49"/>
  <c r="M25" i="239"/>
  <c r="M25" i="231"/>
  <c r="B212" i="229"/>
  <c r="B212" i="230"/>
  <c r="B212" i="231"/>
  <c r="B212" i="232"/>
  <c r="B212" i="233"/>
  <c r="B212" i="234"/>
  <c r="B212" i="235"/>
  <c r="B212" i="236"/>
  <c r="B212" i="237"/>
  <c r="B212" i="238"/>
  <c r="B212" i="239"/>
  <c r="B212" i="240"/>
  <c r="B212" i="241"/>
  <c r="B212" i="242"/>
  <c r="B212" i="243"/>
  <c r="B212" i="244"/>
  <c r="B212" i="245"/>
  <c r="B212" i="246"/>
  <c r="B212" i="49"/>
  <c r="F218" i="243"/>
  <c r="H216" i="243"/>
  <c r="F216" i="243"/>
  <c r="D216" i="243"/>
  <c r="C216" i="243"/>
  <c r="F218" i="244"/>
  <c r="H216" i="244"/>
  <c r="F216" i="244"/>
  <c r="D216" i="244"/>
  <c r="C216" i="244"/>
  <c r="F218" i="245"/>
  <c r="H216" i="245"/>
  <c r="F216" i="245"/>
  <c r="D216" i="245"/>
  <c r="C216" i="245"/>
  <c r="F218" i="246"/>
  <c r="H216" i="246"/>
  <c r="F216" i="246"/>
  <c r="D216" i="246"/>
  <c r="C216" i="246"/>
  <c r="F218" i="242"/>
  <c r="H216" i="242"/>
  <c r="F216" i="242"/>
  <c r="D216" i="242"/>
  <c r="C216" i="242"/>
  <c r="F218" i="233"/>
  <c r="H216" i="233"/>
  <c r="F216" i="233"/>
  <c r="D216" i="233"/>
  <c r="C216" i="233"/>
  <c r="F218" i="234"/>
  <c r="H216" i="234"/>
  <c r="F216" i="234"/>
  <c r="D216" i="234"/>
  <c r="C216" i="234"/>
  <c r="F218" i="235"/>
  <c r="H216" i="235"/>
  <c r="F216" i="235"/>
  <c r="D216" i="235"/>
  <c r="C216" i="235"/>
  <c r="F218" i="236"/>
  <c r="H216" i="236"/>
  <c r="F216" i="236"/>
  <c r="D216" i="236"/>
  <c r="C216" i="236"/>
  <c r="F218" i="237"/>
  <c r="H216" i="237"/>
  <c r="F216" i="237"/>
  <c r="D216" i="237"/>
  <c r="C216" i="237"/>
  <c r="F218" i="238"/>
  <c r="H216" i="238"/>
  <c r="F216" i="238"/>
  <c r="D216" i="238"/>
  <c r="C216" i="238"/>
  <c r="F218" i="239"/>
  <c r="H216" i="239"/>
  <c r="F216" i="239"/>
  <c r="D216" i="239"/>
  <c r="C216" i="239"/>
  <c r="F218" i="240"/>
  <c r="H216" i="240"/>
  <c r="F216" i="240"/>
  <c r="D216" i="240"/>
  <c r="C216" i="240"/>
  <c r="F218" i="241"/>
  <c r="H216" i="241"/>
  <c r="F216" i="241"/>
  <c r="D216" i="241"/>
  <c r="C216" i="241"/>
  <c r="F218" i="232"/>
  <c r="H216" i="232"/>
  <c r="F216" i="232"/>
  <c r="D216" i="232"/>
  <c r="C216" i="232"/>
  <c r="F218" i="231"/>
  <c r="H216" i="231"/>
  <c r="F216" i="231"/>
  <c r="D216" i="231"/>
  <c r="C216" i="231"/>
  <c r="S130" i="2" l="1"/>
  <c r="G130" i="2" s="1"/>
  <c r="C216" i="230"/>
  <c r="D216" i="230"/>
  <c r="F216" i="230"/>
  <c r="H216" i="230"/>
  <c r="F218" i="230"/>
  <c r="C217" i="229"/>
  <c r="D217" i="229"/>
  <c r="F217" i="229"/>
  <c r="H217" i="229"/>
  <c r="F219" i="229"/>
  <c r="C216" i="49"/>
  <c r="D216" i="49"/>
  <c r="F216" i="49"/>
  <c r="H216" i="49"/>
  <c r="F218" i="49"/>
  <c r="C10" i="67"/>
  <c r="J2" i="67"/>
  <c r="J3" i="67"/>
  <c r="J4" i="67"/>
  <c r="J5" i="67"/>
  <c r="J6" i="67"/>
  <c r="J7" i="67"/>
  <c r="J8" i="67"/>
  <c r="J9" i="67"/>
  <c r="J10" i="67"/>
  <c r="S131" i="2" l="1"/>
  <c r="G131" i="2" s="1"/>
  <c r="I188" i="246"/>
  <c r="H188" i="246"/>
  <c r="B169" i="246"/>
  <c r="B168" i="246"/>
  <c r="B167" i="246"/>
  <c r="H155" i="246"/>
  <c r="G155" i="246"/>
  <c r="I154" i="246"/>
  <c r="I153" i="246"/>
  <c r="I152" i="246"/>
  <c r="I151" i="246"/>
  <c r="I150" i="246"/>
  <c r="I149" i="246"/>
  <c r="I148" i="246"/>
  <c r="I147" i="246"/>
  <c r="I146" i="246"/>
  <c r="I145" i="246"/>
  <c r="I144" i="246"/>
  <c r="I143" i="246"/>
  <c r="H140" i="246"/>
  <c r="G140" i="246"/>
  <c r="I139" i="246"/>
  <c r="I138" i="246"/>
  <c r="I137" i="246"/>
  <c r="I136" i="246"/>
  <c r="I135" i="246"/>
  <c r="I134" i="246"/>
  <c r="I133" i="246"/>
  <c r="I132" i="246"/>
  <c r="I131" i="246"/>
  <c r="I130" i="246"/>
  <c r="I129" i="246"/>
  <c r="I128" i="246"/>
  <c r="H123" i="246"/>
  <c r="G123" i="246"/>
  <c r="I122" i="246"/>
  <c r="I121" i="246"/>
  <c r="I120" i="246"/>
  <c r="I119" i="246"/>
  <c r="I118" i="246"/>
  <c r="I117" i="246"/>
  <c r="I116" i="246"/>
  <c r="I115" i="246"/>
  <c r="I114" i="246"/>
  <c r="I113" i="246"/>
  <c r="I112" i="246"/>
  <c r="I111" i="246"/>
  <c r="H109" i="246"/>
  <c r="G109" i="246"/>
  <c r="I108" i="246"/>
  <c r="I107" i="246"/>
  <c r="I106" i="246"/>
  <c r="I105" i="246"/>
  <c r="I104" i="246"/>
  <c r="I103" i="246"/>
  <c r="I102" i="246"/>
  <c r="I101" i="246"/>
  <c r="I100" i="246"/>
  <c r="I99" i="246"/>
  <c r="I98" i="246"/>
  <c r="I97" i="246"/>
  <c r="H95" i="246"/>
  <c r="G95" i="246"/>
  <c r="I94" i="246"/>
  <c r="I93" i="246"/>
  <c r="I92" i="246"/>
  <c r="I91" i="246"/>
  <c r="I90" i="246"/>
  <c r="I89" i="246"/>
  <c r="I88" i="246"/>
  <c r="I87" i="246"/>
  <c r="I86" i="246"/>
  <c r="I85" i="246"/>
  <c r="I84" i="246"/>
  <c r="I83" i="246"/>
  <c r="F79" i="246"/>
  <c r="I76" i="246"/>
  <c r="H76" i="246"/>
  <c r="G76" i="246"/>
  <c r="H75" i="246"/>
  <c r="H79" i="246" s="1"/>
  <c r="G74" i="246"/>
  <c r="I74" i="246" s="1"/>
  <c r="G73" i="246"/>
  <c r="I73" i="246" s="1"/>
  <c r="G72" i="246"/>
  <c r="I72" i="246" s="1"/>
  <c r="G71" i="246"/>
  <c r="I71" i="246" s="1"/>
  <c r="G70" i="246"/>
  <c r="I70" i="246" s="1"/>
  <c r="G69" i="246"/>
  <c r="I69" i="246" s="1"/>
  <c r="G68" i="246"/>
  <c r="I68" i="246" s="1"/>
  <c r="G67" i="246"/>
  <c r="I67" i="246" s="1"/>
  <c r="G66" i="246"/>
  <c r="I66" i="246" s="1"/>
  <c r="G65" i="246"/>
  <c r="I65" i="246" s="1"/>
  <c r="G64" i="246"/>
  <c r="I64" i="246" s="1"/>
  <c r="G63" i="246"/>
  <c r="H45" i="246"/>
  <c r="G44" i="246"/>
  <c r="I44" i="246" s="1"/>
  <c r="G43" i="246"/>
  <c r="I43" i="246" s="1"/>
  <c r="G42" i="246"/>
  <c r="I42" i="246" s="1"/>
  <c r="G41" i="246"/>
  <c r="I41" i="246" s="1"/>
  <c r="G40" i="246"/>
  <c r="I40" i="246" s="1"/>
  <c r="G39" i="246"/>
  <c r="I39" i="246" s="1"/>
  <c r="G38" i="246"/>
  <c r="I38" i="246" s="1"/>
  <c r="G37" i="246"/>
  <c r="I37" i="246" s="1"/>
  <c r="G36" i="246"/>
  <c r="G35" i="246"/>
  <c r="I35" i="246" s="1"/>
  <c r="G34" i="246"/>
  <c r="I34" i="246" s="1"/>
  <c r="G33" i="246"/>
  <c r="I33" i="246" s="1"/>
  <c r="M15" i="246"/>
  <c r="M14" i="246"/>
  <c r="M7" i="246"/>
  <c r="M5" i="246"/>
  <c r="D4" i="246"/>
  <c r="H3" i="246"/>
  <c r="I188" i="245"/>
  <c r="H188" i="245"/>
  <c r="B169" i="245"/>
  <c r="B168" i="245"/>
  <c r="B167" i="245"/>
  <c r="H155" i="245"/>
  <c r="G155" i="245"/>
  <c r="I154" i="245"/>
  <c r="I153" i="245"/>
  <c r="I152" i="245"/>
  <c r="I151" i="245"/>
  <c r="I150" i="245"/>
  <c r="I149" i="245"/>
  <c r="I148" i="245"/>
  <c r="I147" i="245"/>
  <c r="I146" i="245"/>
  <c r="I145" i="245"/>
  <c r="I144" i="245"/>
  <c r="I143" i="245"/>
  <c r="H140" i="245"/>
  <c r="G140" i="245"/>
  <c r="I139" i="245"/>
  <c r="I138" i="245"/>
  <c r="I137" i="245"/>
  <c r="I136" i="245"/>
  <c r="I135" i="245"/>
  <c r="I134" i="245"/>
  <c r="I133" i="245"/>
  <c r="I132" i="245"/>
  <c r="I131" i="245"/>
  <c r="I130" i="245"/>
  <c r="I129" i="245"/>
  <c r="I128" i="245"/>
  <c r="H123" i="245"/>
  <c r="G123" i="245"/>
  <c r="I122" i="245"/>
  <c r="I121" i="245"/>
  <c r="I120" i="245"/>
  <c r="I119" i="245"/>
  <c r="I118" i="245"/>
  <c r="I117" i="245"/>
  <c r="I116" i="245"/>
  <c r="I115" i="245"/>
  <c r="I114" i="245"/>
  <c r="I113" i="245"/>
  <c r="I112" i="245"/>
  <c r="I111" i="245"/>
  <c r="H109" i="245"/>
  <c r="G109" i="245"/>
  <c r="I108" i="245"/>
  <c r="I107" i="245"/>
  <c r="I106" i="245"/>
  <c r="I105" i="245"/>
  <c r="I104" i="245"/>
  <c r="I103" i="245"/>
  <c r="I102" i="245"/>
  <c r="I101" i="245"/>
  <c r="I100" i="245"/>
  <c r="I99" i="245"/>
  <c r="I98" i="245"/>
  <c r="I97" i="245"/>
  <c r="H95" i="245"/>
  <c r="G95" i="245"/>
  <c r="I94" i="245"/>
  <c r="I93" i="245"/>
  <c r="I92" i="245"/>
  <c r="I91" i="245"/>
  <c r="I90" i="245"/>
  <c r="I89" i="245"/>
  <c r="I88" i="245"/>
  <c r="I87" i="245"/>
  <c r="I86" i="245"/>
  <c r="I85" i="245"/>
  <c r="I84" i="245"/>
  <c r="I83" i="245"/>
  <c r="F79" i="245"/>
  <c r="I76" i="245"/>
  <c r="H76" i="245"/>
  <c r="G76" i="245"/>
  <c r="H75" i="245"/>
  <c r="H79" i="245" s="1"/>
  <c r="G74" i="245"/>
  <c r="I74" i="245" s="1"/>
  <c r="G73" i="245"/>
  <c r="I73" i="245" s="1"/>
  <c r="G72" i="245"/>
  <c r="I72" i="245" s="1"/>
  <c r="G71" i="245"/>
  <c r="I71" i="245" s="1"/>
  <c r="G70" i="245"/>
  <c r="I70" i="245" s="1"/>
  <c r="G69" i="245"/>
  <c r="I69" i="245" s="1"/>
  <c r="G68" i="245"/>
  <c r="I68" i="245" s="1"/>
  <c r="G67" i="245"/>
  <c r="I67" i="245" s="1"/>
  <c r="G66" i="245"/>
  <c r="I66" i="245" s="1"/>
  <c r="G65" i="245"/>
  <c r="I65" i="245" s="1"/>
  <c r="G64" i="245"/>
  <c r="I64" i="245" s="1"/>
  <c r="G63" i="245"/>
  <c r="H45" i="245"/>
  <c r="G44" i="245"/>
  <c r="I44" i="245" s="1"/>
  <c r="G43" i="245"/>
  <c r="I43" i="245" s="1"/>
  <c r="G42" i="245"/>
  <c r="I42" i="245" s="1"/>
  <c r="G41" i="245"/>
  <c r="I41" i="245" s="1"/>
  <c r="G40" i="245"/>
  <c r="I40" i="245" s="1"/>
  <c r="G39" i="245"/>
  <c r="I39" i="245" s="1"/>
  <c r="G38" i="245"/>
  <c r="I38" i="245" s="1"/>
  <c r="G37" i="245"/>
  <c r="I37" i="245" s="1"/>
  <c r="G36" i="245"/>
  <c r="G35" i="245"/>
  <c r="I35" i="245" s="1"/>
  <c r="G34" i="245"/>
  <c r="I34" i="245" s="1"/>
  <c r="G33" i="245"/>
  <c r="I33" i="245" s="1"/>
  <c r="M15" i="245"/>
  <c r="M14" i="245"/>
  <c r="M7" i="245"/>
  <c r="M5" i="245"/>
  <c r="M24" i="245" s="1"/>
  <c r="D4" i="245"/>
  <c r="H3" i="245"/>
  <c r="I188" i="244"/>
  <c r="H188" i="244"/>
  <c r="B169" i="244"/>
  <c r="B168" i="244"/>
  <c r="B167" i="244"/>
  <c r="H155" i="244"/>
  <c r="G155" i="244"/>
  <c r="I154" i="244"/>
  <c r="I153" i="244"/>
  <c r="I152" i="244"/>
  <c r="I151" i="244"/>
  <c r="I150" i="244"/>
  <c r="I149" i="244"/>
  <c r="I148" i="244"/>
  <c r="I147" i="244"/>
  <c r="I146" i="244"/>
  <c r="I145" i="244"/>
  <c r="I144" i="244"/>
  <c r="I143" i="244"/>
  <c r="H140" i="244"/>
  <c r="G140" i="244"/>
  <c r="I139" i="244"/>
  <c r="I138" i="244"/>
  <c r="I137" i="244"/>
  <c r="I136" i="244"/>
  <c r="I135" i="244"/>
  <c r="I134" i="244"/>
  <c r="I133" i="244"/>
  <c r="I132" i="244"/>
  <c r="I131" i="244"/>
  <c r="I130" i="244"/>
  <c r="I129" i="244"/>
  <c r="I128" i="244"/>
  <c r="H123" i="244"/>
  <c r="G123" i="244"/>
  <c r="I122" i="244"/>
  <c r="I121" i="244"/>
  <c r="I120" i="244"/>
  <c r="I119" i="244"/>
  <c r="I118" i="244"/>
  <c r="I117" i="244"/>
  <c r="I116" i="244"/>
  <c r="I115" i="244"/>
  <c r="I114" i="244"/>
  <c r="I113" i="244"/>
  <c r="I112" i="244"/>
  <c r="I111" i="244"/>
  <c r="H109" i="244"/>
  <c r="G109" i="244"/>
  <c r="I108" i="244"/>
  <c r="I107" i="244"/>
  <c r="I106" i="244"/>
  <c r="I105" i="244"/>
  <c r="I104" i="244"/>
  <c r="I103" i="244"/>
  <c r="I102" i="244"/>
  <c r="I101" i="244"/>
  <c r="I100" i="244"/>
  <c r="I99" i="244"/>
  <c r="I98" i="244"/>
  <c r="I97" i="244"/>
  <c r="H95" i="244"/>
  <c r="G95" i="244"/>
  <c r="I94" i="244"/>
  <c r="I93" i="244"/>
  <c r="I92" i="244"/>
  <c r="I91" i="244"/>
  <c r="I90" i="244"/>
  <c r="I89" i="244"/>
  <c r="I88" i="244"/>
  <c r="I87" i="244"/>
  <c r="I86" i="244"/>
  <c r="I85" i="244"/>
  <c r="I84" i="244"/>
  <c r="I83" i="244"/>
  <c r="F79" i="244"/>
  <c r="I76" i="244"/>
  <c r="H76" i="244"/>
  <c r="G76" i="244"/>
  <c r="H75" i="244"/>
  <c r="H79" i="244" s="1"/>
  <c r="G74" i="244"/>
  <c r="I74" i="244" s="1"/>
  <c r="G73" i="244"/>
  <c r="I73" i="244" s="1"/>
  <c r="G72" i="244"/>
  <c r="I72" i="244" s="1"/>
  <c r="G71" i="244"/>
  <c r="I71" i="244" s="1"/>
  <c r="G70" i="244"/>
  <c r="I70" i="244" s="1"/>
  <c r="G69" i="244"/>
  <c r="I69" i="244" s="1"/>
  <c r="G68" i="244"/>
  <c r="I68" i="244" s="1"/>
  <c r="G67" i="244"/>
  <c r="I67" i="244" s="1"/>
  <c r="G66" i="244"/>
  <c r="I66" i="244" s="1"/>
  <c r="G65" i="244"/>
  <c r="I65" i="244" s="1"/>
  <c r="G64" i="244"/>
  <c r="I64" i="244" s="1"/>
  <c r="G63" i="244"/>
  <c r="I63" i="244" s="1"/>
  <c r="H45" i="244"/>
  <c r="G44" i="244"/>
  <c r="I44" i="244" s="1"/>
  <c r="G43" i="244"/>
  <c r="I43" i="244" s="1"/>
  <c r="G42" i="244"/>
  <c r="I42" i="244" s="1"/>
  <c r="G41" i="244"/>
  <c r="I41" i="244" s="1"/>
  <c r="G40" i="244"/>
  <c r="I40" i="244" s="1"/>
  <c r="G39" i="244"/>
  <c r="I39" i="244" s="1"/>
  <c r="G38" i="244"/>
  <c r="I38" i="244" s="1"/>
  <c r="G37" i="244"/>
  <c r="I37" i="244" s="1"/>
  <c r="G36" i="244"/>
  <c r="G35" i="244"/>
  <c r="I35" i="244" s="1"/>
  <c r="G34" i="244"/>
  <c r="I34" i="244" s="1"/>
  <c r="G33" i="244"/>
  <c r="I33" i="244" s="1"/>
  <c r="M15" i="244"/>
  <c r="M14" i="244"/>
  <c r="M7" i="244"/>
  <c r="M5" i="244"/>
  <c r="M24" i="244" s="1"/>
  <c r="D4" i="244"/>
  <c r="H3" i="244"/>
  <c r="I188" i="243"/>
  <c r="H188" i="243"/>
  <c r="B169" i="243"/>
  <c r="B168" i="243"/>
  <c r="B167" i="243"/>
  <c r="H155" i="243"/>
  <c r="G155" i="243"/>
  <c r="I154" i="243"/>
  <c r="I153" i="243"/>
  <c r="I152" i="243"/>
  <c r="I151" i="243"/>
  <c r="I150" i="243"/>
  <c r="I149" i="243"/>
  <c r="I148" i="243"/>
  <c r="I147" i="243"/>
  <c r="I146" i="243"/>
  <c r="I145" i="243"/>
  <c r="I144" i="243"/>
  <c r="I143" i="243"/>
  <c r="H140" i="243"/>
  <c r="G140" i="243"/>
  <c r="I139" i="243"/>
  <c r="I138" i="243"/>
  <c r="I137" i="243"/>
  <c r="I136" i="243"/>
  <c r="I135" i="243"/>
  <c r="I134" i="243"/>
  <c r="I133" i="243"/>
  <c r="I132" i="243"/>
  <c r="I131" i="243"/>
  <c r="I130" i="243"/>
  <c r="I129" i="243"/>
  <c r="I128" i="243"/>
  <c r="H123" i="243"/>
  <c r="G123" i="243"/>
  <c r="I122" i="243"/>
  <c r="I121" i="243"/>
  <c r="I120" i="243"/>
  <c r="I119" i="243"/>
  <c r="I118" i="243"/>
  <c r="I117" i="243"/>
  <c r="I116" i="243"/>
  <c r="I115" i="243"/>
  <c r="I114" i="243"/>
  <c r="I113" i="243"/>
  <c r="I112" i="243"/>
  <c r="I111" i="243"/>
  <c r="H109" i="243"/>
  <c r="G109" i="243"/>
  <c r="I108" i="243"/>
  <c r="I107" i="243"/>
  <c r="I106" i="243"/>
  <c r="I105" i="243"/>
  <c r="I104" i="243"/>
  <c r="I103" i="243"/>
  <c r="I102" i="243"/>
  <c r="I101" i="243"/>
  <c r="I100" i="243"/>
  <c r="I99" i="243"/>
  <c r="I98" i="243"/>
  <c r="I97" i="243"/>
  <c r="H95" i="243"/>
  <c r="G95" i="243"/>
  <c r="I94" i="243"/>
  <c r="I93" i="243"/>
  <c r="I92" i="243"/>
  <c r="I91" i="243"/>
  <c r="I90" i="243"/>
  <c r="I89" i="243"/>
  <c r="I88" i="243"/>
  <c r="I87" i="243"/>
  <c r="I86" i="243"/>
  <c r="I85" i="243"/>
  <c r="I84" i="243"/>
  <c r="I83" i="243"/>
  <c r="F79" i="243"/>
  <c r="I76" i="243"/>
  <c r="H76" i="243"/>
  <c r="G76" i="243"/>
  <c r="H75" i="243"/>
  <c r="H79" i="243" s="1"/>
  <c r="G74" i="243"/>
  <c r="I74" i="243" s="1"/>
  <c r="G73" i="243"/>
  <c r="I73" i="243" s="1"/>
  <c r="G72" i="243"/>
  <c r="I72" i="243" s="1"/>
  <c r="G71" i="243"/>
  <c r="I71" i="243" s="1"/>
  <c r="G70" i="243"/>
  <c r="I70" i="243" s="1"/>
  <c r="G69" i="243"/>
  <c r="I69" i="243" s="1"/>
  <c r="G68" i="243"/>
  <c r="I68" i="243" s="1"/>
  <c r="G67" i="243"/>
  <c r="I67" i="243" s="1"/>
  <c r="G66" i="243"/>
  <c r="I66" i="243" s="1"/>
  <c r="G65" i="243"/>
  <c r="I65" i="243" s="1"/>
  <c r="G64" i="243"/>
  <c r="I64" i="243" s="1"/>
  <c r="G63" i="243"/>
  <c r="I63" i="243" s="1"/>
  <c r="H45" i="243"/>
  <c r="G44" i="243"/>
  <c r="I44" i="243" s="1"/>
  <c r="G43" i="243"/>
  <c r="I43" i="243" s="1"/>
  <c r="G42" i="243"/>
  <c r="I42" i="243" s="1"/>
  <c r="G41" i="243"/>
  <c r="I41" i="243" s="1"/>
  <c r="G40" i="243"/>
  <c r="I40" i="243" s="1"/>
  <c r="G39" i="243"/>
  <c r="I39" i="243" s="1"/>
  <c r="G38" i="243"/>
  <c r="I38" i="243" s="1"/>
  <c r="G37" i="243"/>
  <c r="I37" i="243" s="1"/>
  <c r="G36" i="243"/>
  <c r="G35" i="243"/>
  <c r="I35" i="243" s="1"/>
  <c r="G34" i="243"/>
  <c r="I34" i="243" s="1"/>
  <c r="G33" i="243"/>
  <c r="I33" i="243" s="1"/>
  <c r="M15" i="243"/>
  <c r="M14" i="243"/>
  <c r="M7" i="243"/>
  <c r="M5" i="243"/>
  <c r="D4" i="243"/>
  <c r="H3" i="243"/>
  <c r="I188" i="242"/>
  <c r="H188" i="242"/>
  <c r="B169" i="242"/>
  <c r="B168" i="242"/>
  <c r="B167" i="242"/>
  <c r="H155" i="242"/>
  <c r="G155" i="242"/>
  <c r="I154" i="242"/>
  <c r="I153" i="242"/>
  <c r="I152" i="242"/>
  <c r="I151" i="242"/>
  <c r="I150" i="242"/>
  <c r="I149" i="242"/>
  <c r="I148" i="242"/>
  <c r="I147" i="242"/>
  <c r="I146" i="242"/>
  <c r="I145" i="242"/>
  <c r="I144" i="242"/>
  <c r="I143" i="242"/>
  <c r="H140" i="242"/>
  <c r="G140" i="242"/>
  <c r="I139" i="242"/>
  <c r="I138" i="242"/>
  <c r="I137" i="242"/>
  <c r="I136" i="242"/>
  <c r="I135" i="242"/>
  <c r="I134" i="242"/>
  <c r="I133" i="242"/>
  <c r="I132" i="242"/>
  <c r="I131" i="242"/>
  <c r="I130" i="242"/>
  <c r="I129" i="242"/>
  <c r="I128" i="242"/>
  <c r="H123" i="242"/>
  <c r="G123" i="242"/>
  <c r="I122" i="242"/>
  <c r="I121" i="242"/>
  <c r="I120" i="242"/>
  <c r="I119" i="242"/>
  <c r="I118" i="242"/>
  <c r="I117" i="242"/>
  <c r="I116" i="242"/>
  <c r="I115" i="242"/>
  <c r="I114" i="242"/>
  <c r="I113" i="242"/>
  <c r="I112" i="242"/>
  <c r="I111" i="242"/>
  <c r="H109" i="242"/>
  <c r="G109" i="242"/>
  <c r="I108" i="242"/>
  <c r="I107" i="242"/>
  <c r="I106" i="242"/>
  <c r="I105" i="242"/>
  <c r="I104" i="242"/>
  <c r="I103" i="242"/>
  <c r="I102" i="242"/>
  <c r="I101" i="242"/>
  <c r="I100" i="242"/>
  <c r="I99" i="242"/>
  <c r="I98" i="242"/>
  <c r="I97" i="242"/>
  <c r="H95" i="242"/>
  <c r="G95" i="242"/>
  <c r="I94" i="242"/>
  <c r="I93" i="242"/>
  <c r="I92" i="242"/>
  <c r="I91" i="242"/>
  <c r="I90" i="242"/>
  <c r="I89" i="242"/>
  <c r="I88" i="242"/>
  <c r="I87" i="242"/>
  <c r="I86" i="242"/>
  <c r="I85" i="242"/>
  <c r="I84" i="242"/>
  <c r="I83" i="242"/>
  <c r="F79" i="242"/>
  <c r="I76" i="242"/>
  <c r="H76" i="242"/>
  <c r="G76" i="242"/>
  <c r="H75" i="242"/>
  <c r="H79" i="242" s="1"/>
  <c r="G74" i="242"/>
  <c r="I74" i="242" s="1"/>
  <c r="G73" i="242"/>
  <c r="I73" i="242" s="1"/>
  <c r="G72" i="242"/>
  <c r="I72" i="242" s="1"/>
  <c r="G71" i="242"/>
  <c r="I71" i="242" s="1"/>
  <c r="G70" i="242"/>
  <c r="I70" i="242" s="1"/>
  <c r="G69" i="242"/>
  <c r="I69" i="242" s="1"/>
  <c r="G68" i="242"/>
  <c r="I68" i="242" s="1"/>
  <c r="G67" i="242"/>
  <c r="I67" i="242" s="1"/>
  <c r="G66" i="242"/>
  <c r="I66" i="242" s="1"/>
  <c r="G65" i="242"/>
  <c r="I65" i="242" s="1"/>
  <c r="G64" i="242"/>
  <c r="I64" i="242" s="1"/>
  <c r="G63" i="242"/>
  <c r="I63" i="242" s="1"/>
  <c r="H45" i="242"/>
  <c r="G44" i="242"/>
  <c r="I44" i="242" s="1"/>
  <c r="G43" i="242"/>
  <c r="I43" i="242" s="1"/>
  <c r="G42" i="242"/>
  <c r="I42" i="242" s="1"/>
  <c r="G41" i="242"/>
  <c r="I41" i="242" s="1"/>
  <c r="G40" i="242"/>
  <c r="I40" i="242" s="1"/>
  <c r="G39" i="242"/>
  <c r="I39" i="242" s="1"/>
  <c r="G38" i="242"/>
  <c r="I38" i="242" s="1"/>
  <c r="G37" i="242"/>
  <c r="I37" i="242" s="1"/>
  <c r="G36" i="242"/>
  <c r="G35" i="242"/>
  <c r="I35" i="242" s="1"/>
  <c r="G34" i="242"/>
  <c r="I34" i="242" s="1"/>
  <c r="G33" i="242"/>
  <c r="I33" i="242" s="1"/>
  <c r="M15" i="242"/>
  <c r="M14" i="242"/>
  <c r="M7" i="242"/>
  <c r="M5" i="242"/>
  <c r="M24" i="242" s="1"/>
  <c r="D4" i="242"/>
  <c r="H3" i="242"/>
  <c r="I188" i="241"/>
  <c r="H188" i="241"/>
  <c r="B169" i="241"/>
  <c r="B168" i="241"/>
  <c r="B167" i="241"/>
  <c r="H155" i="241"/>
  <c r="G155" i="241"/>
  <c r="I154" i="241"/>
  <c r="I153" i="241"/>
  <c r="I152" i="241"/>
  <c r="I151" i="241"/>
  <c r="I150" i="241"/>
  <c r="I149" i="241"/>
  <c r="I148" i="241"/>
  <c r="I147" i="241"/>
  <c r="I146" i="241"/>
  <c r="I145" i="241"/>
  <c r="I144" i="241"/>
  <c r="I143" i="241"/>
  <c r="H140" i="241"/>
  <c r="G140" i="241"/>
  <c r="I139" i="241"/>
  <c r="I138" i="241"/>
  <c r="I137" i="241"/>
  <c r="I136" i="241"/>
  <c r="I135" i="241"/>
  <c r="I134" i="241"/>
  <c r="I133" i="241"/>
  <c r="I132" i="241"/>
  <c r="I131" i="241"/>
  <c r="I130" i="241"/>
  <c r="I129" i="241"/>
  <c r="I128" i="241"/>
  <c r="H123" i="241"/>
  <c r="G123" i="241"/>
  <c r="I122" i="241"/>
  <c r="I121" i="241"/>
  <c r="I120" i="241"/>
  <c r="I119" i="241"/>
  <c r="I118" i="241"/>
  <c r="I117" i="241"/>
  <c r="I116" i="241"/>
  <c r="I115" i="241"/>
  <c r="I114" i="241"/>
  <c r="I113" i="241"/>
  <c r="I112" i="241"/>
  <c r="I111" i="241"/>
  <c r="H109" i="241"/>
  <c r="G109" i="241"/>
  <c r="I108" i="241"/>
  <c r="I107" i="241"/>
  <c r="I106" i="241"/>
  <c r="I105" i="241"/>
  <c r="I104" i="241"/>
  <c r="I103" i="241"/>
  <c r="I102" i="241"/>
  <c r="I101" i="241"/>
  <c r="I100" i="241"/>
  <c r="I99" i="241"/>
  <c r="I98" i="241"/>
  <c r="I97" i="241"/>
  <c r="H95" i="241"/>
  <c r="G95" i="241"/>
  <c r="I94" i="241"/>
  <c r="I93" i="241"/>
  <c r="I92" i="241"/>
  <c r="I91" i="241"/>
  <c r="I90" i="241"/>
  <c r="I89" i="241"/>
  <c r="I88" i="241"/>
  <c r="I87" i="241"/>
  <c r="I86" i="241"/>
  <c r="I85" i="241"/>
  <c r="I84" i="241"/>
  <c r="I83" i="241"/>
  <c r="F79" i="241"/>
  <c r="I76" i="241"/>
  <c r="H76" i="241"/>
  <c r="G76" i="241"/>
  <c r="H75" i="241"/>
  <c r="H79" i="241" s="1"/>
  <c r="G74" i="241"/>
  <c r="I74" i="241" s="1"/>
  <c r="G73" i="241"/>
  <c r="I73" i="241" s="1"/>
  <c r="G72" i="241"/>
  <c r="I72" i="241" s="1"/>
  <c r="G71" i="241"/>
  <c r="I71" i="241" s="1"/>
  <c r="G70" i="241"/>
  <c r="I70" i="241" s="1"/>
  <c r="G69" i="241"/>
  <c r="I69" i="241" s="1"/>
  <c r="G68" i="241"/>
  <c r="I68" i="241" s="1"/>
  <c r="G67" i="241"/>
  <c r="I67" i="241" s="1"/>
  <c r="G66" i="241"/>
  <c r="I66" i="241" s="1"/>
  <c r="G65" i="241"/>
  <c r="I65" i="241" s="1"/>
  <c r="G64" i="241"/>
  <c r="I64" i="241" s="1"/>
  <c r="G63" i="241"/>
  <c r="I63" i="241" s="1"/>
  <c r="H45" i="241"/>
  <c r="G44" i="241"/>
  <c r="I44" i="241" s="1"/>
  <c r="G43" i="241"/>
  <c r="I43" i="241" s="1"/>
  <c r="G42" i="241"/>
  <c r="I42" i="241" s="1"/>
  <c r="G41" i="241"/>
  <c r="I41" i="241" s="1"/>
  <c r="G40" i="241"/>
  <c r="I40" i="241" s="1"/>
  <c r="G39" i="241"/>
  <c r="I39" i="241" s="1"/>
  <c r="G38" i="241"/>
  <c r="I38" i="241" s="1"/>
  <c r="G37" i="241"/>
  <c r="I37" i="241" s="1"/>
  <c r="G36" i="241"/>
  <c r="G35" i="241"/>
  <c r="I35" i="241" s="1"/>
  <c r="G34" i="241"/>
  <c r="I34" i="241" s="1"/>
  <c r="G33" i="241"/>
  <c r="I33" i="241" s="1"/>
  <c r="M15" i="241"/>
  <c r="M14" i="241"/>
  <c r="M7" i="241"/>
  <c r="M5" i="241"/>
  <c r="D4" i="241"/>
  <c r="H3" i="241"/>
  <c r="I188" i="240"/>
  <c r="H188" i="240"/>
  <c r="B169" i="240"/>
  <c r="B168" i="240"/>
  <c r="B167" i="240"/>
  <c r="H155" i="240"/>
  <c r="G155" i="240"/>
  <c r="I154" i="240"/>
  <c r="I153" i="240"/>
  <c r="I152" i="240"/>
  <c r="I151" i="240"/>
  <c r="I150" i="240"/>
  <c r="I149" i="240"/>
  <c r="I148" i="240"/>
  <c r="I147" i="240"/>
  <c r="I146" i="240"/>
  <c r="I145" i="240"/>
  <c r="I144" i="240"/>
  <c r="I143" i="240"/>
  <c r="H140" i="240"/>
  <c r="G140" i="240"/>
  <c r="I139" i="240"/>
  <c r="I138" i="240"/>
  <c r="I137" i="240"/>
  <c r="I136" i="240"/>
  <c r="I135" i="240"/>
  <c r="I134" i="240"/>
  <c r="I133" i="240"/>
  <c r="I132" i="240"/>
  <c r="I131" i="240"/>
  <c r="I130" i="240"/>
  <c r="I129" i="240"/>
  <c r="I128" i="240"/>
  <c r="H123" i="240"/>
  <c r="G123" i="240"/>
  <c r="I122" i="240"/>
  <c r="I121" i="240"/>
  <c r="I120" i="240"/>
  <c r="I119" i="240"/>
  <c r="I118" i="240"/>
  <c r="I117" i="240"/>
  <c r="I116" i="240"/>
  <c r="I115" i="240"/>
  <c r="I114" i="240"/>
  <c r="I113" i="240"/>
  <c r="I112" i="240"/>
  <c r="I111" i="240"/>
  <c r="H109" i="240"/>
  <c r="G109" i="240"/>
  <c r="I108" i="240"/>
  <c r="I107" i="240"/>
  <c r="I106" i="240"/>
  <c r="I105" i="240"/>
  <c r="I104" i="240"/>
  <c r="I103" i="240"/>
  <c r="I102" i="240"/>
  <c r="I101" i="240"/>
  <c r="I100" i="240"/>
  <c r="I99" i="240"/>
  <c r="I98" i="240"/>
  <c r="I97" i="240"/>
  <c r="H95" i="240"/>
  <c r="G95" i="240"/>
  <c r="I94" i="240"/>
  <c r="I93" i="240"/>
  <c r="I92" i="240"/>
  <c r="I91" i="240"/>
  <c r="I90" i="240"/>
  <c r="I89" i="240"/>
  <c r="I88" i="240"/>
  <c r="I87" i="240"/>
  <c r="I86" i="240"/>
  <c r="I85" i="240"/>
  <c r="I84" i="240"/>
  <c r="I83" i="240"/>
  <c r="F79" i="240"/>
  <c r="I76" i="240"/>
  <c r="H76" i="240"/>
  <c r="G76" i="240"/>
  <c r="H75" i="240"/>
  <c r="H79" i="240" s="1"/>
  <c r="G74" i="240"/>
  <c r="I74" i="240" s="1"/>
  <c r="G73" i="240"/>
  <c r="I73" i="240" s="1"/>
  <c r="G72" i="240"/>
  <c r="I72" i="240" s="1"/>
  <c r="G71" i="240"/>
  <c r="I71" i="240" s="1"/>
  <c r="G70" i="240"/>
  <c r="I70" i="240" s="1"/>
  <c r="G69" i="240"/>
  <c r="I69" i="240" s="1"/>
  <c r="G68" i="240"/>
  <c r="I68" i="240" s="1"/>
  <c r="G67" i="240"/>
  <c r="I67" i="240" s="1"/>
  <c r="G66" i="240"/>
  <c r="I66" i="240" s="1"/>
  <c r="G65" i="240"/>
  <c r="I65" i="240" s="1"/>
  <c r="G64" i="240"/>
  <c r="I64" i="240" s="1"/>
  <c r="G63" i="240"/>
  <c r="I63" i="240" s="1"/>
  <c r="H45" i="240"/>
  <c r="G44" i="240"/>
  <c r="I44" i="240" s="1"/>
  <c r="G43" i="240"/>
  <c r="I43" i="240" s="1"/>
  <c r="G42" i="240"/>
  <c r="I42" i="240" s="1"/>
  <c r="G41" i="240"/>
  <c r="I41" i="240" s="1"/>
  <c r="G40" i="240"/>
  <c r="I40" i="240" s="1"/>
  <c r="G39" i="240"/>
  <c r="I39" i="240" s="1"/>
  <c r="G38" i="240"/>
  <c r="I38" i="240" s="1"/>
  <c r="G37" i="240"/>
  <c r="I37" i="240" s="1"/>
  <c r="G36" i="240"/>
  <c r="G35" i="240"/>
  <c r="I35" i="240" s="1"/>
  <c r="G34" i="240"/>
  <c r="I34" i="240" s="1"/>
  <c r="G33" i="240"/>
  <c r="I33" i="240" s="1"/>
  <c r="M15" i="240"/>
  <c r="M14" i="240"/>
  <c r="M7" i="240"/>
  <c r="M5" i="240"/>
  <c r="D4" i="240"/>
  <c r="H3" i="240"/>
  <c r="I188" i="239"/>
  <c r="H188" i="239"/>
  <c r="B169" i="239"/>
  <c r="B168" i="239"/>
  <c r="B167" i="239"/>
  <c r="H155" i="239"/>
  <c r="G155" i="239"/>
  <c r="I154" i="239"/>
  <c r="I153" i="239"/>
  <c r="I152" i="239"/>
  <c r="I151" i="239"/>
  <c r="I150" i="239"/>
  <c r="I149" i="239"/>
  <c r="I148" i="239"/>
  <c r="I147" i="239"/>
  <c r="I146" i="239"/>
  <c r="I145" i="239"/>
  <c r="I144" i="239"/>
  <c r="I143" i="239"/>
  <c r="H140" i="239"/>
  <c r="G140" i="239"/>
  <c r="I139" i="239"/>
  <c r="I138" i="239"/>
  <c r="I137" i="239"/>
  <c r="I136" i="239"/>
  <c r="I135" i="239"/>
  <c r="I134" i="239"/>
  <c r="I133" i="239"/>
  <c r="I132" i="239"/>
  <c r="I131" i="239"/>
  <c r="I130" i="239"/>
  <c r="I129" i="239"/>
  <c r="I128" i="239"/>
  <c r="H123" i="239"/>
  <c r="G123" i="239"/>
  <c r="I122" i="239"/>
  <c r="I121" i="239"/>
  <c r="I120" i="239"/>
  <c r="I119" i="239"/>
  <c r="I118" i="239"/>
  <c r="I117" i="239"/>
  <c r="I116" i="239"/>
  <c r="I115" i="239"/>
  <c r="I114" i="239"/>
  <c r="I113" i="239"/>
  <c r="I112" i="239"/>
  <c r="I111" i="239"/>
  <c r="H109" i="239"/>
  <c r="G109" i="239"/>
  <c r="I108" i="239"/>
  <c r="I107" i="239"/>
  <c r="I106" i="239"/>
  <c r="I105" i="239"/>
  <c r="I104" i="239"/>
  <c r="I103" i="239"/>
  <c r="I102" i="239"/>
  <c r="I101" i="239"/>
  <c r="I100" i="239"/>
  <c r="I99" i="239"/>
  <c r="I98" i="239"/>
  <c r="I97" i="239"/>
  <c r="H95" i="239"/>
  <c r="G95" i="239"/>
  <c r="I94" i="239"/>
  <c r="I93" i="239"/>
  <c r="I92" i="239"/>
  <c r="I91" i="239"/>
  <c r="I90" i="239"/>
  <c r="I89" i="239"/>
  <c r="I88" i="239"/>
  <c r="I87" i="239"/>
  <c r="I86" i="239"/>
  <c r="I85" i="239"/>
  <c r="I84" i="239"/>
  <c r="I83" i="239"/>
  <c r="F79" i="239"/>
  <c r="I76" i="239"/>
  <c r="H76" i="239"/>
  <c r="G76" i="239"/>
  <c r="H75" i="239"/>
  <c r="H79" i="239" s="1"/>
  <c r="G74" i="239"/>
  <c r="I74" i="239" s="1"/>
  <c r="G73" i="239"/>
  <c r="I73" i="239" s="1"/>
  <c r="G72" i="239"/>
  <c r="I72" i="239" s="1"/>
  <c r="G71" i="239"/>
  <c r="I71" i="239" s="1"/>
  <c r="G70" i="239"/>
  <c r="I70" i="239" s="1"/>
  <c r="G69" i="239"/>
  <c r="I69" i="239" s="1"/>
  <c r="G68" i="239"/>
  <c r="I68" i="239" s="1"/>
  <c r="G67" i="239"/>
  <c r="I67" i="239" s="1"/>
  <c r="G66" i="239"/>
  <c r="I66" i="239" s="1"/>
  <c r="G65" i="239"/>
  <c r="I65" i="239" s="1"/>
  <c r="G64" i="239"/>
  <c r="I64" i="239" s="1"/>
  <c r="G63" i="239"/>
  <c r="I63" i="239" s="1"/>
  <c r="H45" i="239"/>
  <c r="G44" i="239"/>
  <c r="I44" i="239" s="1"/>
  <c r="G43" i="239"/>
  <c r="I43" i="239" s="1"/>
  <c r="G42" i="239"/>
  <c r="I42" i="239" s="1"/>
  <c r="G41" i="239"/>
  <c r="I41" i="239" s="1"/>
  <c r="G40" i="239"/>
  <c r="I40" i="239" s="1"/>
  <c r="G39" i="239"/>
  <c r="I39" i="239" s="1"/>
  <c r="G38" i="239"/>
  <c r="I38" i="239" s="1"/>
  <c r="G37" i="239"/>
  <c r="I37" i="239" s="1"/>
  <c r="G36" i="239"/>
  <c r="G35" i="239"/>
  <c r="I35" i="239" s="1"/>
  <c r="G34" i="239"/>
  <c r="I34" i="239" s="1"/>
  <c r="G33" i="239"/>
  <c r="I33" i="239" s="1"/>
  <c r="M15" i="239"/>
  <c r="M14" i="239"/>
  <c r="M7" i="239"/>
  <c r="M5" i="239"/>
  <c r="D4" i="239"/>
  <c r="H3" i="239"/>
  <c r="I188" i="238"/>
  <c r="H188" i="238"/>
  <c r="B169" i="238"/>
  <c r="B168" i="238"/>
  <c r="B167" i="238"/>
  <c r="H155" i="238"/>
  <c r="G155" i="238"/>
  <c r="I154" i="238"/>
  <c r="I153" i="238"/>
  <c r="I152" i="238"/>
  <c r="I151" i="238"/>
  <c r="I150" i="238"/>
  <c r="I149" i="238"/>
  <c r="I148" i="238"/>
  <c r="I147" i="238"/>
  <c r="I146" i="238"/>
  <c r="I145" i="238"/>
  <c r="I144" i="238"/>
  <c r="I143" i="238"/>
  <c r="H140" i="238"/>
  <c r="G140" i="238"/>
  <c r="I139" i="238"/>
  <c r="I138" i="238"/>
  <c r="I137" i="238"/>
  <c r="I136" i="238"/>
  <c r="I135" i="238"/>
  <c r="I134" i="238"/>
  <c r="I133" i="238"/>
  <c r="I132" i="238"/>
  <c r="I131" i="238"/>
  <c r="I130" i="238"/>
  <c r="I129" i="238"/>
  <c r="I128" i="238"/>
  <c r="H123" i="238"/>
  <c r="G123" i="238"/>
  <c r="I122" i="238"/>
  <c r="I121" i="238"/>
  <c r="I120" i="238"/>
  <c r="I119" i="238"/>
  <c r="I118" i="238"/>
  <c r="I117" i="238"/>
  <c r="I116" i="238"/>
  <c r="I115" i="238"/>
  <c r="I114" i="238"/>
  <c r="I113" i="238"/>
  <c r="I112" i="238"/>
  <c r="I111" i="238"/>
  <c r="H109" i="238"/>
  <c r="G109" i="238"/>
  <c r="I108" i="238"/>
  <c r="I107" i="238"/>
  <c r="I106" i="238"/>
  <c r="I105" i="238"/>
  <c r="I104" i="238"/>
  <c r="I103" i="238"/>
  <c r="I102" i="238"/>
  <c r="I101" i="238"/>
  <c r="I100" i="238"/>
  <c r="I99" i="238"/>
  <c r="I98" i="238"/>
  <c r="I97" i="238"/>
  <c r="H95" i="238"/>
  <c r="G95" i="238"/>
  <c r="I94" i="238"/>
  <c r="I93" i="238"/>
  <c r="I92" i="238"/>
  <c r="I91" i="238"/>
  <c r="I90" i="238"/>
  <c r="I89" i="238"/>
  <c r="I88" i="238"/>
  <c r="I87" i="238"/>
  <c r="I86" i="238"/>
  <c r="I85" i="238"/>
  <c r="I84" i="238"/>
  <c r="I83" i="238"/>
  <c r="F79" i="238"/>
  <c r="I76" i="238"/>
  <c r="H76" i="238"/>
  <c r="G76" i="238"/>
  <c r="H75" i="238"/>
  <c r="H79" i="238" s="1"/>
  <c r="G74" i="238"/>
  <c r="I74" i="238" s="1"/>
  <c r="G73" i="238"/>
  <c r="I73" i="238" s="1"/>
  <c r="G72" i="238"/>
  <c r="I72" i="238" s="1"/>
  <c r="G71" i="238"/>
  <c r="I71" i="238" s="1"/>
  <c r="G70" i="238"/>
  <c r="I70" i="238" s="1"/>
  <c r="G69" i="238"/>
  <c r="I69" i="238" s="1"/>
  <c r="G68" i="238"/>
  <c r="I68" i="238" s="1"/>
  <c r="G67" i="238"/>
  <c r="I67" i="238" s="1"/>
  <c r="G66" i="238"/>
  <c r="I66" i="238" s="1"/>
  <c r="G65" i="238"/>
  <c r="I65" i="238" s="1"/>
  <c r="G64" i="238"/>
  <c r="I64" i="238" s="1"/>
  <c r="G63" i="238"/>
  <c r="I63" i="238" s="1"/>
  <c r="H45" i="238"/>
  <c r="G44" i="238"/>
  <c r="I44" i="238" s="1"/>
  <c r="G43" i="238"/>
  <c r="I43" i="238" s="1"/>
  <c r="G42" i="238"/>
  <c r="I42" i="238" s="1"/>
  <c r="G41" i="238"/>
  <c r="I41" i="238" s="1"/>
  <c r="G40" i="238"/>
  <c r="I40" i="238" s="1"/>
  <c r="G39" i="238"/>
  <c r="I39" i="238" s="1"/>
  <c r="G38" i="238"/>
  <c r="I38" i="238" s="1"/>
  <c r="G37" i="238"/>
  <c r="I37" i="238" s="1"/>
  <c r="G36" i="238"/>
  <c r="G35" i="238"/>
  <c r="I35" i="238" s="1"/>
  <c r="G34" i="238"/>
  <c r="I34" i="238" s="1"/>
  <c r="G33" i="238"/>
  <c r="I33" i="238" s="1"/>
  <c r="M15" i="238"/>
  <c r="M14" i="238"/>
  <c r="M7" i="238"/>
  <c r="M5" i="238"/>
  <c r="D4" i="238"/>
  <c r="H3" i="238"/>
  <c r="I188" i="237"/>
  <c r="H188" i="237"/>
  <c r="B169" i="237"/>
  <c r="B168" i="237"/>
  <c r="B167" i="237"/>
  <c r="H155" i="237"/>
  <c r="G155" i="237"/>
  <c r="I154" i="237"/>
  <c r="I153" i="237"/>
  <c r="I152" i="237"/>
  <c r="I151" i="237"/>
  <c r="I150" i="237"/>
  <c r="I149" i="237"/>
  <c r="I148" i="237"/>
  <c r="I147" i="237"/>
  <c r="I146" i="237"/>
  <c r="I145" i="237"/>
  <c r="I144" i="237"/>
  <c r="I143" i="237"/>
  <c r="H140" i="237"/>
  <c r="G140" i="237"/>
  <c r="I139" i="237"/>
  <c r="I138" i="237"/>
  <c r="I137" i="237"/>
  <c r="I136" i="237"/>
  <c r="I135" i="237"/>
  <c r="I134" i="237"/>
  <c r="I133" i="237"/>
  <c r="I132" i="237"/>
  <c r="I131" i="237"/>
  <c r="I130" i="237"/>
  <c r="I129" i="237"/>
  <c r="I128" i="237"/>
  <c r="H123" i="237"/>
  <c r="G123" i="237"/>
  <c r="I122" i="237"/>
  <c r="I121" i="237"/>
  <c r="I120" i="237"/>
  <c r="I119" i="237"/>
  <c r="I118" i="237"/>
  <c r="I117" i="237"/>
  <c r="I116" i="237"/>
  <c r="I115" i="237"/>
  <c r="I114" i="237"/>
  <c r="I113" i="237"/>
  <c r="I112" i="237"/>
  <c r="I111" i="237"/>
  <c r="H109" i="237"/>
  <c r="G109" i="237"/>
  <c r="I108" i="237"/>
  <c r="I107" i="237"/>
  <c r="I106" i="237"/>
  <c r="I105" i="237"/>
  <c r="I104" i="237"/>
  <c r="I103" i="237"/>
  <c r="I102" i="237"/>
  <c r="I101" i="237"/>
  <c r="I100" i="237"/>
  <c r="I99" i="237"/>
  <c r="I98" i="237"/>
  <c r="I97" i="237"/>
  <c r="H95" i="237"/>
  <c r="G95" i="237"/>
  <c r="I94" i="237"/>
  <c r="I93" i="237"/>
  <c r="I92" i="237"/>
  <c r="I91" i="237"/>
  <c r="I90" i="237"/>
  <c r="I89" i="237"/>
  <c r="I88" i="237"/>
  <c r="I87" i="237"/>
  <c r="I86" i="237"/>
  <c r="I85" i="237"/>
  <c r="I84" i="237"/>
  <c r="I83" i="237"/>
  <c r="F79" i="237"/>
  <c r="I76" i="237"/>
  <c r="H76" i="237"/>
  <c r="G76" i="237"/>
  <c r="H75" i="237"/>
  <c r="H79" i="237" s="1"/>
  <c r="G74" i="237"/>
  <c r="I74" i="237" s="1"/>
  <c r="G73" i="237"/>
  <c r="I73" i="237" s="1"/>
  <c r="G72" i="237"/>
  <c r="I72" i="237" s="1"/>
  <c r="G71" i="237"/>
  <c r="I71" i="237" s="1"/>
  <c r="G70" i="237"/>
  <c r="I70" i="237" s="1"/>
  <c r="G69" i="237"/>
  <c r="I69" i="237" s="1"/>
  <c r="G68" i="237"/>
  <c r="I68" i="237" s="1"/>
  <c r="G67" i="237"/>
  <c r="I67" i="237" s="1"/>
  <c r="G66" i="237"/>
  <c r="I66" i="237" s="1"/>
  <c r="G65" i="237"/>
  <c r="I65" i="237" s="1"/>
  <c r="G64" i="237"/>
  <c r="I64" i="237" s="1"/>
  <c r="G63" i="237"/>
  <c r="I63" i="237" s="1"/>
  <c r="H45" i="237"/>
  <c r="G44" i="237"/>
  <c r="I44" i="237" s="1"/>
  <c r="G43" i="237"/>
  <c r="I43" i="237" s="1"/>
  <c r="G42" i="237"/>
  <c r="I42" i="237" s="1"/>
  <c r="G41" i="237"/>
  <c r="I41" i="237" s="1"/>
  <c r="G40" i="237"/>
  <c r="I40" i="237" s="1"/>
  <c r="G39" i="237"/>
  <c r="I39" i="237" s="1"/>
  <c r="G38" i="237"/>
  <c r="I38" i="237" s="1"/>
  <c r="G37" i="237"/>
  <c r="I37" i="237" s="1"/>
  <c r="G36" i="237"/>
  <c r="G35" i="237"/>
  <c r="I35" i="237" s="1"/>
  <c r="G34" i="237"/>
  <c r="I34" i="237" s="1"/>
  <c r="G33" i="237"/>
  <c r="M15" i="237"/>
  <c r="M14" i="237"/>
  <c r="M7" i="237"/>
  <c r="M5" i="237"/>
  <c r="D4" i="237"/>
  <c r="H3" i="237"/>
  <c r="I188" i="236"/>
  <c r="H188" i="236"/>
  <c r="B169" i="236"/>
  <c r="B168" i="236"/>
  <c r="B167" i="236"/>
  <c r="H155" i="236"/>
  <c r="G155" i="236"/>
  <c r="I154" i="236"/>
  <c r="I153" i="236"/>
  <c r="I152" i="236"/>
  <c r="I151" i="236"/>
  <c r="I150" i="236"/>
  <c r="I149" i="236"/>
  <c r="I148" i="236"/>
  <c r="I147" i="236"/>
  <c r="I146" i="236"/>
  <c r="I145" i="236"/>
  <c r="I144" i="236"/>
  <c r="I143" i="236"/>
  <c r="H140" i="236"/>
  <c r="G140" i="236"/>
  <c r="I139" i="236"/>
  <c r="I138" i="236"/>
  <c r="I137" i="236"/>
  <c r="I136" i="236"/>
  <c r="I135" i="236"/>
  <c r="I134" i="236"/>
  <c r="I133" i="236"/>
  <c r="I132" i="236"/>
  <c r="I131" i="236"/>
  <c r="I130" i="236"/>
  <c r="I129" i="236"/>
  <c r="I128" i="236"/>
  <c r="H123" i="236"/>
  <c r="G123" i="236"/>
  <c r="I122" i="236"/>
  <c r="I121" i="236"/>
  <c r="I120" i="236"/>
  <c r="I119" i="236"/>
  <c r="I118" i="236"/>
  <c r="I117" i="236"/>
  <c r="I116" i="236"/>
  <c r="I115" i="236"/>
  <c r="I114" i="236"/>
  <c r="I113" i="236"/>
  <c r="I112" i="236"/>
  <c r="I111" i="236"/>
  <c r="H109" i="236"/>
  <c r="G109" i="236"/>
  <c r="I108" i="236"/>
  <c r="I107" i="236"/>
  <c r="I106" i="236"/>
  <c r="I105" i="236"/>
  <c r="I104" i="236"/>
  <c r="I103" i="236"/>
  <c r="I102" i="236"/>
  <c r="I101" i="236"/>
  <c r="I100" i="236"/>
  <c r="I99" i="236"/>
  <c r="I98" i="236"/>
  <c r="I97" i="236"/>
  <c r="H95" i="236"/>
  <c r="G95" i="236"/>
  <c r="I94" i="236"/>
  <c r="I93" i="236"/>
  <c r="I92" i="236"/>
  <c r="I91" i="236"/>
  <c r="I90" i="236"/>
  <c r="I89" i="236"/>
  <c r="I88" i="236"/>
  <c r="I87" i="236"/>
  <c r="I86" i="236"/>
  <c r="I85" i="236"/>
  <c r="I84" i="236"/>
  <c r="I83" i="236"/>
  <c r="F79" i="236"/>
  <c r="I76" i="236"/>
  <c r="H76" i="236"/>
  <c r="G76" i="236"/>
  <c r="H75" i="236"/>
  <c r="H79" i="236" s="1"/>
  <c r="G74" i="236"/>
  <c r="I74" i="236" s="1"/>
  <c r="G73" i="236"/>
  <c r="I73" i="236" s="1"/>
  <c r="G72" i="236"/>
  <c r="I72" i="236" s="1"/>
  <c r="G71" i="236"/>
  <c r="I71" i="236" s="1"/>
  <c r="G70" i="236"/>
  <c r="I70" i="236" s="1"/>
  <c r="G69" i="236"/>
  <c r="I69" i="236" s="1"/>
  <c r="G68" i="236"/>
  <c r="I68" i="236" s="1"/>
  <c r="G67" i="236"/>
  <c r="I67" i="236" s="1"/>
  <c r="G66" i="236"/>
  <c r="I66" i="236" s="1"/>
  <c r="G65" i="236"/>
  <c r="I65" i="236" s="1"/>
  <c r="G64" i="236"/>
  <c r="I64" i="236" s="1"/>
  <c r="G63" i="236"/>
  <c r="I63" i="236" s="1"/>
  <c r="H45" i="236"/>
  <c r="G44" i="236"/>
  <c r="I44" i="236" s="1"/>
  <c r="G43" i="236"/>
  <c r="I43" i="236" s="1"/>
  <c r="G42" i="236"/>
  <c r="I42" i="236" s="1"/>
  <c r="G41" i="236"/>
  <c r="I41" i="236" s="1"/>
  <c r="G40" i="236"/>
  <c r="I40" i="236" s="1"/>
  <c r="G39" i="236"/>
  <c r="I39" i="236" s="1"/>
  <c r="G38" i="236"/>
  <c r="I38" i="236" s="1"/>
  <c r="G37" i="236"/>
  <c r="I37" i="236" s="1"/>
  <c r="G36" i="236"/>
  <c r="G35" i="236"/>
  <c r="I35" i="236" s="1"/>
  <c r="G34" i="236"/>
  <c r="I34" i="236" s="1"/>
  <c r="G33" i="236"/>
  <c r="I33" i="236" s="1"/>
  <c r="M15" i="236"/>
  <c r="M14" i="236"/>
  <c r="M7" i="236"/>
  <c r="M5" i="236"/>
  <c r="D4" i="236"/>
  <c r="H3" i="236"/>
  <c r="I188" i="235"/>
  <c r="H188" i="235"/>
  <c r="B169" i="235"/>
  <c r="B168" i="235"/>
  <c r="B167" i="235"/>
  <c r="H155" i="235"/>
  <c r="G155" i="235"/>
  <c r="I154" i="235"/>
  <c r="I153" i="235"/>
  <c r="I152" i="235"/>
  <c r="I151" i="235"/>
  <c r="I150" i="235"/>
  <c r="I149" i="235"/>
  <c r="I148" i="235"/>
  <c r="I147" i="235"/>
  <c r="I146" i="235"/>
  <c r="I145" i="235"/>
  <c r="I144" i="235"/>
  <c r="I143" i="235"/>
  <c r="H140" i="235"/>
  <c r="G140" i="235"/>
  <c r="I139" i="235"/>
  <c r="I138" i="235"/>
  <c r="I137" i="235"/>
  <c r="I136" i="235"/>
  <c r="I135" i="235"/>
  <c r="I134" i="235"/>
  <c r="I133" i="235"/>
  <c r="I132" i="235"/>
  <c r="I131" i="235"/>
  <c r="I130" i="235"/>
  <c r="I129" i="235"/>
  <c r="I128" i="235"/>
  <c r="H123" i="235"/>
  <c r="G123" i="235"/>
  <c r="I122" i="235"/>
  <c r="I121" i="235"/>
  <c r="I120" i="235"/>
  <c r="I119" i="235"/>
  <c r="I118" i="235"/>
  <c r="I117" i="235"/>
  <c r="I116" i="235"/>
  <c r="I115" i="235"/>
  <c r="I114" i="235"/>
  <c r="I113" i="235"/>
  <c r="I112" i="235"/>
  <c r="I111" i="235"/>
  <c r="H109" i="235"/>
  <c r="G109" i="235"/>
  <c r="I108" i="235"/>
  <c r="I107" i="235"/>
  <c r="I106" i="235"/>
  <c r="I105" i="235"/>
  <c r="I104" i="235"/>
  <c r="I103" i="235"/>
  <c r="I102" i="235"/>
  <c r="I101" i="235"/>
  <c r="I100" i="235"/>
  <c r="I99" i="235"/>
  <c r="I98" i="235"/>
  <c r="I97" i="235"/>
  <c r="H95" i="235"/>
  <c r="G95" i="235"/>
  <c r="I94" i="235"/>
  <c r="I93" i="235"/>
  <c r="I92" i="235"/>
  <c r="I91" i="235"/>
  <c r="I90" i="235"/>
  <c r="I89" i="235"/>
  <c r="I88" i="235"/>
  <c r="I87" i="235"/>
  <c r="I86" i="235"/>
  <c r="I85" i="235"/>
  <c r="I84" i="235"/>
  <c r="I83" i="235"/>
  <c r="F79" i="235"/>
  <c r="I76" i="235"/>
  <c r="H76" i="235"/>
  <c r="G76" i="235"/>
  <c r="H75" i="235"/>
  <c r="H79" i="235" s="1"/>
  <c r="G74" i="235"/>
  <c r="I74" i="235" s="1"/>
  <c r="G73" i="235"/>
  <c r="I73" i="235" s="1"/>
  <c r="G72" i="235"/>
  <c r="I72" i="235" s="1"/>
  <c r="G71" i="235"/>
  <c r="I71" i="235" s="1"/>
  <c r="G70" i="235"/>
  <c r="I70" i="235" s="1"/>
  <c r="G69" i="235"/>
  <c r="I69" i="235" s="1"/>
  <c r="G68" i="235"/>
  <c r="I68" i="235" s="1"/>
  <c r="G67" i="235"/>
  <c r="I67" i="235" s="1"/>
  <c r="G66" i="235"/>
  <c r="I66" i="235" s="1"/>
  <c r="G65" i="235"/>
  <c r="I65" i="235" s="1"/>
  <c r="G64" i="235"/>
  <c r="I64" i="235" s="1"/>
  <c r="G63" i="235"/>
  <c r="I63" i="235" s="1"/>
  <c r="H45" i="235"/>
  <c r="G44" i="235"/>
  <c r="I44" i="235" s="1"/>
  <c r="G43" i="235"/>
  <c r="I43" i="235" s="1"/>
  <c r="G42" i="235"/>
  <c r="I42" i="235" s="1"/>
  <c r="G41" i="235"/>
  <c r="I41" i="235" s="1"/>
  <c r="G40" i="235"/>
  <c r="I40" i="235" s="1"/>
  <c r="G39" i="235"/>
  <c r="I39" i="235" s="1"/>
  <c r="G38" i="235"/>
  <c r="I38" i="235" s="1"/>
  <c r="G37" i="235"/>
  <c r="I37" i="235" s="1"/>
  <c r="G36" i="235"/>
  <c r="G35" i="235"/>
  <c r="I35" i="235" s="1"/>
  <c r="G34" i="235"/>
  <c r="I34" i="235" s="1"/>
  <c r="G33" i="235"/>
  <c r="I33" i="235" s="1"/>
  <c r="M15" i="235"/>
  <c r="M14" i="235"/>
  <c r="M7" i="235"/>
  <c r="M5" i="235"/>
  <c r="D4" i="235"/>
  <c r="H3" i="235"/>
  <c r="I188" i="234"/>
  <c r="H188" i="234"/>
  <c r="B169" i="234"/>
  <c r="B168" i="234"/>
  <c r="B167" i="234"/>
  <c r="H155" i="234"/>
  <c r="G155" i="234"/>
  <c r="I154" i="234"/>
  <c r="I153" i="234"/>
  <c r="I152" i="234"/>
  <c r="I151" i="234"/>
  <c r="I150" i="234"/>
  <c r="I149" i="234"/>
  <c r="I148" i="234"/>
  <c r="I147" i="234"/>
  <c r="I146" i="234"/>
  <c r="I145" i="234"/>
  <c r="I144" i="234"/>
  <c r="I143" i="234"/>
  <c r="H140" i="234"/>
  <c r="G140" i="234"/>
  <c r="I139" i="234"/>
  <c r="I138" i="234"/>
  <c r="I137" i="234"/>
  <c r="I136" i="234"/>
  <c r="I135" i="234"/>
  <c r="I134" i="234"/>
  <c r="I133" i="234"/>
  <c r="I132" i="234"/>
  <c r="I131" i="234"/>
  <c r="I130" i="234"/>
  <c r="I129" i="234"/>
  <c r="I128" i="234"/>
  <c r="H123" i="234"/>
  <c r="G123" i="234"/>
  <c r="I122" i="234"/>
  <c r="I121" i="234"/>
  <c r="I120" i="234"/>
  <c r="I119" i="234"/>
  <c r="I118" i="234"/>
  <c r="I117" i="234"/>
  <c r="I116" i="234"/>
  <c r="I115" i="234"/>
  <c r="I114" i="234"/>
  <c r="I113" i="234"/>
  <c r="I112" i="234"/>
  <c r="I111" i="234"/>
  <c r="H109" i="234"/>
  <c r="G109" i="234"/>
  <c r="I108" i="234"/>
  <c r="I107" i="234"/>
  <c r="I106" i="234"/>
  <c r="I105" i="234"/>
  <c r="I104" i="234"/>
  <c r="I103" i="234"/>
  <c r="I102" i="234"/>
  <c r="I101" i="234"/>
  <c r="I100" i="234"/>
  <c r="I99" i="234"/>
  <c r="I98" i="234"/>
  <c r="I97" i="234"/>
  <c r="H95" i="234"/>
  <c r="G95" i="234"/>
  <c r="I94" i="234"/>
  <c r="I93" i="234"/>
  <c r="I92" i="234"/>
  <c r="I91" i="234"/>
  <c r="I90" i="234"/>
  <c r="I89" i="234"/>
  <c r="I88" i="234"/>
  <c r="I87" i="234"/>
  <c r="I86" i="234"/>
  <c r="I85" i="234"/>
  <c r="I84" i="234"/>
  <c r="I83" i="234"/>
  <c r="F79" i="234"/>
  <c r="I76" i="234"/>
  <c r="H76" i="234"/>
  <c r="G76" i="234"/>
  <c r="H75" i="234"/>
  <c r="H79" i="234" s="1"/>
  <c r="G74" i="234"/>
  <c r="I74" i="234" s="1"/>
  <c r="G73" i="234"/>
  <c r="I73" i="234" s="1"/>
  <c r="G72" i="234"/>
  <c r="I72" i="234" s="1"/>
  <c r="G71" i="234"/>
  <c r="I71" i="234" s="1"/>
  <c r="G70" i="234"/>
  <c r="I70" i="234" s="1"/>
  <c r="G69" i="234"/>
  <c r="I69" i="234" s="1"/>
  <c r="G68" i="234"/>
  <c r="I68" i="234" s="1"/>
  <c r="G67" i="234"/>
  <c r="I67" i="234" s="1"/>
  <c r="G66" i="234"/>
  <c r="I66" i="234" s="1"/>
  <c r="G65" i="234"/>
  <c r="I65" i="234" s="1"/>
  <c r="G64" i="234"/>
  <c r="I64" i="234" s="1"/>
  <c r="G63" i="234"/>
  <c r="I63" i="234" s="1"/>
  <c r="H45" i="234"/>
  <c r="G44" i="234"/>
  <c r="I44" i="234" s="1"/>
  <c r="G43" i="234"/>
  <c r="I43" i="234" s="1"/>
  <c r="G42" i="234"/>
  <c r="I42" i="234" s="1"/>
  <c r="G41" i="234"/>
  <c r="I41" i="234" s="1"/>
  <c r="G40" i="234"/>
  <c r="I40" i="234" s="1"/>
  <c r="G39" i="234"/>
  <c r="I39" i="234" s="1"/>
  <c r="G38" i="234"/>
  <c r="I38" i="234" s="1"/>
  <c r="G37" i="234"/>
  <c r="I37" i="234" s="1"/>
  <c r="G36" i="234"/>
  <c r="G35" i="234"/>
  <c r="I35" i="234" s="1"/>
  <c r="G34" i="234"/>
  <c r="I34" i="234" s="1"/>
  <c r="G33" i="234"/>
  <c r="I33" i="234" s="1"/>
  <c r="M15" i="234"/>
  <c r="M14" i="234"/>
  <c r="M7" i="234"/>
  <c r="M5" i="234"/>
  <c r="D4" i="234"/>
  <c r="H3" i="234"/>
  <c r="I188" i="233"/>
  <c r="H188" i="233"/>
  <c r="B169" i="233"/>
  <c r="B168" i="233"/>
  <c r="B167" i="233"/>
  <c r="H155" i="233"/>
  <c r="G155" i="233"/>
  <c r="I154" i="233"/>
  <c r="I153" i="233"/>
  <c r="I152" i="233"/>
  <c r="I151" i="233"/>
  <c r="I150" i="233"/>
  <c r="I149" i="233"/>
  <c r="I148" i="233"/>
  <c r="I147" i="233"/>
  <c r="I146" i="233"/>
  <c r="I145" i="233"/>
  <c r="I144" i="233"/>
  <c r="I143" i="233"/>
  <c r="H140" i="233"/>
  <c r="G140" i="233"/>
  <c r="I139" i="233"/>
  <c r="I138" i="233"/>
  <c r="I137" i="233"/>
  <c r="I136" i="233"/>
  <c r="I135" i="233"/>
  <c r="I134" i="233"/>
  <c r="I133" i="233"/>
  <c r="I132" i="233"/>
  <c r="I131" i="233"/>
  <c r="I130" i="233"/>
  <c r="I129" i="233"/>
  <c r="I128" i="233"/>
  <c r="H123" i="233"/>
  <c r="G123" i="233"/>
  <c r="I122" i="233"/>
  <c r="I121" i="233"/>
  <c r="I120" i="233"/>
  <c r="I119" i="233"/>
  <c r="I118" i="233"/>
  <c r="I117" i="233"/>
  <c r="I116" i="233"/>
  <c r="I115" i="233"/>
  <c r="I114" i="233"/>
  <c r="I113" i="233"/>
  <c r="I112" i="233"/>
  <c r="I111" i="233"/>
  <c r="H109" i="233"/>
  <c r="G109" i="233"/>
  <c r="I108" i="233"/>
  <c r="I107" i="233"/>
  <c r="I106" i="233"/>
  <c r="I105" i="233"/>
  <c r="I104" i="233"/>
  <c r="I103" i="233"/>
  <c r="I102" i="233"/>
  <c r="I101" i="233"/>
  <c r="I100" i="233"/>
  <c r="I99" i="233"/>
  <c r="I98" i="233"/>
  <c r="I97" i="233"/>
  <c r="H95" i="233"/>
  <c r="G95" i="233"/>
  <c r="I94" i="233"/>
  <c r="I93" i="233"/>
  <c r="I92" i="233"/>
  <c r="I91" i="233"/>
  <c r="I90" i="233"/>
  <c r="I89" i="233"/>
  <c r="I88" i="233"/>
  <c r="I87" i="233"/>
  <c r="I86" i="233"/>
  <c r="I85" i="233"/>
  <c r="I84" i="233"/>
  <c r="I83" i="233"/>
  <c r="F79" i="233"/>
  <c r="I76" i="233"/>
  <c r="H76" i="233"/>
  <c r="G76" i="233"/>
  <c r="H75" i="233"/>
  <c r="H79" i="233" s="1"/>
  <c r="G74" i="233"/>
  <c r="I74" i="233" s="1"/>
  <c r="G73" i="233"/>
  <c r="I73" i="233" s="1"/>
  <c r="G72" i="233"/>
  <c r="I72" i="233" s="1"/>
  <c r="G71" i="233"/>
  <c r="I71" i="233" s="1"/>
  <c r="G70" i="233"/>
  <c r="I70" i="233" s="1"/>
  <c r="G69" i="233"/>
  <c r="I69" i="233" s="1"/>
  <c r="G68" i="233"/>
  <c r="I68" i="233" s="1"/>
  <c r="G67" i="233"/>
  <c r="I67" i="233" s="1"/>
  <c r="G66" i="233"/>
  <c r="I66" i="233" s="1"/>
  <c r="G65" i="233"/>
  <c r="I65" i="233" s="1"/>
  <c r="G64" i="233"/>
  <c r="I64" i="233" s="1"/>
  <c r="G63" i="233"/>
  <c r="H45" i="233"/>
  <c r="G44" i="233"/>
  <c r="I44" i="233" s="1"/>
  <c r="G43" i="233"/>
  <c r="I43" i="233" s="1"/>
  <c r="G42" i="233"/>
  <c r="I42" i="233" s="1"/>
  <c r="G41" i="233"/>
  <c r="I41" i="233" s="1"/>
  <c r="G40" i="233"/>
  <c r="I40" i="233" s="1"/>
  <c r="G39" i="233"/>
  <c r="I39" i="233" s="1"/>
  <c r="G38" i="233"/>
  <c r="I38" i="233" s="1"/>
  <c r="G37" i="233"/>
  <c r="I37" i="233" s="1"/>
  <c r="G36" i="233"/>
  <c r="G35" i="233"/>
  <c r="I35" i="233" s="1"/>
  <c r="G34" i="233"/>
  <c r="I34" i="233" s="1"/>
  <c r="G33" i="233"/>
  <c r="M15" i="233"/>
  <c r="M14" i="233"/>
  <c r="M7" i="233"/>
  <c r="M5" i="233"/>
  <c r="D4" i="233"/>
  <c r="H3" i="233"/>
  <c r="I188" i="232"/>
  <c r="H188" i="232"/>
  <c r="B169" i="232"/>
  <c r="B168" i="232"/>
  <c r="B167" i="232"/>
  <c r="H155" i="232"/>
  <c r="G155" i="232"/>
  <c r="I154" i="232"/>
  <c r="I153" i="232"/>
  <c r="I152" i="232"/>
  <c r="I151" i="232"/>
  <c r="I150" i="232"/>
  <c r="I149" i="232"/>
  <c r="I148" i="232"/>
  <c r="I147" i="232"/>
  <c r="I146" i="232"/>
  <c r="I145" i="232"/>
  <c r="I144" i="232"/>
  <c r="I143" i="232"/>
  <c r="H140" i="232"/>
  <c r="G140" i="232"/>
  <c r="I139" i="232"/>
  <c r="I138" i="232"/>
  <c r="I137" i="232"/>
  <c r="I136" i="232"/>
  <c r="I135" i="232"/>
  <c r="I134" i="232"/>
  <c r="I133" i="232"/>
  <c r="I132" i="232"/>
  <c r="I131" i="232"/>
  <c r="I130" i="232"/>
  <c r="I129" i="232"/>
  <c r="I128" i="232"/>
  <c r="H123" i="232"/>
  <c r="G123" i="232"/>
  <c r="I122" i="232"/>
  <c r="I121" i="232"/>
  <c r="I120" i="232"/>
  <c r="I119" i="232"/>
  <c r="I118" i="232"/>
  <c r="I117" i="232"/>
  <c r="I116" i="232"/>
  <c r="I115" i="232"/>
  <c r="I114" i="232"/>
  <c r="I113" i="232"/>
  <c r="I112" i="232"/>
  <c r="I111" i="232"/>
  <c r="H109" i="232"/>
  <c r="G109" i="232"/>
  <c r="I108" i="232"/>
  <c r="I107" i="232"/>
  <c r="I106" i="232"/>
  <c r="I105" i="232"/>
  <c r="I104" i="232"/>
  <c r="I103" i="232"/>
  <c r="I102" i="232"/>
  <c r="I101" i="232"/>
  <c r="I100" i="232"/>
  <c r="I99" i="232"/>
  <c r="I98" i="232"/>
  <c r="I97" i="232"/>
  <c r="H95" i="232"/>
  <c r="G95" i="232"/>
  <c r="I94" i="232"/>
  <c r="I93" i="232"/>
  <c r="I92" i="232"/>
  <c r="I91" i="232"/>
  <c r="I90" i="232"/>
  <c r="I89" i="232"/>
  <c r="I88" i="232"/>
  <c r="I87" i="232"/>
  <c r="I86" i="232"/>
  <c r="I85" i="232"/>
  <c r="I84" i="232"/>
  <c r="I83" i="232"/>
  <c r="F79" i="232"/>
  <c r="I76" i="232"/>
  <c r="H76" i="232"/>
  <c r="G76" i="232"/>
  <c r="H75" i="232"/>
  <c r="H79" i="232" s="1"/>
  <c r="G74" i="232"/>
  <c r="I74" i="232" s="1"/>
  <c r="G73" i="232"/>
  <c r="I73" i="232" s="1"/>
  <c r="G72" i="232"/>
  <c r="I72" i="232" s="1"/>
  <c r="G71" i="232"/>
  <c r="I71" i="232" s="1"/>
  <c r="G70" i="232"/>
  <c r="I70" i="232" s="1"/>
  <c r="G69" i="232"/>
  <c r="I69" i="232" s="1"/>
  <c r="G68" i="232"/>
  <c r="I68" i="232" s="1"/>
  <c r="G67" i="232"/>
  <c r="I67" i="232" s="1"/>
  <c r="G66" i="232"/>
  <c r="I66" i="232" s="1"/>
  <c r="G65" i="232"/>
  <c r="I65" i="232" s="1"/>
  <c r="G64" i="232"/>
  <c r="I64" i="232" s="1"/>
  <c r="G63" i="232"/>
  <c r="I63" i="232" s="1"/>
  <c r="H45" i="232"/>
  <c r="G44" i="232"/>
  <c r="I44" i="232" s="1"/>
  <c r="G43" i="232"/>
  <c r="I43" i="232" s="1"/>
  <c r="G42" i="232"/>
  <c r="I42" i="232" s="1"/>
  <c r="G41" i="232"/>
  <c r="I41" i="232" s="1"/>
  <c r="G40" i="232"/>
  <c r="I40" i="232" s="1"/>
  <c r="G39" i="232"/>
  <c r="I39" i="232" s="1"/>
  <c r="G38" i="232"/>
  <c r="I38" i="232" s="1"/>
  <c r="G37" i="232"/>
  <c r="I37" i="232" s="1"/>
  <c r="G36" i="232"/>
  <c r="G35" i="232"/>
  <c r="I35" i="232" s="1"/>
  <c r="G34" i="232"/>
  <c r="I34" i="232" s="1"/>
  <c r="G33" i="232"/>
  <c r="M15" i="232"/>
  <c r="M14" i="232"/>
  <c r="M7" i="232"/>
  <c r="M5" i="232"/>
  <c r="D4" i="232"/>
  <c r="H3" i="232"/>
  <c r="I188" i="231"/>
  <c r="H188" i="231"/>
  <c r="B169" i="231"/>
  <c r="B168" i="231"/>
  <c r="B167" i="231"/>
  <c r="H155" i="231"/>
  <c r="G155" i="231"/>
  <c r="I154" i="231"/>
  <c r="I153" i="231"/>
  <c r="I152" i="231"/>
  <c r="I151" i="231"/>
  <c r="I150" i="231"/>
  <c r="I149" i="231"/>
  <c r="I148" i="231"/>
  <c r="I147" i="231"/>
  <c r="I146" i="231"/>
  <c r="I145" i="231"/>
  <c r="I144" i="231"/>
  <c r="I143" i="231"/>
  <c r="H140" i="231"/>
  <c r="G140" i="231"/>
  <c r="I139" i="231"/>
  <c r="I138" i="231"/>
  <c r="I137" i="231"/>
  <c r="I136" i="231"/>
  <c r="I135" i="231"/>
  <c r="I134" i="231"/>
  <c r="I133" i="231"/>
  <c r="I132" i="231"/>
  <c r="I131" i="231"/>
  <c r="I130" i="231"/>
  <c r="I129" i="231"/>
  <c r="I128" i="231"/>
  <c r="H123" i="231"/>
  <c r="G123" i="231"/>
  <c r="I122" i="231"/>
  <c r="I121" i="231"/>
  <c r="I120" i="231"/>
  <c r="I119" i="231"/>
  <c r="I118" i="231"/>
  <c r="I117" i="231"/>
  <c r="I116" i="231"/>
  <c r="I115" i="231"/>
  <c r="I114" i="231"/>
  <c r="I113" i="231"/>
  <c r="I112" i="231"/>
  <c r="I111" i="231"/>
  <c r="H109" i="231"/>
  <c r="G109" i="231"/>
  <c r="I108" i="231"/>
  <c r="I107" i="231"/>
  <c r="I106" i="231"/>
  <c r="I105" i="231"/>
  <c r="I104" i="231"/>
  <c r="I103" i="231"/>
  <c r="I102" i="231"/>
  <c r="I101" i="231"/>
  <c r="I100" i="231"/>
  <c r="I99" i="231"/>
  <c r="I98" i="231"/>
  <c r="I97" i="231"/>
  <c r="H95" i="231"/>
  <c r="G95" i="231"/>
  <c r="I94" i="231"/>
  <c r="I93" i="231"/>
  <c r="I92" i="231"/>
  <c r="I91" i="231"/>
  <c r="I90" i="231"/>
  <c r="I89" i="231"/>
  <c r="I88" i="231"/>
  <c r="I87" i="231"/>
  <c r="I86" i="231"/>
  <c r="I85" i="231"/>
  <c r="I84" i="231"/>
  <c r="I83" i="231"/>
  <c r="F79" i="231"/>
  <c r="I76" i="231"/>
  <c r="H76" i="231"/>
  <c r="G76" i="231"/>
  <c r="H75" i="231"/>
  <c r="H79" i="231" s="1"/>
  <c r="G74" i="231"/>
  <c r="I74" i="231" s="1"/>
  <c r="G73" i="231"/>
  <c r="I73" i="231" s="1"/>
  <c r="G72" i="231"/>
  <c r="I72" i="231" s="1"/>
  <c r="G71" i="231"/>
  <c r="I71" i="231" s="1"/>
  <c r="G70" i="231"/>
  <c r="I70" i="231" s="1"/>
  <c r="G69" i="231"/>
  <c r="I69" i="231" s="1"/>
  <c r="G68" i="231"/>
  <c r="I68" i="231" s="1"/>
  <c r="G67" i="231"/>
  <c r="I67" i="231" s="1"/>
  <c r="G66" i="231"/>
  <c r="I66" i="231" s="1"/>
  <c r="G65" i="231"/>
  <c r="I65" i="231" s="1"/>
  <c r="G64" i="231"/>
  <c r="I64" i="231" s="1"/>
  <c r="G63" i="231"/>
  <c r="H45" i="231"/>
  <c r="G44" i="231"/>
  <c r="I44" i="231" s="1"/>
  <c r="G43" i="231"/>
  <c r="I43" i="231" s="1"/>
  <c r="G42" i="231"/>
  <c r="I42" i="231" s="1"/>
  <c r="G41" i="231"/>
  <c r="I41" i="231" s="1"/>
  <c r="G40" i="231"/>
  <c r="I40" i="231" s="1"/>
  <c r="G39" i="231"/>
  <c r="I39" i="231" s="1"/>
  <c r="G38" i="231"/>
  <c r="I38" i="231" s="1"/>
  <c r="G37" i="231"/>
  <c r="I37" i="231" s="1"/>
  <c r="G36" i="231"/>
  <c r="G35" i="231"/>
  <c r="I35" i="231" s="1"/>
  <c r="G34" i="231"/>
  <c r="I34" i="231" s="1"/>
  <c r="G33" i="231"/>
  <c r="I33" i="231" s="1"/>
  <c r="M15" i="231"/>
  <c r="M14" i="231"/>
  <c r="M7" i="231"/>
  <c r="M5" i="231"/>
  <c r="D4" i="231"/>
  <c r="H3" i="231"/>
  <c r="I188" i="230"/>
  <c r="H188" i="230"/>
  <c r="B169" i="230"/>
  <c r="B168" i="230"/>
  <c r="B167" i="230"/>
  <c r="H155" i="230"/>
  <c r="G155" i="230"/>
  <c r="I154" i="230"/>
  <c r="I153" i="230"/>
  <c r="I152" i="230"/>
  <c r="I151" i="230"/>
  <c r="I150" i="230"/>
  <c r="I149" i="230"/>
  <c r="I148" i="230"/>
  <c r="I147" i="230"/>
  <c r="I146" i="230"/>
  <c r="I145" i="230"/>
  <c r="I144" i="230"/>
  <c r="I143" i="230"/>
  <c r="H140" i="230"/>
  <c r="G140" i="230"/>
  <c r="I139" i="230"/>
  <c r="I138" i="230"/>
  <c r="I137" i="230"/>
  <c r="I136" i="230"/>
  <c r="I135" i="230"/>
  <c r="I134" i="230"/>
  <c r="I133" i="230"/>
  <c r="I132" i="230"/>
  <c r="I131" i="230"/>
  <c r="I130" i="230"/>
  <c r="I129" i="230"/>
  <c r="I128" i="230"/>
  <c r="H123" i="230"/>
  <c r="G123" i="230"/>
  <c r="I122" i="230"/>
  <c r="I121" i="230"/>
  <c r="I120" i="230"/>
  <c r="I119" i="230"/>
  <c r="I118" i="230"/>
  <c r="I117" i="230"/>
  <c r="I116" i="230"/>
  <c r="I115" i="230"/>
  <c r="I114" i="230"/>
  <c r="I113" i="230"/>
  <c r="I112" i="230"/>
  <c r="I111" i="230"/>
  <c r="H109" i="230"/>
  <c r="G109" i="230"/>
  <c r="I108" i="230"/>
  <c r="I107" i="230"/>
  <c r="I106" i="230"/>
  <c r="I105" i="230"/>
  <c r="I104" i="230"/>
  <c r="I103" i="230"/>
  <c r="I102" i="230"/>
  <c r="I101" i="230"/>
  <c r="I100" i="230"/>
  <c r="I99" i="230"/>
  <c r="I98" i="230"/>
  <c r="I97" i="230"/>
  <c r="H95" i="230"/>
  <c r="G95" i="230"/>
  <c r="I94" i="230"/>
  <c r="I93" i="230"/>
  <c r="I92" i="230"/>
  <c r="I91" i="230"/>
  <c r="I90" i="230"/>
  <c r="I89" i="230"/>
  <c r="I88" i="230"/>
  <c r="I87" i="230"/>
  <c r="I86" i="230"/>
  <c r="I85" i="230"/>
  <c r="I84" i="230"/>
  <c r="I83" i="230"/>
  <c r="F79" i="230"/>
  <c r="I76" i="230"/>
  <c r="H76" i="230"/>
  <c r="G76" i="230"/>
  <c r="H75" i="230"/>
  <c r="H79" i="230" s="1"/>
  <c r="G74" i="230"/>
  <c r="I74" i="230" s="1"/>
  <c r="G73" i="230"/>
  <c r="I73" i="230" s="1"/>
  <c r="G72" i="230"/>
  <c r="I72" i="230" s="1"/>
  <c r="G71" i="230"/>
  <c r="I71" i="230" s="1"/>
  <c r="G70" i="230"/>
  <c r="I70" i="230" s="1"/>
  <c r="G69" i="230"/>
  <c r="I69" i="230" s="1"/>
  <c r="G68" i="230"/>
  <c r="I68" i="230" s="1"/>
  <c r="G67" i="230"/>
  <c r="I67" i="230" s="1"/>
  <c r="G66" i="230"/>
  <c r="I66" i="230" s="1"/>
  <c r="G65" i="230"/>
  <c r="I65" i="230" s="1"/>
  <c r="G64" i="230"/>
  <c r="I64" i="230" s="1"/>
  <c r="G63" i="230"/>
  <c r="I63" i="230" s="1"/>
  <c r="H45" i="230"/>
  <c r="G44" i="230"/>
  <c r="I44" i="230" s="1"/>
  <c r="G43" i="230"/>
  <c r="I43" i="230" s="1"/>
  <c r="G42" i="230"/>
  <c r="I42" i="230" s="1"/>
  <c r="G41" i="230"/>
  <c r="I41" i="230" s="1"/>
  <c r="G40" i="230"/>
  <c r="I40" i="230" s="1"/>
  <c r="G39" i="230"/>
  <c r="I39" i="230" s="1"/>
  <c r="G38" i="230"/>
  <c r="I38" i="230" s="1"/>
  <c r="G37" i="230"/>
  <c r="I37" i="230" s="1"/>
  <c r="G36" i="230"/>
  <c r="G35" i="230"/>
  <c r="I35" i="230" s="1"/>
  <c r="G34" i="230"/>
  <c r="I34" i="230" s="1"/>
  <c r="G33" i="230"/>
  <c r="M15" i="230"/>
  <c r="M14" i="230"/>
  <c r="M7" i="230"/>
  <c r="M5" i="230"/>
  <c r="D4" i="230"/>
  <c r="H3" i="230"/>
  <c r="I188" i="229"/>
  <c r="H188" i="229"/>
  <c r="B169" i="229"/>
  <c r="B168" i="229"/>
  <c r="B167" i="229"/>
  <c r="H155" i="229"/>
  <c r="G155" i="229"/>
  <c r="I154" i="229"/>
  <c r="I153" i="229"/>
  <c r="I152" i="229"/>
  <c r="I151" i="229"/>
  <c r="I150" i="229"/>
  <c r="I149" i="229"/>
  <c r="I148" i="229"/>
  <c r="I147" i="229"/>
  <c r="I146" i="229"/>
  <c r="I145" i="229"/>
  <c r="I144" i="229"/>
  <c r="I143" i="229"/>
  <c r="H140" i="229"/>
  <c r="G140" i="229"/>
  <c r="I139" i="229"/>
  <c r="I138" i="229"/>
  <c r="I137" i="229"/>
  <c r="I136" i="229"/>
  <c r="I135" i="229"/>
  <c r="I134" i="229"/>
  <c r="I133" i="229"/>
  <c r="I132" i="229"/>
  <c r="I131" i="229"/>
  <c r="I130" i="229"/>
  <c r="I129" i="229"/>
  <c r="I128" i="229"/>
  <c r="H123" i="229"/>
  <c r="G123" i="229"/>
  <c r="I122" i="229"/>
  <c r="I121" i="229"/>
  <c r="I120" i="229"/>
  <c r="I119" i="229"/>
  <c r="I118" i="229"/>
  <c r="I117" i="229"/>
  <c r="I116" i="229"/>
  <c r="I115" i="229"/>
  <c r="I114" i="229"/>
  <c r="I113" i="229"/>
  <c r="I112" i="229"/>
  <c r="I111" i="229"/>
  <c r="H109" i="229"/>
  <c r="G109" i="229"/>
  <c r="I108" i="229"/>
  <c r="I107" i="229"/>
  <c r="I106" i="229"/>
  <c r="I105" i="229"/>
  <c r="I104" i="229"/>
  <c r="I103" i="229"/>
  <c r="I102" i="229"/>
  <c r="I101" i="229"/>
  <c r="I100" i="229"/>
  <c r="I99" i="229"/>
  <c r="I98" i="229"/>
  <c r="I97" i="229"/>
  <c r="H95" i="229"/>
  <c r="G95" i="229"/>
  <c r="I94" i="229"/>
  <c r="I93" i="229"/>
  <c r="I92" i="229"/>
  <c r="I91" i="229"/>
  <c r="I90" i="229"/>
  <c r="I89" i="229"/>
  <c r="I88" i="229"/>
  <c r="I87" i="229"/>
  <c r="I86" i="229"/>
  <c r="I85" i="229"/>
  <c r="I84" i="229"/>
  <c r="I83" i="229"/>
  <c r="F79" i="229"/>
  <c r="I76" i="229"/>
  <c r="H76" i="229"/>
  <c r="G76" i="229"/>
  <c r="H75" i="229"/>
  <c r="H79" i="229" s="1"/>
  <c r="G74" i="229"/>
  <c r="I74" i="229" s="1"/>
  <c r="G73" i="229"/>
  <c r="I73" i="229" s="1"/>
  <c r="G72" i="229"/>
  <c r="I72" i="229" s="1"/>
  <c r="G71" i="229"/>
  <c r="I71" i="229" s="1"/>
  <c r="G70" i="229"/>
  <c r="I70" i="229" s="1"/>
  <c r="G69" i="229"/>
  <c r="I69" i="229" s="1"/>
  <c r="G68" i="229"/>
  <c r="I68" i="229" s="1"/>
  <c r="G67" i="229"/>
  <c r="I67" i="229" s="1"/>
  <c r="G66" i="229"/>
  <c r="I66" i="229" s="1"/>
  <c r="G65" i="229"/>
  <c r="I65" i="229" s="1"/>
  <c r="G64" i="229"/>
  <c r="I64" i="229" s="1"/>
  <c r="G63" i="229"/>
  <c r="I63" i="229" s="1"/>
  <c r="H45" i="229"/>
  <c r="G44" i="229"/>
  <c r="I44" i="229" s="1"/>
  <c r="G43" i="229"/>
  <c r="I43" i="229" s="1"/>
  <c r="G42" i="229"/>
  <c r="I42" i="229" s="1"/>
  <c r="G41" i="229"/>
  <c r="I41" i="229" s="1"/>
  <c r="G40" i="229"/>
  <c r="I40" i="229" s="1"/>
  <c r="G39" i="229"/>
  <c r="I39" i="229" s="1"/>
  <c r="G38" i="229"/>
  <c r="I38" i="229" s="1"/>
  <c r="G37" i="229"/>
  <c r="I37" i="229" s="1"/>
  <c r="G36" i="229"/>
  <c r="G35" i="229"/>
  <c r="I35" i="229" s="1"/>
  <c r="G34" i="229"/>
  <c r="I34" i="229" s="1"/>
  <c r="G33" i="229"/>
  <c r="I33" i="229" s="1"/>
  <c r="M15" i="229"/>
  <c r="M14" i="229"/>
  <c r="M7" i="229"/>
  <c r="M5" i="229"/>
  <c r="D4" i="229"/>
  <c r="H3" i="229"/>
  <c r="S132" i="2" l="1"/>
  <c r="I36" i="232"/>
  <c r="I36" i="236"/>
  <c r="I36" i="231"/>
  <c r="I45" i="231" s="1"/>
  <c r="I36" i="235"/>
  <c r="I36" i="239"/>
  <c r="I36" i="243"/>
  <c r="I45" i="243" s="1"/>
  <c r="I36" i="244"/>
  <c r="I45" i="244" s="1"/>
  <c r="I36" i="230"/>
  <c r="I36" i="234"/>
  <c r="I36" i="238"/>
  <c r="I36" i="242"/>
  <c r="I45" i="242" s="1"/>
  <c r="I36" i="246"/>
  <c r="I36" i="240"/>
  <c r="I36" i="229"/>
  <c r="I36" i="233"/>
  <c r="I36" i="237"/>
  <c r="I36" i="241"/>
  <c r="I36" i="245"/>
  <c r="I45" i="245" s="1"/>
  <c r="B12" i="232"/>
  <c r="M24" i="232"/>
  <c r="B12" i="236"/>
  <c r="M24" i="236"/>
  <c r="B12" i="240"/>
  <c r="M24" i="240"/>
  <c r="B12" i="235"/>
  <c r="M24" i="235"/>
  <c r="B12" i="239"/>
  <c r="M24" i="239"/>
  <c r="B12" i="231"/>
  <c r="M24" i="231"/>
  <c r="B12" i="230"/>
  <c r="M24" i="230"/>
  <c r="B12" i="234"/>
  <c r="M24" i="234"/>
  <c r="B12" i="238"/>
  <c r="M24" i="238"/>
  <c r="B12" i="243"/>
  <c r="M24" i="243"/>
  <c r="B12" i="229"/>
  <c r="M24" i="229"/>
  <c r="B12" i="233"/>
  <c r="M24" i="233"/>
  <c r="B12" i="237"/>
  <c r="M24" i="237"/>
  <c r="B12" i="241"/>
  <c r="M24" i="241"/>
  <c r="B12" i="246"/>
  <c r="M24" i="246"/>
  <c r="M8" i="242"/>
  <c r="D159" i="242" s="1"/>
  <c r="B12" i="242"/>
  <c r="B12" i="244"/>
  <c r="B12" i="245"/>
  <c r="M16" i="242"/>
  <c r="D160" i="242" s="1"/>
  <c r="D162" i="242" s="1"/>
  <c r="M166" i="233"/>
  <c r="H167" i="233" s="1"/>
  <c r="G167" i="233" s="1"/>
  <c r="M167" i="237"/>
  <c r="H168" i="237" s="1"/>
  <c r="M16" i="239"/>
  <c r="D160" i="239" s="1"/>
  <c r="D162" i="239" s="1"/>
  <c r="G125" i="245"/>
  <c r="M22" i="245"/>
  <c r="G125" i="246"/>
  <c r="M167" i="244"/>
  <c r="I168" i="244" s="1"/>
  <c r="M168" i="231"/>
  <c r="I169" i="231" s="1"/>
  <c r="M168" i="243"/>
  <c r="I169" i="243" s="1"/>
  <c r="M167" i="238"/>
  <c r="G168" i="238" s="1"/>
  <c r="H125" i="239"/>
  <c r="H125" i="243"/>
  <c r="I95" i="231"/>
  <c r="M166" i="229"/>
  <c r="H167" i="229" s="1"/>
  <c r="G167" i="229" s="1"/>
  <c r="M16" i="231"/>
  <c r="D160" i="231" s="1"/>
  <c r="D162" i="231" s="1"/>
  <c r="M166" i="232"/>
  <c r="H125" i="233"/>
  <c r="M16" i="238"/>
  <c r="D160" i="238" s="1"/>
  <c r="D162" i="238" s="1"/>
  <c r="I140" i="229"/>
  <c r="M166" i="234"/>
  <c r="H167" i="234" s="1"/>
  <c r="G167" i="234" s="1"/>
  <c r="M16" i="240"/>
  <c r="D160" i="240" s="1"/>
  <c r="D162" i="240" s="1"/>
  <c r="M168" i="242"/>
  <c r="I169" i="242" s="1"/>
  <c r="M16" i="243"/>
  <c r="D160" i="243" s="1"/>
  <c r="D162" i="243" s="1"/>
  <c r="M167" i="242"/>
  <c r="I168" i="242" s="1"/>
  <c r="M16" i="236"/>
  <c r="D160" i="236" s="1"/>
  <c r="D162" i="236" s="1"/>
  <c r="M166" i="238"/>
  <c r="H167" i="238" s="1"/>
  <c r="G167" i="238" s="1"/>
  <c r="I123" i="241"/>
  <c r="M16" i="246"/>
  <c r="D160" i="246" s="1"/>
  <c r="D162" i="246" s="1"/>
  <c r="I123" i="243"/>
  <c r="I95" i="244"/>
  <c r="M16" i="230"/>
  <c r="D160" i="230" s="1"/>
  <c r="D162" i="230" s="1"/>
  <c r="G125" i="234"/>
  <c r="M166" i="237"/>
  <c r="H167" i="237" s="1"/>
  <c r="G167" i="237" s="1"/>
  <c r="H125" i="240"/>
  <c r="I155" i="242"/>
  <c r="M20" i="243"/>
  <c r="I123" i="245"/>
  <c r="G75" i="246"/>
  <c r="I109" i="242"/>
  <c r="I109" i="238"/>
  <c r="I109" i="243"/>
  <c r="I140" i="232"/>
  <c r="G75" i="233"/>
  <c r="G125" i="242"/>
  <c r="I140" i="242"/>
  <c r="G125" i="243"/>
  <c r="H125" i="244"/>
  <c r="I123" i="244"/>
  <c r="I155" i="237"/>
  <c r="M168" i="235"/>
  <c r="I169" i="235" s="1"/>
  <c r="I140" i="244"/>
  <c r="H125" i="238"/>
  <c r="M167" i="241"/>
  <c r="H168" i="241" s="1"/>
  <c r="H125" i="242"/>
  <c r="M167" i="243"/>
  <c r="G168" i="243" s="1"/>
  <c r="I109" i="244"/>
  <c r="M168" i="240"/>
  <c r="G169" i="240" s="1"/>
  <c r="I95" i="242"/>
  <c r="I140" i="235"/>
  <c r="M16" i="229"/>
  <c r="D160" i="229" s="1"/>
  <c r="D162" i="229" s="1"/>
  <c r="M16" i="232"/>
  <c r="D160" i="232" s="1"/>
  <c r="D162" i="232" s="1"/>
  <c r="M16" i="237"/>
  <c r="D160" i="237" s="1"/>
  <c r="D162" i="237" s="1"/>
  <c r="I95" i="239"/>
  <c r="M22" i="242"/>
  <c r="I140" i="243"/>
  <c r="G75" i="245"/>
  <c r="H125" i="246"/>
  <c r="G45" i="232"/>
  <c r="I95" i="243"/>
  <c r="I109" i="230"/>
  <c r="M16" i="241"/>
  <c r="D160" i="241" s="1"/>
  <c r="D162" i="241" s="1"/>
  <c r="I123" i="242"/>
  <c r="G45" i="243"/>
  <c r="M22" i="244"/>
  <c r="M16" i="245"/>
  <c r="D160" i="245" s="1"/>
  <c r="D162" i="245" s="1"/>
  <c r="I63" i="245"/>
  <c r="I75" i="245" s="1"/>
  <c r="I123" i="246"/>
  <c r="I155" i="246"/>
  <c r="M20" i="246"/>
  <c r="I109" i="246"/>
  <c r="M166" i="230"/>
  <c r="I75" i="242"/>
  <c r="G75" i="231"/>
  <c r="M168" i="233"/>
  <c r="G169" i="233" s="1"/>
  <c r="G45" i="237"/>
  <c r="I140" i="237"/>
  <c r="M168" i="237"/>
  <c r="I169" i="237" s="1"/>
  <c r="I75" i="238"/>
  <c r="I45" i="239"/>
  <c r="I155" i="239"/>
  <c r="I140" i="240"/>
  <c r="M168" i="241"/>
  <c r="I169" i="241" s="1"/>
  <c r="I109" i="241"/>
  <c r="M16" i="244"/>
  <c r="D160" i="244" s="1"/>
  <c r="D162" i="244" s="1"/>
  <c r="H125" i="245"/>
  <c r="I63" i="246"/>
  <c r="I75" i="246" s="1"/>
  <c r="I79" i="246" s="1"/>
  <c r="I95" i="246"/>
  <c r="I63" i="233"/>
  <c r="I75" i="233" s="1"/>
  <c r="G45" i="246"/>
  <c r="G125" i="229"/>
  <c r="H125" i="234"/>
  <c r="M167" i="245"/>
  <c r="H125" i="232"/>
  <c r="I109" i="234"/>
  <c r="M168" i="236"/>
  <c r="H169" i="236" s="1"/>
  <c r="M167" i="236"/>
  <c r="H168" i="236" s="1"/>
  <c r="I140" i="236"/>
  <c r="M166" i="239"/>
  <c r="H167" i="239" s="1"/>
  <c r="G167" i="239" s="1"/>
  <c r="M8" i="239"/>
  <c r="D159" i="239" s="1"/>
  <c r="I95" i="241"/>
  <c r="I140" i="230"/>
  <c r="H125" i="231"/>
  <c r="I155" i="231"/>
  <c r="I109" i="232"/>
  <c r="M16" i="233"/>
  <c r="D160" i="233" s="1"/>
  <c r="D162" i="233" s="1"/>
  <c r="I109" i="233"/>
  <c r="M16" i="234"/>
  <c r="D160" i="234" s="1"/>
  <c r="D162" i="234" s="1"/>
  <c r="I123" i="234"/>
  <c r="I109" i="236"/>
  <c r="G75" i="242"/>
  <c r="M8" i="243"/>
  <c r="D159" i="243" s="1"/>
  <c r="M22" i="243"/>
  <c r="M166" i="243"/>
  <c r="H167" i="243" s="1"/>
  <c r="G167" i="243" s="1"/>
  <c r="G45" i="244"/>
  <c r="I155" i="244"/>
  <c r="I95" i="237"/>
  <c r="I75" i="244"/>
  <c r="M168" i="230"/>
  <c r="I95" i="238"/>
  <c r="I123" i="229"/>
  <c r="I123" i="230"/>
  <c r="I95" i="230"/>
  <c r="I155" i="230"/>
  <c r="G125" i="232"/>
  <c r="I109" i="245"/>
  <c r="G125" i="231"/>
  <c r="I123" i="232"/>
  <c r="I123" i="236"/>
  <c r="I95" i="229"/>
  <c r="I155" i="229"/>
  <c r="I95" i="234"/>
  <c r="I155" i="234"/>
  <c r="H125" i="235"/>
  <c r="G125" i="236"/>
  <c r="I109" i="237"/>
  <c r="I109" i="240"/>
  <c r="I140" i="241"/>
  <c r="I75" i="243"/>
  <c r="I140" i="246"/>
  <c r="I45" i="234"/>
  <c r="M8" i="246"/>
  <c r="D159" i="246" s="1"/>
  <c r="M22" i="246"/>
  <c r="I33" i="232"/>
  <c r="I45" i="232" s="1"/>
  <c r="I95" i="233"/>
  <c r="G45" i="242"/>
  <c r="M168" i="245"/>
  <c r="M20" i="245"/>
  <c r="M168" i="246"/>
  <c r="G169" i="246" s="1"/>
  <c r="H125" i="229"/>
  <c r="I140" i="245"/>
  <c r="G45" i="229"/>
  <c r="I109" i="229"/>
  <c r="M166" i="246"/>
  <c r="H167" i="246" s="1"/>
  <c r="G167" i="246" s="1"/>
  <c r="G45" i="230"/>
  <c r="M168" i="229"/>
  <c r="I33" i="230"/>
  <c r="I45" i="230" s="1"/>
  <c r="I155" i="233"/>
  <c r="G45" i="234"/>
  <c r="I109" i="235"/>
  <c r="I123" i="237"/>
  <c r="I155" i="243"/>
  <c r="M168" i="244"/>
  <c r="M20" i="244"/>
  <c r="G75" i="244"/>
  <c r="G125" i="244"/>
  <c r="G45" i="245"/>
  <c r="I95" i="245"/>
  <c r="I155" i="245"/>
  <c r="I45" i="246"/>
  <c r="M16" i="235"/>
  <c r="D160" i="235" s="1"/>
  <c r="D162" i="235" s="1"/>
  <c r="G125" i="235"/>
  <c r="I123" i="235"/>
  <c r="H125" i="236"/>
  <c r="I155" i="236"/>
  <c r="I155" i="238"/>
  <c r="G125" i="239"/>
  <c r="I140" i="239"/>
  <c r="G125" i="240"/>
  <c r="I123" i="240"/>
  <c r="I155" i="241"/>
  <c r="G75" i="243"/>
  <c r="M167" i="246"/>
  <c r="I168" i="246" s="1"/>
  <c r="I123" i="238"/>
  <c r="I140" i="238"/>
  <c r="I123" i="239"/>
  <c r="M166" i="240"/>
  <c r="H167" i="240" s="1"/>
  <c r="G167" i="240" s="1"/>
  <c r="M166" i="242"/>
  <c r="H167" i="242" s="1"/>
  <c r="G167" i="242" s="1"/>
  <c r="M166" i="244"/>
  <c r="H167" i="244" s="1"/>
  <c r="G167" i="244" s="1"/>
  <c r="M166" i="245"/>
  <c r="H167" i="245" s="1"/>
  <c r="G167" i="245" s="1"/>
  <c r="G125" i="230"/>
  <c r="I123" i="231"/>
  <c r="I140" i="231"/>
  <c r="I95" i="232"/>
  <c r="I155" i="232"/>
  <c r="G45" i="233"/>
  <c r="M168" i="234"/>
  <c r="I169" i="234" s="1"/>
  <c r="I95" i="236"/>
  <c r="G125" i="237"/>
  <c r="G125" i="238"/>
  <c r="M168" i="239"/>
  <c r="I169" i="239" s="1"/>
  <c r="I109" i="239"/>
  <c r="G125" i="241"/>
  <c r="M20" i="242"/>
  <c r="M8" i="244"/>
  <c r="D159" i="244" s="1"/>
  <c r="M8" i="245"/>
  <c r="D159" i="245" s="1"/>
  <c r="H125" i="230"/>
  <c r="I109" i="231"/>
  <c r="M168" i="232"/>
  <c r="I33" i="233"/>
  <c r="G125" i="233"/>
  <c r="I123" i="233"/>
  <c r="I140" i="233"/>
  <c r="I140" i="234"/>
  <c r="M166" i="235"/>
  <c r="H167" i="235" s="1"/>
  <c r="G167" i="235" s="1"/>
  <c r="I95" i="235"/>
  <c r="I155" i="235"/>
  <c r="H125" i="237"/>
  <c r="M168" i="238"/>
  <c r="I169" i="238" s="1"/>
  <c r="G75" i="238"/>
  <c r="G79" i="238" s="1"/>
  <c r="G75" i="239"/>
  <c r="G75" i="240"/>
  <c r="I95" i="240"/>
  <c r="I155" i="240"/>
  <c r="H125" i="241"/>
  <c r="I45" i="241"/>
  <c r="I75" i="241"/>
  <c r="M20" i="241"/>
  <c r="G75" i="241"/>
  <c r="M22" i="241"/>
  <c r="M8" i="241"/>
  <c r="D159" i="241" s="1"/>
  <c r="M166" i="241"/>
  <c r="H167" i="241" s="1"/>
  <c r="G167" i="241" s="1"/>
  <c r="G45" i="241"/>
  <c r="I75" i="240"/>
  <c r="I45" i="240"/>
  <c r="M167" i="240"/>
  <c r="M20" i="240"/>
  <c r="M22" i="240"/>
  <c r="M8" i="240"/>
  <c r="D159" i="240" s="1"/>
  <c r="G45" i="240"/>
  <c r="I75" i="239"/>
  <c r="I79" i="239" s="1"/>
  <c r="M167" i="239"/>
  <c r="M20" i="239"/>
  <c r="M22" i="239"/>
  <c r="G45" i="239"/>
  <c r="I45" i="238"/>
  <c r="M20" i="238"/>
  <c r="M22" i="238"/>
  <c r="M8" i="238"/>
  <c r="D159" i="238" s="1"/>
  <c r="G45" i="238"/>
  <c r="I75" i="237"/>
  <c r="I33" i="237"/>
  <c r="I45" i="237" s="1"/>
  <c r="M20" i="237"/>
  <c r="G75" i="237"/>
  <c r="M22" i="237"/>
  <c r="M8" i="237"/>
  <c r="D159" i="237" s="1"/>
  <c r="I75" i="236"/>
  <c r="I79" i="236" s="1"/>
  <c r="I45" i="236"/>
  <c r="M20" i="236"/>
  <c r="G75" i="236"/>
  <c r="G79" i="236" s="1"/>
  <c r="M22" i="236"/>
  <c r="M8" i="236"/>
  <c r="D159" i="236" s="1"/>
  <c r="M166" i="236"/>
  <c r="H167" i="236" s="1"/>
  <c r="G167" i="236" s="1"/>
  <c r="G45" i="236"/>
  <c r="I45" i="235"/>
  <c r="I75" i="235"/>
  <c r="I79" i="235" s="1"/>
  <c r="M167" i="235"/>
  <c r="M20" i="235"/>
  <c r="G75" i="235"/>
  <c r="M22" i="235"/>
  <c r="M8" i="235"/>
  <c r="D159" i="235" s="1"/>
  <c r="G45" i="235"/>
  <c r="I75" i="234"/>
  <c r="M167" i="234"/>
  <c r="M20" i="234"/>
  <c r="G75" i="234"/>
  <c r="G79" i="234" s="1"/>
  <c r="M22" i="234"/>
  <c r="M8" i="234"/>
  <c r="D159" i="234" s="1"/>
  <c r="M167" i="233"/>
  <c r="M20" i="233"/>
  <c r="M8" i="233"/>
  <c r="D159" i="233" s="1"/>
  <c r="M22" i="233"/>
  <c r="I75" i="232"/>
  <c r="M167" i="232"/>
  <c r="M20" i="232"/>
  <c r="G75" i="232"/>
  <c r="M22" i="232"/>
  <c r="M8" i="232"/>
  <c r="D159" i="232" s="1"/>
  <c r="M22" i="231"/>
  <c r="I63" i="231"/>
  <c r="I75" i="231" s="1"/>
  <c r="I79" i="231" s="1"/>
  <c r="M8" i="231"/>
  <c r="D159" i="231" s="1"/>
  <c r="M166" i="231"/>
  <c r="H167" i="231" s="1"/>
  <c r="G167" i="231" s="1"/>
  <c r="M167" i="231"/>
  <c r="M20" i="231"/>
  <c r="G45" i="231"/>
  <c r="I75" i="230"/>
  <c r="M167" i="230"/>
  <c r="M20" i="230"/>
  <c r="G75" i="230"/>
  <c r="G79" i="230" s="1"/>
  <c r="M22" i="230"/>
  <c r="M8" i="230"/>
  <c r="D159" i="230" s="1"/>
  <c r="I45" i="229"/>
  <c r="I75" i="229"/>
  <c r="M167" i="229"/>
  <c r="M20" i="229"/>
  <c r="G75" i="229"/>
  <c r="M22" i="229"/>
  <c r="M8" i="229"/>
  <c r="D159" i="229" s="1"/>
  <c r="G64" i="228"/>
  <c r="I64" i="228" s="1"/>
  <c r="I45" i="233" l="1"/>
  <c r="S133" i="2"/>
  <c r="G133" i="2" s="1"/>
  <c r="G132" i="2"/>
  <c r="G79" i="243"/>
  <c r="G166" i="243" s="1"/>
  <c r="I79" i="244"/>
  <c r="I79" i="241"/>
  <c r="G79" i="237"/>
  <c r="G170" i="237" s="1"/>
  <c r="I170" i="237" s="1"/>
  <c r="I79" i="240"/>
  <c r="G79" i="244"/>
  <c r="G170" i="244" s="1"/>
  <c r="I170" i="244" s="1"/>
  <c r="G79" i="233"/>
  <c r="G170" i="233" s="1"/>
  <c r="I170" i="233" s="1"/>
  <c r="I79" i="245"/>
  <c r="G79" i="240"/>
  <c r="G170" i="240" s="1"/>
  <c r="I170" i="240" s="1"/>
  <c r="I79" i="233"/>
  <c r="I79" i="229"/>
  <c r="I168" i="229" s="1"/>
  <c r="I79" i="230"/>
  <c r="I79" i="242"/>
  <c r="G79" i="229"/>
  <c r="G168" i="229" s="1"/>
  <c r="I79" i="237"/>
  <c r="G79" i="232"/>
  <c r="G170" i="232" s="1"/>
  <c r="I170" i="232" s="1"/>
  <c r="I79" i="232"/>
  <c r="I79" i="234"/>
  <c r="G79" i="235"/>
  <c r="G170" i="235" s="1"/>
  <c r="I170" i="235" s="1"/>
  <c r="G79" i="241"/>
  <c r="G170" i="241" s="1"/>
  <c r="I170" i="241" s="1"/>
  <c r="G79" i="239"/>
  <c r="G170" i="239" s="1"/>
  <c r="I170" i="239" s="1"/>
  <c r="I79" i="238"/>
  <c r="G79" i="245"/>
  <c r="G170" i="245" s="1"/>
  <c r="I170" i="245" s="1"/>
  <c r="I79" i="243"/>
  <c r="G79" i="242"/>
  <c r="G170" i="242" s="1"/>
  <c r="I170" i="242" s="1"/>
  <c r="G79" i="231"/>
  <c r="G79" i="246"/>
  <c r="G170" i="246" s="1"/>
  <c r="I170" i="246" s="1"/>
  <c r="H166" i="231"/>
  <c r="H166" i="233"/>
  <c r="I125" i="240"/>
  <c r="G166" i="230"/>
  <c r="H166" i="243"/>
  <c r="H169" i="233"/>
  <c r="H166" i="239"/>
  <c r="H168" i="238"/>
  <c r="G169" i="231"/>
  <c r="H169" i="231"/>
  <c r="H169" i="243"/>
  <c r="I169" i="232"/>
  <c r="G168" i="244"/>
  <c r="H169" i="235"/>
  <c r="G169" i="241"/>
  <c r="H168" i="243"/>
  <c r="I168" i="237"/>
  <c r="I168" i="238"/>
  <c r="G168" i="237"/>
  <c r="H166" i="232"/>
  <c r="H167" i="232" s="1"/>
  <c r="G167" i="232" s="1"/>
  <c r="G169" i="237"/>
  <c r="G170" i="234"/>
  <c r="I170" i="234" s="1"/>
  <c r="H166" i="246"/>
  <c r="H168" i="244"/>
  <c r="H166" i="240"/>
  <c r="H169" i="237"/>
  <c r="I169" i="233"/>
  <c r="G169" i="243"/>
  <c r="H166" i="230"/>
  <c r="H169" i="230" s="1"/>
  <c r="H169" i="242"/>
  <c r="H166" i="234"/>
  <c r="G169" i="239"/>
  <c r="G169" i="242"/>
  <c r="I125" i="231"/>
  <c r="I125" i="237"/>
  <c r="H166" i="245"/>
  <c r="I125" i="244"/>
  <c r="G169" i="235"/>
  <c r="H166" i="242"/>
  <c r="I125" i="238"/>
  <c r="I125" i="236"/>
  <c r="I168" i="243"/>
  <c r="H169" i="241"/>
  <c r="H166" i="244"/>
  <c r="I125" i="234"/>
  <c r="G170" i="236"/>
  <c r="I170" i="236" s="1"/>
  <c r="G169" i="238"/>
  <c r="H166" i="235"/>
  <c r="I125" i="235"/>
  <c r="I125" i="229"/>
  <c r="I125" i="230"/>
  <c r="I125" i="246"/>
  <c r="G168" i="242"/>
  <c r="H166" i="229"/>
  <c r="H169" i="229" s="1"/>
  <c r="H166" i="238"/>
  <c r="I125" i="232"/>
  <c r="H168" i="242"/>
  <c r="H169" i="240"/>
  <c r="I169" i="240"/>
  <c r="G168" i="241"/>
  <c r="I168" i="241"/>
  <c r="I125" i="242"/>
  <c r="I168" i="236"/>
  <c r="H169" i="234"/>
  <c r="G169" i="234"/>
  <c r="I125" i="239"/>
  <c r="I166" i="239" s="1"/>
  <c r="I125" i="241"/>
  <c r="I125" i="243"/>
  <c r="G169" i="230"/>
  <c r="H167" i="230"/>
  <c r="G167" i="230" s="1"/>
  <c r="G170" i="231"/>
  <c r="I170" i="231" s="1"/>
  <c r="I125" i="233"/>
  <c r="G170" i="229"/>
  <c r="I170" i="229" s="1"/>
  <c r="H169" i="239"/>
  <c r="G170" i="238"/>
  <c r="I170" i="238" s="1"/>
  <c r="H169" i="238"/>
  <c r="H166" i="241"/>
  <c r="H169" i="244"/>
  <c r="G169" i="244"/>
  <c r="I169" i="244"/>
  <c r="G169" i="232"/>
  <c r="G168" i="246"/>
  <c r="H168" i="246"/>
  <c r="H169" i="245"/>
  <c r="G169" i="245"/>
  <c r="I169" i="245"/>
  <c r="H168" i="245"/>
  <c r="G168" i="245"/>
  <c r="I168" i="245"/>
  <c r="I169" i="246"/>
  <c r="H169" i="246"/>
  <c r="G168" i="236"/>
  <c r="H166" i="236"/>
  <c r="H171" i="236" s="1"/>
  <c r="E173" i="236" s="1"/>
  <c r="E175" i="236" s="1"/>
  <c r="H166" i="237"/>
  <c r="I125" i="245"/>
  <c r="H168" i="240"/>
  <c r="G168" i="240"/>
  <c r="I168" i="240"/>
  <c r="H168" i="239"/>
  <c r="G168" i="239"/>
  <c r="I168" i="239"/>
  <c r="H168" i="235"/>
  <c r="G168" i="235"/>
  <c r="I168" i="235"/>
  <c r="H168" i="234"/>
  <c r="G168" i="234"/>
  <c r="I168" i="234"/>
  <c r="H168" i="233"/>
  <c r="G168" i="233"/>
  <c r="I168" i="233"/>
  <c r="H168" i="232"/>
  <c r="G168" i="232"/>
  <c r="I168" i="232"/>
  <c r="H168" i="231"/>
  <c r="G168" i="231"/>
  <c r="I168" i="231"/>
  <c r="H168" i="230"/>
  <c r="G168" i="230"/>
  <c r="I168" i="230"/>
  <c r="H168" i="229"/>
  <c r="M14" i="49"/>
  <c r="I166" i="240" l="1"/>
  <c r="I166" i="232"/>
  <c r="G170" i="243"/>
  <c r="I170" i="243" s="1"/>
  <c r="S134" i="2"/>
  <c r="G166" i="232"/>
  <c r="G166" i="233"/>
  <c r="G171" i="233" s="1"/>
  <c r="E177" i="233" s="1"/>
  <c r="G166" i="246"/>
  <c r="G171" i="246" s="1"/>
  <c r="E177" i="246" s="1"/>
  <c r="I166" i="242"/>
  <c r="I171" i="242" s="1"/>
  <c r="I166" i="237"/>
  <c r="I171" i="237" s="1"/>
  <c r="H171" i="233"/>
  <c r="E173" i="233" s="1"/>
  <c r="E175" i="233" s="1"/>
  <c r="G166" i="234"/>
  <c r="G171" i="234" s="1"/>
  <c r="E177" i="234" s="1"/>
  <c r="G166" i="241"/>
  <c r="G171" i="241" s="1"/>
  <c r="E177" i="241" s="1"/>
  <c r="G170" i="230"/>
  <c r="I170" i="230" s="1"/>
  <c r="H169" i="232"/>
  <c r="H171" i="232" s="1"/>
  <c r="E173" i="232" s="1"/>
  <c r="E175" i="232" s="1"/>
  <c r="I166" i="231"/>
  <c r="I171" i="231" s="1"/>
  <c r="I166" i="230"/>
  <c r="I169" i="230" s="1"/>
  <c r="I166" i="233"/>
  <c r="I171" i="233" s="1"/>
  <c r="I166" i="235"/>
  <c r="I171" i="235" s="1"/>
  <c r="I166" i="246"/>
  <c r="I171" i="246" s="1"/>
  <c r="H171" i="231"/>
  <c r="E173" i="231" s="1"/>
  <c r="E175" i="231" s="1"/>
  <c r="H171" i="242"/>
  <c r="E173" i="242" s="1"/>
  <c r="E174" i="242" s="1"/>
  <c r="H171" i="235"/>
  <c r="E173" i="235" s="1"/>
  <c r="E174" i="235" s="1"/>
  <c r="H171" i="243"/>
  <c r="E173" i="243" s="1"/>
  <c r="E174" i="243" s="1"/>
  <c r="H171" i="234"/>
  <c r="E173" i="234" s="1"/>
  <c r="E175" i="234" s="1"/>
  <c r="H171" i="244"/>
  <c r="E173" i="244" s="1"/>
  <c r="E175" i="244" s="1"/>
  <c r="G166" i="245"/>
  <c r="G171" i="245" s="1"/>
  <c r="E177" i="245" s="1"/>
  <c r="H171" i="237"/>
  <c r="E173" i="237" s="1"/>
  <c r="E174" i="237" s="1"/>
  <c r="I166" i="244"/>
  <c r="I171" i="244" s="1"/>
  <c r="I166" i="243"/>
  <c r="I166" i="238"/>
  <c r="I171" i="238" s="1"/>
  <c r="I166" i="236"/>
  <c r="H171" i="240"/>
  <c r="E173" i="240" s="1"/>
  <c r="E175" i="240" s="1"/>
  <c r="I166" i="234"/>
  <c r="I171" i="234" s="1"/>
  <c r="G166" i="242"/>
  <c r="G171" i="242" s="1"/>
  <c r="E177" i="242" s="1"/>
  <c r="G166" i="237"/>
  <c r="G171" i="237" s="1"/>
  <c r="E177" i="237" s="1"/>
  <c r="H171" i="245"/>
  <c r="E173" i="245" s="1"/>
  <c r="E174" i="245" s="1"/>
  <c r="H171" i="246"/>
  <c r="E173" i="246" s="1"/>
  <c r="E175" i="246" s="1"/>
  <c r="H171" i="238"/>
  <c r="E173" i="238" s="1"/>
  <c r="E174" i="238" s="1"/>
  <c r="G166" i="236"/>
  <c r="G166" i="240"/>
  <c r="G171" i="240" s="1"/>
  <c r="E177" i="240" s="1"/>
  <c r="H171" i="239"/>
  <c r="E173" i="239" s="1"/>
  <c r="E174" i="239" s="1"/>
  <c r="I166" i="245"/>
  <c r="I171" i="245" s="1"/>
  <c r="H171" i="241"/>
  <c r="E173" i="241" s="1"/>
  <c r="E175" i="241" s="1"/>
  <c r="I166" i="241"/>
  <c r="I171" i="241" s="1"/>
  <c r="H171" i="229"/>
  <c r="E173" i="229" s="1"/>
  <c r="E174" i="229" s="1"/>
  <c r="I166" i="229"/>
  <c r="I169" i="229" s="1"/>
  <c r="G166" i="229"/>
  <c r="G169" i="229" s="1"/>
  <c r="I171" i="240"/>
  <c r="G166" i="235"/>
  <c r="G171" i="235" s="1"/>
  <c r="E177" i="235" s="1"/>
  <c r="G166" i="239"/>
  <c r="G171" i="239" s="1"/>
  <c r="E177" i="239" s="1"/>
  <c r="I171" i="239"/>
  <c r="G166" i="244"/>
  <c r="G171" i="244" s="1"/>
  <c r="E177" i="244" s="1"/>
  <c r="H171" i="230"/>
  <c r="E173" i="230" s="1"/>
  <c r="E174" i="230" s="1"/>
  <c r="G166" i="238"/>
  <c r="G171" i="238" s="1"/>
  <c r="E177" i="238" s="1"/>
  <c r="G166" i="231"/>
  <c r="G171" i="231" s="1"/>
  <c r="E177" i="231" s="1"/>
  <c r="G171" i="232"/>
  <c r="E177" i="232" s="1"/>
  <c r="E174" i="236"/>
  <c r="I171" i="232"/>
  <c r="C66" i="2"/>
  <c r="B37" i="1"/>
  <c r="B67" i="2"/>
  <c r="B93" i="2"/>
  <c r="B69" i="2"/>
  <c r="E67" i="2"/>
  <c r="I171" i="243" l="1"/>
  <c r="G171" i="243"/>
  <c r="E177" i="243" s="1"/>
  <c r="S135" i="2"/>
  <c r="G134" i="2"/>
  <c r="E174" i="233"/>
  <c r="G169" i="236"/>
  <c r="G171" i="236" s="1"/>
  <c r="E177" i="236" s="1"/>
  <c r="I169" i="236"/>
  <c r="I171" i="236" s="1"/>
  <c r="E176" i="236" s="1"/>
  <c r="G171" i="230"/>
  <c r="E177" i="230" s="1"/>
  <c r="I171" i="230"/>
  <c r="E175" i="235"/>
  <c r="E176" i="235" s="1"/>
  <c r="E174" i="240"/>
  <c r="E174" i="231"/>
  <c r="E175" i="237"/>
  <c r="E176" i="237" s="1"/>
  <c r="E175" i="239"/>
  <c r="E176" i="239" s="1"/>
  <c r="E174" i="232"/>
  <c r="E176" i="241"/>
  <c r="E175" i="242"/>
  <c r="E176" i="242" s="1"/>
  <c r="E175" i="238"/>
  <c r="E176" i="238" s="1"/>
  <c r="E175" i="243"/>
  <c r="E176" i="243" s="1"/>
  <c r="E175" i="245"/>
  <c r="E176" i="245" s="1"/>
  <c r="E176" i="244"/>
  <c r="E174" i="234"/>
  <c r="E174" i="244"/>
  <c r="E176" i="246"/>
  <c r="E174" i="241"/>
  <c r="E174" i="246"/>
  <c r="E176" i="234"/>
  <c r="E176" i="240"/>
  <c r="G171" i="229"/>
  <c r="E177" i="229" s="1"/>
  <c r="E175" i="229"/>
  <c r="I171" i="229"/>
  <c r="E176" i="233"/>
  <c r="E175" i="230"/>
  <c r="E176" i="230" s="1"/>
  <c r="E176" i="231"/>
  <c r="E176" i="232"/>
  <c r="I188" i="49"/>
  <c r="H188" i="49"/>
  <c r="I194" i="228"/>
  <c r="H194" i="228"/>
  <c r="AV72" i="2"/>
  <c r="AV68" i="2"/>
  <c r="AV70" i="2"/>
  <c r="AV75" i="2"/>
  <c r="AV74" i="2"/>
  <c r="AV69" i="2"/>
  <c r="AV71" i="2"/>
  <c r="AV73" i="2"/>
  <c r="S136" i="2" l="1"/>
  <c r="G135" i="2"/>
  <c r="E176" i="229"/>
  <c r="C1" i="1"/>
  <c r="U69" i="2"/>
  <c r="S69" i="2"/>
  <c r="S137" i="2" l="1"/>
  <c r="G136" i="2"/>
  <c r="B118" i="2"/>
  <c r="AX69" i="2"/>
  <c r="S138" i="2" l="1"/>
  <c r="G137" i="2"/>
  <c r="I78" i="228"/>
  <c r="AU80" i="2"/>
  <c r="AU78" i="2"/>
  <c r="AU82" i="2"/>
  <c r="AU83" i="2"/>
  <c r="AU68" i="2"/>
  <c r="AU84" i="2"/>
  <c r="AU70" i="2"/>
  <c r="AU72" i="2"/>
  <c r="AU74" i="2"/>
  <c r="AU85" i="2"/>
  <c r="AU71" i="2"/>
  <c r="AU73" i="2"/>
  <c r="AU76" i="2"/>
  <c r="AU79" i="2"/>
  <c r="AU81" i="2"/>
  <c r="AU75" i="2"/>
  <c r="AU69" i="2"/>
  <c r="AU77" i="2"/>
  <c r="AU86" i="2"/>
  <c r="AU67" i="2"/>
  <c r="S139" i="2" l="1"/>
  <c r="G138" i="2"/>
  <c r="AU66" i="2"/>
  <c r="I118" i="2" s="1"/>
  <c r="K118" i="2" s="1"/>
  <c r="M118" i="2" s="1"/>
  <c r="S140" i="2" l="1"/>
  <c r="G139" i="2"/>
  <c r="AJ64" i="2"/>
  <c r="AI64" i="2"/>
  <c r="Z76" i="2"/>
  <c r="AI76" i="2"/>
  <c r="S141" i="2" l="1"/>
  <c r="G140" i="2"/>
  <c r="B117" i="2"/>
  <c r="S142" i="2" l="1"/>
  <c r="G142" i="2" s="1"/>
  <c r="G141" i="2"/>
  <c r="D19" i="228"/>
  <c r="D18" i="228"/>
  <c r="D17" i="228"/>
  <c r="F224" i="228" s="1"/>
  <c r="D16" i="228"/>
  <c r="F222" i="228" s="1"/>
  <c r="D15" i="228"/>
  <c r="H222" i="228" s="1"/>
  <c r="D14" i="228"/>
  <c r="D10" i="228"/>
  <c r="D9" i="228"/>
  <c r="D8" i="228"/>
  <c r="D7" i="228"/>
  <c r="D4" i="228"/>
  <c r="H3" i="228"/>
  <c r="I193" i="228"/>
  <c r="H193" i="228"/>
  <c r="I188" i="228"/>
  <c r="H188" i="228"/>
  <c r="B169" i="228"/>
  <c r="B168" i="228"/>
  <c r="B167" i="228"/>
  <c r="H155" i="228"/>
  <c r="G155" i="228"/>
  <c r="I154" i="228"/>
  <c r="I153" i="228"/>
  <c r="I152" i="228"/>
  <c r="I151" i="228"/>
  <c r="I150" i="228"/>
  <c r="I149" i="228"/>
  <c r="I148" i="228"/>
  <c r="I147" i="228"/>
  <c r="I146" i="228"/>
  <c r="I145" i="228"/>
  <c r="I144" i="228"/>
  <c r="I143" i="228"/>
  <c r="H140" i="228"/>
  <c r="G140" i="228"/>
  <c r="I139" i="228"/>
  <c r="I138" i="228"/>
  <c r="I137" i="228"/>
  <c r="I136" i="228"/>
  <c r="I135" i="228"/>
  <c r="I134" i="228"/>
  <c r="I133" i="228"/>
  <c r="I132" i="228"/>
  <c r="I131" i="228"/>
  <c r="I130" i="228"/>
  <c r="I129" i="228"/>
  <c r="I128" i="228"/>
  <c r="H123" i="228"/>
  <c r="G123" i="228"/>
  <c r="I122" i="228"/>
  <c r="I121" i="228"/>
  <c r="I120" i="228"/>
  <c r="I119" i="228"/>
  <c r="I118" i="228"/>
  <c r="I117" i="228"/>
  <c r="I116" i="228"/>
  <c r="I115" i="228"/>
  <c r="I114" i="228"/>
  <c r="I113" i="228"/>
  <c r="I112" i="228"/>
  <c r="I111" i="228"/>
  <c r="H109" i="228"/>
  <c r="G109" i="228"/>
  <c r="I108" i="228"/>
  <c r="I107" i="228"/>
  <c r="I106" i="228"/>
  <c r="I105" i="228"/>
  <c r="I104" i="228"/>
  <c r="I103" i="228"/>
  <c r="I102" i="228"/>
  <c r="I101" i="228"/>
  <c r="I100" i="228"/>
  <c r="I99" i="228"/>
  <c r="I98" i="228"/>
  <c r="I97" i="228"/>
  <c r="H95" i="228"/>
  <c r="G95" i="228"/>
  <c r="I94" i="228"/>
  <c r="I93" i="228"/>
  <c r="I92" i="228"/>
  <c r="I91" i="228"/>
  <c r="I90" i="228"/>
  <c r="I89" i="228"/>
  <c r="I88" i="228"/>
  <c r="I87" i="228"/>
  <c r="I86" i="228"/>
  <c r="I85" i="228"/>
  <c r="I84" i="228"/>
  <c r="I83" i="228"/>
  <c r="I77" i="228"/>
  <c r="I76" i="228"/>
  <c r="H76" i="228"/>
  <c r="G76" i="228"/>
  <c r="H75" i="228"/>
  <c r="G74" i="228"/>
  <c r="I74" i="228" s="1"/>
  <c r="G73" i="228"/>
  <c r="I73" i="228" s="1"/>
  <c r="G72" i="228"/>
  <c r="I72" i="228" s="1"/>
  <c r="G71" i="228"/>
  <c r="I71" i="228" s="1"/>
  <c r="G70" i="228"/>
  <c r="I70" i="228" s="1"/>
  <c r="G69" i="228"/>
  <c r="I69" i="228" s="1"/>
  <c r="G68" i="228"/>
  <c r="I68" i="228" s="1"/>
  <c r="G67" i="228"/>
  <c r="I67" i="228" s="1"/>
  <c r="G66" i="228"/>
  <c r="I66" i="228" s="1"/>
  <c r="G65" i="228"/>
  <c r="I65" i="228" s="1"/>
  <c r="G63" i="228"/>
  <c r="I63" i="228" s="1"/>
  <c r="H45" i="228"/>
  <c r="G44" i="228"/>
  <c r="I44" i="228" s="1"/>
  <c r="G43" i="228"/>
  <c r="I43" i="228" s="1"/>
  <c r="G42" i="228"/>
  <c r="I42" i="228" s="1"/>
  <c r="G41" i="228"/>
  <c r="I41" i="228" s="1"/>
  <c r="G40" i="228"/>
  <c r="I40" i="228" s="1"/>
  <c r="G39" i="228"/>
  <c r="I39" i="228" s="1"/>
  <c r="G38" i="228"/>
  <c r="I38" i="228" s="1"/>
  <c r="G37" i="228"/>
  <c r="I37" i="228" s="1"/>
  <c r="G36" i="228"/>
  <c r="G35" i="228"/>
  <c r="I35" i="228" s="1"/>
  <c r="G34" i="228"/>
  <c r="I34" i="228" s="1"/>
  <c r="G33" i="228"/>
  <c r="M15" i="228"/>
  <c r="B168" i="49"/>
  <c r="B169" i="49"/>
  <c r="M7" i="49"/>
  <c r="M5" i="49"/>
  <c r="M24" i="49" s="1"/>
  <c r="M15" i="49"/>
  <c r="E66" i="2"/>
  <c r="E92" i="2"/>
  <c r="I36" i="228" l="1"/>
  <c r="B218" i="228"/>
  <c r="M9" i="228"/>
  <c r="M10" i="228"/>
  <c r="B12" i="49"/>
  <c r="M8" i="49"/>
  <c r="M14" i="228"/>
  <c r="M16" i="228" s="1"/>
  <c r="D160" i="228" s="1"/>
  <c r="G45" i="228"/>
  <c r="I109" i="228"/>
  <c r="I95" i="228"/>
  <c r="I155" i="228"/>
  <c r="I140" i="228"/>
  <c r="I123" i="228"/>
  <c r="I33" i="228"/>
  <c r="G125" i="228"/>
  <c r="H125" i="228"/>
  <c r="M5" i="228"/>
  <c r="M7" i="228"/>
  <c r="I75" i="228"/>
  <c r="G75" i="228"/>
  <c r="M166" i="49"/>
  <c r="M168" i="49"/>
  <c r="M22" i="49"/>
  <c r="M20" i="49"/>
  <c r="M167" i="49"/>
  <c r="M16" i="49"/>
  <c r="D160" i="49" s="1"/>
  <c r="D162" i="49" s="1"/>
  <c r="I45" i="228" l="1"/>
  <c r="G79" i="228"/>
  <c r="G166" i="228" s="1"/>
  <c r="M20" i="228"/>
  <c r="H79" i="228" s="1"/>
  <c r="M25" i="228"/>
  <c r="M22" i="228"/>
  <c r="M24" i="228"/>
  <c r="I79" i="228"/>
  <c r="I125" i="228"/>
  <c r="M168" i="228"/>
  <c r="D162" i="228"/>
  <c r="M8" i="228"/>
  <c r="D159" i="228" s="1"/>
  <c r="M169" i="228"/>
  <c r="M167" i="228"/>
  <c r="I168" i="228" l="1"/>
  <c r="I166" i="228"/>
  <c r="I169" i="228" s="1"/>
  <c r="G170" i="228"/>
  <c r="I170" i="228" s="1"/>
  <c r="G168" i="228"/>
  <c r="H168" i="228"/>
  <c r="G169" i="228"/>
  <c r="H166" i="228"/>
  <c r="H167" i="228" s="1"/>
  <c r="I171" i="228" l="1"/>
  <c r="H169" i="228"/>
  <c r="G167" i="228"/>
  <c r="AX75" i="2"/>
  <c r="X74" i="2"/>
  <c r="Z77" i="2"/>
  <c r="S79" i="2"/>
  <c r="AA71" i="2"/>
  <c r="AI83" i="2"/>
  <c r="S85" i="2"/>
  <c r="Z84" i="2"/>
  <c r="AS71" i="2"/>
  <c r="W82" i="2"/>
  <c r="AA82" i="2"/>
  <c r="AY83" i="2"/>
  <c r="AV86" i="2"/>
  <c r="B92" i="2"/>
  <c r="AX79" i="2"/>
  <c r="AX73" i="2"/>
  <c r="AA83" i="2"/>
  <c r="AT67" i="2"/>
  <c r="S84" i="2"/>
  <c r="W67" i="2"/>
  <c r="W80" i="2"/>
  <c r="Z78" i="2"/>
  <c r="AY77" i="2"/>
  <c r="Z69" i="2"/>
  <c r="AI77" i="2"/>
  <c r="Z71" i="2"/>
  <c r="AI78" i="2"/>
  <c r="V69" i="2"/>
  <c r="AW79" i="2"/>
  <c r="S78" i="2"/>
  <c r="AS78" i="2"/>
  <c r="Y72" i="2"/>
  <c r="AW81" i="2"/>
  <c r="AX71" i="2"/>
  <c r="T81" i="2"/>
  <c r="AA67" i="2"/>
  <c r="AS83" i="2"/>
  <c r="Z83" i="2"/>
  <c r="AI71" i="2"/>
  <c r="AT75" i="2"/>
  <c r="S75" i="2"/>
  <c r="AA77" i="2"/>
  <c r="AW70" i="2"/>
  <c r="AY82" i="2"/>
  <c r="V77" i="2"/>
  <c r="X79" i="2"/>
  <c r="AX86" i="2"/>
  <c r="AJ84" i="2"/>
  <c r="AT71" i="2"/>
  <c r="AI75" i="2"/>
  <c r="AJ78" i="2"/>
  <c r="AS84" i="2"/>
  <c r="AT74" i="2"/>
  <c r="AV77" i="2"/>
  <c r="Z81" i="2"/>
  <c r="AI73" i="2"/>
  <c r="AW69" i="2"/>
  <c r="AJ72" i="2"/>
  <c r="AA69" i="2"/>
  <c r="T79" i="2"/>
  <c r="U85" i="2"/>
  <c r="X69" i="2"/>
  <c r="AY67" i="2"/>
  <c r="AY85" i="2"/>
  <c r="AW84" i="2"/>
  <c r="Y70" i="2"/>
  <c r="T75" i="2"/>
  <c r="V73" i="2"/>
  <c r="AT82" i="2"/>
  <c r="AA72" i="2"/>
  <c r="X76" i="2"/>
  <c r="AT79" i="2"/>
  <c r="W84" i="2"/>
  <c r="U82" i="2"/>
  <c r="AW75" i="2"/>
  <c r="AY75" i="2"/>
  <c r="V83" i="2"/>
  <c r="AA80" i="2"/>
  <c r="T83" i="2"/>
  <c r="S82" i="2"/>
  <c r="W73" i="2"/>
  <c r="AS79" i="2"/>
  <c r="AS86" i="2"/>
  <c r="AJ69" i="2"/>
  <c r="AS69" i="2"/>
  <c r="AA76" i="2"/>
  <c r="V86" i="2"/>
  <c r="AI74" i="2"/>
  <c r="Z82" i="2"/>
  <c r="Z72" i="2"/>
  <c r="V84" i="2"/>
  <c r="AX85" i="2"/>
  <c r="AT85" i="2"/>
  <c r="T80" i="2"/>
  <c r="AW71" i="2"/>
  <c r="Y82" i="2"/>
  <c r="X71" i="2"/>
  <c r="W69" i="2"/>
  <c r="T71" i="2"/>
  <c r="AJ76" i="2"/>
  <c r="U74" i="2"/>
  <c r="Z75" i="2"/>
  <c r="W70" i="2"/>
  <c r="AW67" i="2"/>
  <c r="V78" i="2"/>
  <c r="Y85" i="2"/>
  <c r="AJ82" i="2"/>
  <c r="U81" i="2"/>
  <c r="AA86" i="2"/>
  <c r="AY68" i="2"/>
  <c r="AY71" i="2"/>
  <c r="AY72" i="2"/>
  <c r="W85" i="2"/>
  <c r="AJ71" i="2"/>
  <c r="Y77" i="2"/>
  <c r="T77" i="2"/>
  <c r="AS74" i="2"/>
  <c r="AJ70" i="2"/>
  <c r="W86" i="2"/>
  <c r="AX84" i="2"/>
  <c r="AY86" i="2"/>
  <c r="W81" i="2"/>
  <c r="AX70" i="2"/>
  <c r="T73" i="2"/>
  <c r="T84" i="2"/>
  <c r="Y81" i="2"/>
  <c r="Z79" i="2"/>
  <c r="AX81" i="2"/>
  <c r="AS82" i="2"/>
  <c r="AA70" i="2"/>
  <c r="U73" i="2"/>
  <c r="X84" i="2"/>
  <c r="X80" i="2"/>
  <c r="Y84" i="2"/>
  <c r="Z67" i="2"/>
  <c r="S80" i="2"/>
  <c r="T67" i="2"/>
  <c r="AA85" i="2"/>
  <c r="U80" i="2"/>
  <c r="AA84" i="2"/>
  <c r="X85" i="2"/>
  <c r="AS85" i="2"/>
  <c r="W75" i="2"/>
  <c r="Y67" i="2"/>
  <c r="V85" i="2"/>
  <c r="AS77" i="2"/>
  <c r="X70" i="2"/>
  <c r="AI72" i="2"/>
  <c r="AT80" i="2"/>
  <c r="AT83" i="2"/>
  <c r="U71" i="2"/>
  <c r="AT73" i="2"/>
  <c r="AY69" i="2"/>
  <c r="X75" i="2"/>
  <c r="AY78" i="2"/>
  <c r="S86" i="2"/>
  <c r="T82" i="2"/>
  <c r="V82" i="2"/>
  <c r="Z86" i="2"/>
  <c r="AJ74" i="2"/>
  <c r="V74" i="2"/>
  <c r="AV85" i="2"/>
  <c r="T78" i="2"/>
  <c r="AI67" i="2"/>
  <c r="S71" i="2"/>
  <c r="AS76" i="2"/>
  <c r="AY84" i="2"/>
  <c r="T70" i="2"/>
  <c r="AA75" i="2"/>
  <c r="AT69" i="2"/>
  <c r="AJ67" i="2"/>
  <c r="AI82" i="2"/>
  <c r="W83" i="2"/>
  <c r="AT72" i="2"/>
  <c r="V71" i="2"/>
  <c r="V70" i="2"/>
  <c r="X73" i="2"/>
  <c r="S76" i="2"/>
  <c r="AV83" i="2"/>
  <c r="AX82" i="2"/>
  <c r="AY74" i="2"/>
  <c r="Y71" i="2"/>
  <c r="T76" i="2"/>
  <c r="W79" i="2"/>
  <c r="AV78" i="2"/>
  <c r="AX67" i="2"/>
  <c r="AX76" i="2"/>
  <c r="T86" i="2"/>
  <c r="AJ81" i="2"/>
  <c r="AX80" i="2"/>
  <c r="W72" i="2"/>
  <c r="AX74" i="2"/>
  <c r="AY70" i="2"/>
  <c r="AX83" i="2"/>
  <c r="AX72" i="2"/>
  <c r="W71" i="2"/>
  <c r="V72" i="2"/>
  <c r="S73" i="2"/>
  <c r="X78" i="2"/>
  <c r="U67" i="2"/>
  <c r="X81" i="2"/>
  <c r="AX77" i="2"/>
  <c r="B66" i="2"/>
  <c r="AT76" i="2"/>
  <c r="AJ85" i="2"/>
  <c r="AI79" i="2"/>
  <c r="X83" i="2"/>
  <c r="Z70" i="2"/>
  <c r="AA73" i="2"/>
  <c r="S83" i="2"/>
  <c r="V79" i="2"/>
  <c r="AS73" i="2"/>
  <c r="AY73" i="2"/>
  <c r="S74" i="2"/>
  <c r="T72" i="2"/>
  <c r="X72" i="2"/>
  <c r="AS80" i="2"/>
  <c r="AS72" i="2"/>
  <c r="U76" i="2"/>
  <c r="AW80" i="2"/>
  <c r="X67" i="2"/>
  <c r="AI86" i="2"/>
  <c r="AV84" i="2"/>
  <c r="AV82" i="2"/>
  <c r="Y69" i="2"/>
  <c r="X86" i="2"/>
  <c r="AS67" i="2"/>
  <c r="AI81" i="2"/>
  <c r="AX78" i="2"/>
  <c r="U83" i="2"/>
  <c r="AI85" i="2"/>
  <c r="AT78" i="2"/>
  <c r="AW76" i="2"/>
  <c r="Z80" i="2"/>
  <c r="S72" i="2"/>
  <c r="AA74" i="2"/>
  <c r="AW86" i="2"/>
  <c r="AJ80" i="2"/>
  <c r="AT70" i="2"/>
  <c r="AW73" i="2"/>
  <c r="AT84" i="2"/>
  <c r="U79" i="2"/>
  <c r="U78" i="2"/>
  <c r="S77" i="2"/>
  <c r="AW83" i="2"/>
  <c r="Y78" i="2"/>
  <c r="S67" i="2"/>
  <c r="AJ83" i="2"/>
  <c r="AV76" i="2"/>
  <c r="V81" i="2"/>
  <c r="U84" i="2"/>
  <c r="Z74" i="2"/>
  <c r="AW74" i="2"/>
  <c r="AV67" i="2"/>
  <c r="AI80" i="2"/>
  <c r="Y86" i="2"/>
  <c r="AJ73" i="2"/>
  <c r="W74" i="2"/>
  <c r="AA81" i="2"/>
  <c r="U75" i="2"/>
  <c r="AT86" i="2"/>
  <c r="T74" i="2"/>
  <c r="U86" i="2"/>
  <c r="AS81" i="2"/>
  <c r="AJ79" i="2"/>
  <c r="W77" i="2"/>
  <c r="U77" i="2"/>
  <c r="T85" i="2"/>
  <c r="U72" i="2"/>
  <c r="AW82" i="2"/>
  <c r="AY76" i="2"/>
  <c r="Y76" i="2"/>
  <c r="AW72" i="2"/>
  <c r="AV80" i="2"/>
  <c r="W78" i="2"/>
  <c r="AY81" i="2"/>
  <c r="AW77" i="2"/>
  <c r="Y80" i="2"/>
  <c r="AS70" i="2"/>
  <c r="AS75" i="2"/>
  <c r="AJ75" i="2"/>
  <c r="AJ77" i="2"/>
  <c r="AW78" i="2"/>
  <c r="AJ86" i="2"/>
  <c r="AV79" i="2"/>
  <c r="AW85" i="2"/>
  <c r="AA79" i="2"/>
  <c r="S70" i="2"/>
  <c r="X77" i="2"/>
  <c r="AT77" i="2"/>
  <c r="V67" i="2"/>
  <c r="T69" i="2"/>
  <c r="Y79" i="2"/>
  <c r="AA78" i="2"/>
  <c r="Y74" i="2"/>
  <c r="AI70" i="2"/>
  <c r="W76" i="2"/>
  <c r="U70" i="2"/>
  <c r="AI69" i="2"/>
  <c r="S81" i="2"/>
  <c r="Z73" i="2"/>
  <c r="Y73" i="2"/>
  <c r="Y83" i="2"/>
  <c r="V75" i="2"/>
  <c r="AT81" i="2"/>
  <c r="X82" i="2"/>
  <c r="AY79" i="2"/>
  <c r="Z85" i="2"/>
  <c r="AV81" i="2"/>
  <c r="V80" i="2"/>
  <c r="AY80" i="2"/>
  <c r="V76" i="2"/>
  <c r="AI84" i="2"/>
  <c r="Y75" i="2"/>
  <c r="K68" i="2" l="1"/>
  <c r="K74" i="2"/>
  <c r="K84" i="2"/>
  <c r="K66" i="2"/>
  <c r="K82" i="2"/>
  <c r="K79" i="2"/>
  <c r="AB75" i="2"/>
  <c r="K75" i="2"/>
  <c r="AB74" i="2"/>
  <c r="AB76" i="2"/>
  <c r="AB78" i="2"/>
  <c r="K67" i="2"/>
  <c r="K73" i="2"/>
  <c r="AB71" i="2"/>
  <c r="AB69" i="2"/>
  <c r="I68" i="2" s="1"/>
  <c r="K70" i="2"/>
  <c r="AB79" i="2"/>
  <c r="K69" i="2"/>
  <c r="AB81" i="2"/>
  <c r="AB73" i="2"/>
  <c r="K85" i="2"/>
  <c r="AB80" i="2"/>
  <c r="AB85" i="2"/>
  <c r="K81" i="2"/>
  <c r="AB72" i="2"/>
  <c r="AB70" i="2"/>
  <c r="K83" i="2"/>
  <c r="AB84" i="2"/>
  <c r="K72" i="2"/>
  <c r="K80" i="2"/>
  <c r="AB86" i="2"/>
  <c r="K76" i="2"/>
  <c r="K78" i="2"/>
  <c r="AB82" i="2"/>
  <c r="K71" i="2"/>
  <c r="AB83" i="2"/>
  <c r="AB77" i="2"/>
  <c r="K77" i="2"/>
  <c r="G171" i="228"/>
  <c r="E177" i="228" s="1"/>
  <c r="AB67" i="2"/>
  <c r="I66" i="2" s="1"/>
  <c r="H171" i="228"/>
  <c r="E173" i="228" s="1"/>
  <c r="E175" i="228" s="1"/>
  <c r="E176" i="228" s="1"/>
  <c r="B167" i="49"/>
  <c r="E174" i="228" l="1"/>
  <c r="B116" i="2"/>
  <c r="K5" i="2" l="1"/>
  <c r="H1" i="1"/>
  <c r="B32" i="1"/>
  <c r="B10" i="1"/>
  <c r="M2" i="2" l="1"/>
  <c r="G63" i="49"/>
  <c r="G64" i="49"/>
  <c r="G65" i="49"/>
  <c r="G66" i="49"/>
  <c r="G67" i="49"/>
  <c r="G68" i="49"/>
  <c r="G69" i="49"/>
  <c r="G70" i="49"/>
  <c r="G71" i="49"/>
  <c r="G72" i="49"/>
  <c r="G73" i="49"/>
  <c r="H155" i="49"/>
  <c r="G155" i="49"/>
  <c r="I154" i="49"/>
  <c r="I153" i="49"/>
  <c r="I152" i="49"/>
  <c r="I151" i="49"/>
  <c r="I150" i="49"/>
  <c r="I149" i="49"/>
  <c r="I148" i="49"/>
  <c r="I147" i="49"/>
  <c r="I146" i="49"/>
  <c r="I145" i="49"/>
  <c r="I144" i="49"/>
  <c r="I143" i="49"/>
  <c r="H140" i="49"/>
  <c r="G140" i="49"/>
  <c r="I139" i="49"/>
  <c r="I138" i="49"/>
  <c r="I137" i="49"/>
  <c r="I136" i="49"/>
  <c r="I135" i="49"/>
  <c r="I134" i="49"/>
  <c r="I133" i="49"/>
  <c r="I132" i="49"/>
  <c r="I131" i="49"/>
  <c r="I130" i="49"/>
  <c r="I129" i="49"/>
  <c r="I128" i="49"/>
  <c r="H123" i="49"/>
  <c r="G123" i="49"/>
  <c r="I122" i="49"/>
  <c r="I121" i="49"/>
  <c r="I120" i="49"/>
  <c r="I119" i="49"/>
  <c r="I118" i="49"/>
  <c r="I117" i="49"/>
  <c r="I116" i="49"/>
  <c r="I115" i="49"/>
  <c r="I114" i="49"/>
  <c r="I113" i="49"/>
  <c r="I112" i="49"/>
  <c r="I111" i="49"/>
  <c r="H109" i="49"/>
  <c r="G109" i="49"/>
  <c r="I108" i="49"/>
  <c r="I107" i="49"/>
  <c r="I106" i="49"/>
  <c r="I105" i="49"/>
  <c r="I104" i="49"/>
  <c r="I103" i="49"/>
  <c r="I102" i="49"/>
  <c r="I101" i="49"/>
  <c r="I100" i="49"/>
  <c r="I99" i="49"/>
  <c r="I98" i="49"/>
  <c r="I97" i="49"/>
  <c r="H95" i="49"/>
  <c r="G95" i="49"/>
  <c r="I94" i="49"/>
  <c r="I93" i="49"/>
  <c r="I92" i="49"/>
  <c r="I91" i="49"/>
  <c r="I90" i="49"/>
  <c r="I89" i="49"/>
  <c r="I88" i="49"/>
  <c r="I87" i="49"/>
  <c r="I86" i="49"/>
  <c r="I85" i="49"/>
  <c r="I84" i="49"/>
  <c r="I83" i="49"/>
  <c r="V68" i="2"/>
  <c r="W68" i="2"/>
  <c r="AT68" i="2"/>
  <c r="H2" i="233" l="1"/>
  <c r="H2" i="240"/>
  <c r="H2" i="245"/>
  <c r="H2" i="234"/>
  <c r="H2" i="241"/>
  <c r="H2" i="246"/>
  <c r="H2" i="232"/>
  <c r="H2" i="231"/>
  <c r="H2" i="236"/>
  <c r="H2" i="243"/>
  <c r="H2" i="235"/>
  <c r="H2" i="242"/>
  <c r="H2" i="229"/>
  <c r="H2" i="237"/>
  <c r="H2" i="238"/>
  <c r="H2" i="239"/>
  <c r="H2" i="244"/>
  <c r="H2" i="230"/>
  <c r="H2" i="228"/>
  <c r="H125" i="49"/>
  <c r="G125" i="49"/>
  <c r="I123" i="49"/>
  <c r="I109" i="49"/>
  <c r="I95" i="49"/>
  <c r="I140" i="49"/>
  <c r="I155" i="49"/>
  <c r="AW68" i="2"/>
  <c r="U68" i="2"/>
  <c r="U66" i="2" l="1"/>
  <c r="I125" i="49"/>
  <c r="B1" i="2" l="1"/>
  <c r="B62" i="2"/>
  <c r="AE64" i="2" l="1"/>
  <c r="AL64" i="2"/>
  <c r="AC64" i="2"/>
  <c r="AE71" i="2"/>
  <c r="AL81" i="2"/>
  <c r="AC69" i="2"/>
  <c r="I94" i="2" l="1"/>
  <c r="K96" i="2"/>
  <c r="C93" i="2"/>
  <c r="C94" i="2"/>
  <c r="C95" i="2"/>
  <c r="C96" i="2"/>
  <c r="C97" i="2"/>
  <c r="C98" i="2"/>
  <c r="C99" i="2"/>
  <c r="C100" i="2"/>
  <c r="C101" i="2"/>
  <c r="C102" i="2"/>
  <c r="C103" i="2"/>
  <c r="C104" i="2"/>
  <c r="C105" i="2"/>
  <c r="C106" i="2"/>
  <c r="C107" i="2"/>
  <c r="C108" i="2"/>
  <c r="C109" i="2"/>
  <c r="C110" i="2"/>
  <c r="C111" i="2"/>
  <c r="C67" i="2"/>
  <c r="C68" i="2"/>
  <c r="C69" i="2"/>
  <c r="C70" i="2"/>
  <c r="C71" i="2"/>
  <c r="C72" i="2"/>
  <c r="C73" i="2"/>
  <c r="C74" i="2"/>
  <c r="C75" i="2"/>
  <c r="C76" i="2"/>
  <c r="C77" i="2"/>
  <c r="C78" i="2"/>
  <c r="C79" i="2"/>
  <c r="C80" i="2"/>
  <c r="C81" i="2"/>
  <c r="C82" i="2"/>
  <c r="C83" i="2"/>
  <c r="C84" i="2"/>
  <c r="C85" i="2"/>
  <c r="AM64" i="2"/>
  <c r="AN64" i="2"/>
  <c r="AF64" i="2"/>
  <c r="AP64" i="2"/>
  <c r="AQ64" i="2"/>
  <c r="AH64" i="2"/>
  <c r="H76" i="49"/>
  <c r="G76" i="49"/>
  <c r="H75" i="49"/>
  <c r="H79" i="49" s="1"/>
  <c r="H45" i="49"/>
  <c r="AC71" i="2"/>
  <c r="AE75" i="2"/>
  <c r="B70" i="2"/>
  <c r="AC74" i="2"/>
  <c r="AC78" i="2"/>
  <c r="E82" i="2"/>
  <c r="B84" i="2"/>
  <c r="AC70" i="2"/>
  <c r="B107" i="2"/>
  <c r="E74" i="2"/>
  <c r="B98" i="2"/>
  <c r="AE86" i="2"/>
  <c r="AL86" i="2"/>
  <c r="AC80" i="2"/>
  <c r="B101" i="2"/>
  <c r="AE73" i="2"/>
  <c r="B77" i="2"/>
  <c r="B71" i="2"/>
  <c r="AE68" i="2"/>
  <c r="AE84" i="2"/>
  <c r="B74" i="2"/>
  <c r="AL80" i="2"/>
  <c r="AL75" i="2"/>
  <c r="B99" i="2"/>
  <c r="B97" i="2"/>
  <c r="B106" i="2"/>
  <c r="E83" i="2"/>
  <c r="AE74" i="2"/>
  <c r="AM81" i="2"/>
  <c r="AE82" i="2"/>
  <c r="B96" i="2"/>
  <c r="AC67" i="2"/>
  <c r="AL73" i="2"/>
  <c r="AL76" i="2"/>
  <c r="B109" i="2"/>
  <c r="B68" i="2"/>
  <c r="E70" i="2"/>
  <c r="AL67" i="2"/>
  <c r="AH83" i="2"/>
  <c r="AE80" i="2"/>
  <c r="E68" i="2"/>
  <c r="B79" i="2"/>
  <c r="AE77" i="2"/>
  <c r="AE76" i="2"/>
  <c r="B110" i="2"/>
  <c r="AE69" i="2"/>
  <c r="AE85" i="2"/>
  <c r="AS68" i="2"/>
  <c r="E75" i="2"/>
  <c r="B82" i="2"/>
  <c r="B111" i="2"/>
  <c r="B95" i="2"/>
  <c r="E80" i="2"/>
  <c r="B83" i="2"/>
  <c r="AC72" i="2"/>
  <c r="AC73" i="2"/>
  <c r="AE79" i="2"/>
  <c r="AE70" i="2"/>
  <c r="B73" i="2"/>
  <c r="AC77" i="2"/>
  <c r="AQ71" i="2"/>
  <c r="AE67" i="2"/>
  <c r="AE83" i="2"/>
  <c r="B102" i="2"/>
  <c r="AC82" i="2"/>
  <c r="E79" i="2"/>
  <c r="B78" i="2"/>
  <c r="AE78" i="2"/>
  <c r="B100" i="2"/>
  <c r="E81" i="2"/>
  <c r="B103" i="2"/>
  <c r="AC75" i="2"/>
  <c r="AL82" i="2"/>
  <c r="B104" i="2"/>
  <c r="E76" i="2"/>
  <c r="AE81" i="2"/>
  <c r="B75" i="2"/>
  <c r="AL83" i="2"/>
  <c r="E78" i="2"/>
  <c r="B80" i="2"/>
  <c r="AE72" i="2"/>
  <c r="B94" i="2"/>
  <c r="E77" i="2"/>
  <c r="AC79" i="2"/>
  <c r="AC86" i="2"/>
  <c r="AL69" i="2"/>
  <c r="B76" i="2"/>
  <c r="AL72" i="2"/>
  <c r="E84" i="2"/>
  <c r="AL84" i="2"/>
  <c r="E73" i="2"/>
  <c r="B85" i="2"/>
  <c r="AL70" i="2"/>
  <c r="B105" i="2"/>
  <c r="E72" i="2"/>
  <c r="AC84" i="2"/>
  <c r="AL74" i="2"/>
  <c r="B108" i="2"/>
  <c r="E69" i="2"/>
  <c r="B81" i="2"/>
  <c r="AC68" i="2"/>
  <c r="E71" i="2"/>
  <c r="AC85" i="2"/>
  <c r="AC83" i="2"/>
  <c r="AC76" i="2"/>
  <c r="AC81" i="2"/>
  <c r="AL77" i="2"/>
  <c r="AL71" i="2"/>
  <c r="E85" i="2"/>
  <c r="AL85" i="2"/>
  <c r="B72" i="2"/>
  <c r="AN67" i="2"/>
  <c r="AL79" i="2"/>
  <c r="AL78" i="2"/>
  <c r="AF79" i="2"/>
  <c r="AP79" i="2"/>
  <c r="K92" i="2" l="1"/>
  <c r="I92" i="2"/>
  <c r="I93" i="2"/>
  <c r="K93" i="2"/>
  <c r="K105" i="2"/>
  <c r="I99" i="2"/>
  <c r="K98" i="2"/>
  <c r="K111" i="2"/>
  <c r="I104" i="2"/>
  <c r="I105" i="2"/>
  <c r="I103" i="2"/>
  <c r="I108" i="2"/>
  <c r="I107" i="2"/>
  <c r="I100" i="2"/>
  <c r="K109" i="2"/>
  <c r="K108" i="2"/>
  <c r="K97" i="2"/>
  <c r="K100" i="2"/>
  <c r="K110" i="2"/>
  <c r="AE66" i="2"/>
  <c r="H168" i="49"/>
  <c r="I102" i="2"/>
  <c r="I98" i="2"/>
  <c r="K99" i="2"/>
  <c r="K106" i="2"/>
  <c r="K102" i="2"/>
  <c r="I96" i="2"/>
  <c r="I97" i="2"/>
  <c r="I109" i="2"/>
  <c r="I110" i="2"/>
  <c r="K101" i="2"/>
  <c r="K94" i="2"/>
  <c r="AE89" i="2"/>
  <c r="K54" i="2" s="1"/>
  <c r="I111" i="2"/>
  <c r="AC89" i="2"/>
  <c r="K52" i="2" s="1"/>
  <c r="K104" i="2"/>
  <c r="I101" i="2"/>
  <c r="I106" i="2"/>
  <c r="K107" i="2"/>
  <c r="I95" i="2"/>
  <c r="K103" i="2"/>
  <c r="K95" i="2"/>
  <c r="N108" i="2"/>
  <c r="L104" i="2"/>
  <c r="D159" i="49"/>
  <c r="AG64" i="2"/>
  <c r="AD64" i="2"/>
  <c r="AO64" i="2"/>
  <c r="C92" i="2"/>
  <c r="AN86" i="2"/>
  <c r="AQ82" i="2"/>
  <c r="AP81" i="2"/>
  <c r="AP68" i="2"/>
  <c r="AH79" i="2"/>
  <c r="AH76" i="2"/>
  <c r="AM77" i="2"/>
  <c r="AQ81" i="2"/>
  <c r="AQ76" i="2"/>
  <c r="AF69" i="2"/>
  <c r="AQ77" i="2"/>
  <c r="AD78" i="2"/>
  <c r="AX68" i="2"/>
  <c r="AN78" i="2"/>
  <c r="AM78" i="2"/>
  <c r="AH82" i="2"/>
  <c r="AH75" i="2"/>
  <c r="AM82" i="2"/>
  <c r="AG81" i="2"/>
  <c r="AM67" i="2"/>
  <c r="AF78" i="2"/>
  <c r="AH77" i="2"/>
  <c r="AF73" i="2"/>
  <c r="AQ83" i="2"/>
  <c r="AH70" i="2"/>
  <c r="AM79" i="2"/>
  <c r="AF70" i="2"/>
  <c r="AQ75" i="2"/>
  <c r="AN74" i="2"/>
  <c r="AQ86" i="2"/>
  <c r="AF81" i="2"/>
  <c r="AP78" i="2"/>
  <c r="AF77" i="2"/>
  <c r="AH81" i="2"/>
  <c r="AQ73" i="2"/>
  <c r="AM74" i="2"/>
  <c r="AF86" i="2"/>
  <c r="AN80" i="2"/>
  <c r="AM83" i="2"/>
  <c r="AP80" i="2"/>
  <c r="AF71" i="2"/>
  <c r="AF83" i="2"/>
  <c r="AN69" i="2"/>
  <c r="AN71" i="2"/>
  <c r="AM80" i="2"/>
  <c r="AM69" i="2"/>
  <c r="AF72" i="2"/>
  <c r="AH80" i="2"/>
  <c r="AM72" i="2"/>
  <c r="AF82" i="2"/>
  <c r="AP73" i="2"/>
  <c r="AN84" i="2"/>
  <c r="AP74" i="2"/>
  <c r="AH73" i="2"/>
  <c r="AQ78" i="2"/>
  <c r="AH85" i="2"/>
  <c r="AM71" i="2"/>
  <c r="AH72" i="2"/>
  <c r="AP75" i="2"/>
  <c r="AQ67" i="2"/>
  <c r="AM70" i="2"/>
  <c r="AM73" i="2"/>
  <c r="AP67" i="2"/>
  <c r="AN83" i="2"/>
  <c r="AP69" i="2"/>
  <c r="AQ85" i="2"/>
  <c r="AF74" i="2"/>
  <c r="AN85" i="2"/>
  <c r="AN75" i="2"/>
  <c r="AM86" i="2"/>
  <c r="AH74" i="2"/>
  <c r="AP76" i="2"/>
  <c r="AF75" i="2"/>
  <c r="AP85" i="2"/>
  <c r="AQ72" i="2"/>
  <c r="AQ69" i="2"/>
  <c r="AQ79" i="2"/>
  <c r="AP77" i="2"/>
  <c r="AP71" i="2"/>
  <c r="AP82" i="2"/>
  <c r="AM76" i="2"/>
  <c r="AI68" i="2"/>
  <c r="AN77" i="2"/>
  <c r="AN68" i="2"/>
  <c r="AN82" i="2"/>
  <c r="AH67" i="2"/>
  <c r="AH71" i="2"/>
  <c r="AQ74" i="2"/>
  <c r="AF76" i="2"/>
  <c r="AH69" i="2"/>
  <c r="AQ70" i="2"/>
  <c r="AP84" i="2"/>
  <c r="AH86" i="2"/>
  <c r="AP83" i="2"/>
  <c r="AN73" i="2"/>
  <c r="AH84" i="2"/>
  <c r="AN79" i="2"/>
  <c r="AF68" i="2"/>
  <c r="AH78" i="2"/>
  <c r="AN72" i="2"/>
  <c r="AP86" i="2"/>
  <c r="AM84" i="2"/>
  <c r="AP72" i="2"/>
  <c r="AN70" i="2"/>
  <c r="AP70" i="2"/>
  <c r="AF84" i="2"/>
  <c r="AM75" i="2"/>
  <c r="AQ84" i="2"/>
  <c r="AN76" i="2"/>
  <c r="AN81" i="2"/>
  <c r="AF85" i="2"/>
  <c r="AQ80" i="2"/>
  <c r="AF67" i="2"/>
  <c r="AF80" i="2"/>
  <c r="AM85" i="2"/>
  <c r="AO71" i="2"/>
  <c r="N92" i="2" l="1"/>
  <c r="L92" i="2"/>
  <c r="L93" i="2"/>
  <c r="N106" i="2"/>
  <c r="N96" i="2"/>
  <c r="AI89" i="2"/>
  <c r="N98" i="2"/>
  <c r="N102" i="2"/>
  <c r="N100" i="2"/>
  <c r="N105" i="2"/>
  <c r="N107" i="2"/>
  <c r="N99" i="2"/>
  <c r="N110" i="2"/>
  <c r="N104" i="2"/>
  <c r="N109" i="2"/>
  <c r="N101" i="2"/>
  <c r="N95" i="2"/>
  <c r="L109" i="2"/>
  <c r="N103" i="2"/>
  <c r="L111" i="2"/>
  <c r="N94" i="2"/>
  <c r="N111" i="2"/>
  <c r="L95" i="2"/>
  <c r="N97" i="2"/>
  <c r="I112" i="2"/>
  <c r="L100" i="2"/>
  <c r="L97" i="2"/>
  <c r="L96" i="2"/>
  <c r="L107" i="2"/>
  <c r="L94" i="2"/>
  <c r="L102" i="2"/>
  <c r="L105" i="2"/>
  <c r="L108" i="2"/>
  <c r="L99" i="2"/>
  <c r="L106" i="2"/>
  <c r="L103" i="2"/>
  <c r="L110" i="2"/>
  <c r="L98" i="2"/>
  <c r="L101" i="2"/>
  <c r="AF89" i="2"/>
  <c r="K55" i="2" s="1"/>
  <c r="AI66" i="2"/>
  <c r="J103" i="2"/>
  <c r="M106" i="2"/>
  <c r="AS66" i="2"/>
  <c r="I115" i="2" s="1"/>
  <c r="AG76" i="2"/>
  <c r="AO76" i="2"/>
  <c r="AG69" i="2"/>
  <c r="AO80" i="2"/>
  <c r="AG70" i="2"/>
  <c r="AD68" i="2"/>
  <c r="AO73" i="2"/>
  <c r="AO83" i="2"/>
  <c r="AD82" i="2"/>
  <c r="AG74" i="2"/>
  <c r="AG72" i="2"/>
  <c r="AO86" i="2"/>
  <c r="AD74" i="2"/>
  <c r="AO82" i="2"/>
  <c r="AG77" i="2"/>
  <c r="AD84" i="2"/>
  <c r="AO85" i="2"/>
  <c r="AD80" i="2"/>
  <c r="AG79" i="2"/>
  <c r="AO70" i="2"/>
  <c r="AD75" i="2"/>
  <c r="AO68" i="2"/>
  <c r="AD70" i="2"/>
  <c r="AG67" i="2"/>
  <c r="AD79" i="2"/>
  <c r="AG85" i="2"/>
  <c r="AG83" i="2"/>
  <c r="AG75" i="2"/>
  <c r="AD83" i="2"/>
  <c r="AO75" i="2"/>
  <c r="AG82" i="2"/>
  <c r="AG71" i="2"/>
  <c r="AD72" i="2"/>
  <c r="AD69" i="2"/>
  <c r="AG84" i="2"/>
  <c r="AG78" i="2"/>
  <c r="AG73" i="2"/>
  <c r="AD86" i="2"/>
  <c r="AD76" i="2"/>
  <c r="AD77" i="2"/>
  <c r="AO79" i="2"/>
  <c r="AO74" i="2"/>
  <c r="AG68" i="2"/>
  <c r="AO81" i="2"/>
  <c r="AO69" i="2"/>
  <c r="AG86" i="2"/>
  <c r="AD67" i="2"/>
  <c r="AO84" i="2"/>
  <c r="AD81" i="2"/>
  <c r="AG80" i="2"/>
  <c r="AO78" i="2"/>
  <c r="AD85" i="2"/>
  <c r="AO67" i="2"/>
  <c r="AD71" i="2"/>
  <c r="AO72" i="2"/>
  <c r="AD73" i="2"/>
  <c r="AO77" i="2"/>
  <c r="M93" i="2" l="1"/>
  <c r="M92" i="2"/>
  <c r="J92" i="2"/>
  <c r="J93" i="2"/>
  <c r="M100" i="2"/>
  <c r="M97" i="2"/>
  <c r="M96" i="2"/>
  <c r="M104" i="2"/>
  <c r="M94" i="2"/>
  <c r="M98" i="2"/>
  <c r="M110" i="2"/>
  <c r="M111" i="2"/>
  <c r="M109" i="2"/>
  <c r="M102" i="2"/>
  <c r="M108" i="2"/>
  <c r="AK78" i="2"/>
  <c r="AZ78" i="2" s="1"/>
  <c r="M103" i="2"/>
  <c r="M99" i="2"/>
  <c r="M101" i="2"/>
  <c r="J94" i="2"/>
  <c r="AK72" i="2"/>
  <c r="AZ72" i="2" s="1"/>
  <c r="J97" i="2"/>
  <c r="AK76" i="2"/>
  <c r="AZ76" i="2" s="1"/>
  <c r="J101" i="2"/>
  <c r="M105" i="2"/>
  <c r="J107" i="2"/>
  <c r="AK82" i="2"/>
  <c r="AZ82" i="2" s="1"/>
  <c r="J105" i="2"/>
  <c r="AK80" i="2"/>
  <c r="AZ80" i="2" s="1"/>
  <c r="AK69" i="2"/>
  <c r="AZ69" i="2" s="1"/>
  <c r="J104" i="2"/>
  <c r="AK79" i="2"/>
  <c r="AZ79" i="2" s="1"/>
  <c r="AK74" i="2"/>
  <c r="AZ74" i="2" s="1"/>
  <c r="J99" i="2"/>
  <c r="J98" i="2"/>
  <c r="AK73" i="2"/>
  <c r="AZ73" i="2" s="1"/>
  <c r="AG89" i="2"/>
  <c r="K56" i="2" s="1"/>
  <c r="M95" i="2"/>
  <c r="J111" i="2"/>
  <c r="AK86" i="2"/>
  <c r="AZ86" i="2" s="1"/>
  <c r="AK83" i="2"/>
  <c r="AZ83" i="2" s="1"/>
  <c r="J108" i="2"/>
  <c r="AK85" i="2"/>
  <c r="AZ85" i="2" s="1"/>
  <c r="J110" i="2"/>
  <c r="M107" i="2"/>
  <c r="J102" i="2"/>
  <c r="AK77" i="2"/>
  <c r="AZ77" i="2" s="1"/>
  <c r="AK75" i="2"/>
  <c r="AZ75" i="2" s="1"/>
  <c r="J100" i="2"/>
  <c r="AK70" i="2"/>
  <c r="AZ70" i="2" s="1"/>
  <c r="J95" i="2"/>
  <c r="AK67" i="2"/>
  <c r="AD89" i="2"/>
  <c r="K53" i="2" s="1"/>
  <c r="J96" i="2"/>
  <c r="AK71" i="2"/>
  <c r="AZ71" i="2" s="1"/>
  <c r="AK81" i="2"/>
  <c r="AZ81" i="2" s="1"/>
  <c r="J106" i="2"/>
  <c r="J109" i="2"/>
  <c r="AK84" i="2"/>
  <c r="AZ84" i="2" s="1"/>
  <c r="AR82" i="2"/>
  <c r="AR77" i="2"/>
  <c r="AR78" i="2"/>
  <c r="AR86" i="2"/>
  <c r="AR83" i="2"/>
  <c r="AR74" i="2"/>
  <c r="AR80" i="2"/>
  <c r="AR79" i="2"/>
  <c r="AR69" i="2"/>
  <c r="AR70" i="2"/>
  <c r="AR75" i="2"/>
  <c r="AR81" i="2"/>
  <c r="AR85" i="2"/>
  <c r="AR84" i="2"/>
  <c r="AR73" i="2"/>
  <c r="AR72" i="2"/>
  <c r="I79" i="2"/>
  <c r="I85" i="2"/>
  <c r="I73" i="2"/>
  <c r="I82" i="2"/>
  <c r="I83" i="2"/>
  <c r="I74" i="2"/>
  <c r="I84" i="2"/>
  <c r="I69" i="2"/>
  <c r="I72" i="2"/>
  <c r="I77" i="2"/>
  <c r="I71" i="2"/>
  <c r="I76" i="2"/>
  <c r="I81" i="2"/>
  <c r="I80" i="2"/>
  <c r="I78" i="2"/>
  <c r="J112" i="2" l="1"/>
  <c r="J66" i="2"/>
  <c r="AZ67" i="2"/>
  <c r="J77" i="2"/>
  <c r="L77" i="2" s="1"/>
  <c r="M77" i="2" s="1"/>
  <c r="J81" i="2"/>
  <c r="L81" i="2" s="1"/>
  <c r="M81" i="2" s="1"/>
  <c r="J74" i="2"/>
  <c r="L74" i="2" s="1"/>
  <c r="M74" i="2" s="1"/>
  <c r="J85" i="2"/>
  <c r="L85" i="2" s="1"/>
  <c r="M85" i="2" s="1"/>
  <c r="J78" i="2"/>
  <c r="L78" i="2" s="1"/>
  <c r="M78" i="2" s="1"/>
  <c r="J76" i="2"/>
  <c r="L76" i="2" s="1"/>
  <c r="M76" i="2" s="1"/>
  <c r="J82" i="2"/>
  <c r="L82" i="2" s="1"/>
  <c r="M82" i="2" s="1"/>
  <c r="J80" i="2"/>
  <c r="L80" i="2" s="1"/>
  <c r="M80" i="2" s="1"/>
  <c r="J73" i="2"/>
  <c r="L73" i="2" s="1"/>
  <c r="M73" i="2" s="1"/>
  <c r="J69" i="2"/>
  <c r="L69" i="2" s="1"/>
  <c r="J84" i="2"/>
  <c r="L84" i="2" s="1"/>
  <c r="M84" i="2" s="1"/>
  <c r="J83" i="2"/>
  <c r="L83" i="2" s="1"/>
  <c r="M83" i="2" s="1"/>
  <c r="J72" i="2"/>
  <c r="L72" i="2" s="1"/>
  <c r="M72" i="2" s="1"/>
  <c r="J79" i="2"/>
  <c r="L79" i="2" s="1"/>
  <c r="M79" i="2" s="1"/>
  <c r="J71" i="2"/>
  <c r="L71" i="2" s="1"/>
  <c r="M71" i="2" s="1"/>
  <c r="I66" i="49"/>
  <c r="I67" i="49"/>
  <c r="I68" i="49"/>
  <c r="I69" i="49"/>
  <c r="I70" i="49"/>
  <c r="I71" i="49"/>
  <c r="I72" i="49"/>
  <c r="I73" i="49"/>
  <c r="G74" i="49"/>
  <c r="I74" i="49" s="1"/>
  <c r="I52" i="49"/>
  <c r="I53" i="49"/>
  <c r="I54" i="49"/>
  <c r="I55" i="49"/>
  <c r="I56" i="49"/>
  <c r="I57" i="49"/>
  <c r="I58" i="49"/>
  <c r="I59" i="49"/>
  <c r="I60" i="49"/>
  <c r="G36" i="49"/>
  <c r="G37" i="49"/>
  <c r="I37" i="49" s="1"/>
  <c r="G38" i="49"/>
  <c r="I38" i="49" s="1"/>
  <c r="G39" i="49"/>
  <c r="I39" i="49" s="1"/>
  <c r="G40" i="49"/>
  <c r="I40" i="49" s="1"/>
  <c r="G41" i="49"/>
  <c r="I41" i="49" s="1"/>
  <c r="G42" i="49"/>
  <c r="I42" i="49" s="1"/>
  <c r="G43" i="49"/>
  <c r="I43" i="49" s="1"/>
  <c r="G44" i="49"/>
  <c r="I44" i="49" s="1"/>
  <c r="E155" i="2"/>
  <c r="D222" i="228" s="1"/>
  <c r="B155" i="2"/>
  <c r="C222" i="228" s="1"/>
  <c r="I65" i="49"/>
  <c r="G35" i="49"/>
  <c r="I35" i="49" s="1"/>
  <c r="I51" i="49"/>
  <c r="F79" i="49"/>
  <c r="K157" i="2"/>
  <c r="K155" i="2"/>
  <c r="M155" i="2"/>
  <c r="M3" i="2"/>
  <c r="I64" i="49"/>
  <c r="I76" i="49" s="1"/>
  <c r="I63" i="49"/>
  <c r="I50" i="49"/>
  <c r="I49" i="49"/>
  <c r="L34" i="2"/>
  <c r="G34" i="49"/>
  <c r="I34" i="49" s="1"/>
  <c r="G33" i="49"/>
  <c r="I33" i="49" s="1"/>
  <c r="D4" i="49"/>
  <c r="H3" i="49"/>
  <c r="M69" i="2" l="1"/>
  <c r="I36" i="49"/>
  <c r="I45" i="49" s="1"/>
  <c r="L66" i="2"/>
  <c r="AV66" i="2"/>
  <c r="AW66" i="2"/>
  <c r="L148" i="2" s="1"/>
  <c r="AT66" i="2"/>
  <c r="V66" i="2"/>
  <c r="I55" i="2" s="1"/>
  <c r="M55" i="2" s="1"/>
  <c r="W66" i="2"/>
  <c r="I56" i="2" s="1"/>
  <c r="M56" i="2" s="1"/>
  <c r="G45" i="49"/>
  <c r="G61" i="49"/>
  <c r="G75" i="49"/>
  <c r="I61" i="49"/>
  <c r="I75" i="49"/>
  <c r="I79" i="49" s="1"/>
  <c r="M4" i="2"/>
  <c r="H2" i="49"/>
  <c r="S68" i="2"/>
  <c r="AL68" i="2"/>
  <c r="M66" i="2" l="1"/>
  <c r="G79" i="49"/>
  <c r="G170" i="49" s="1"/>
  <c r="I170" i="49" s="1"/>
  <c r="I148" i="2"/>
  <c r="AL66" i="2"/>
  <c r="S66" i="2"/>
  <c r="I52" i="2" s="1"/>
  <c r="J75" i="2"/>
  <c r="L75" i="2" s="1"/>
  <c r="J70" i="2"/>
  <c r="L70" i="2" s="1"/>
  <c r="I54" i="2"/>
  <c r="M54" i="2" s="1"/>
  <c r="AO66" i="2"/>
  <c r="AP66" i="2"/>
  <c r="AC66" i="2"/>
  <c r="AF66" i="2"/>
  <c r="AD66" i="2"/>
  <c r="AG66" i="2"/>
  <c r="I168" i="49"/>
  <c r="T68" i="2"/>
  <c r="AM68" i="2"/>
  <c r="G168" i="49" l="1"/>
  <c r="M52" i="2"/>
  <c r="M112" i="2"/>
  <c r="J68" i="2"/>
  <c r="L68" i="2" s="1"/>
  <c r="L112" i="2"/>
  <c r="AN66" i="2"/>
  <c r="T66" i="2"/>
  <c r="I53" i="2" s="1"/>
  <c r="M53" i="2" s="1"/>
  <c r="AM66" i="2"/>
  <c r="K112" i="2"/>
  <c r="H166" i="49"/>
  <c r="H169" i="49" s="1"/>
  <c r="I166" i="49"/>
  <c r="I169" i="49" s="1"/>
  <c r="G166" i="49"/>
  <c r="G169" i="49" s="1"/>
  <c r="AJ68" i="2"/>
  <c r="Z68" i="2"/>
  <c r="Y68" i="2"/>
  <c r="AA68" i="2"/>
  <c r="Z66" i="2" l="1"/>
  <c r="AA66" i="2"/>
  <c r="AJ66" i="2"/>
  <c r="AJ89" i="2"/>
  <c r="K59" i="2" s="1"/>
  <c r="H167" i="49"/>
  <c r="H171" i="49" s="1"/>
  <c r="AR71" i="2"/>
  <c r="I171" i="49"/>
  <c r="AH68" i="2"/>
  <c r="AQ68" i="2"/>
  <c r="N93" i="2" l="1"/>
  <c r="N112" i="2" s="1"/>
  <c r="I59" i="2"/>
  <c r="M59" i="2" s="1"/>
  <c r="AK68" i="2"/>
  <c r="AZ68" i="2" s="1"/>
  <c r="AH89" i="2"/>
  <c r="G167" i="49"/>
  <c r="G171" i="49" s="1"/>
  <c r="E177" i="49" s="1"/>
  <c r="AH66" i="2"/>
  <c r="AR67" i="2"/>
  <c r="AR76" i="2"/>
  <c r="I75" i="2"/>
  <c r="M75" i="2" s="1"/>
  <c r="AR68" i="2"/>
  <c r="M68" i="2"/>
  <c r="I70" i="2"/>
  <c r="Y66" i="2"/>
  <c r="AQ66" i="2"/>
  <c r="X68" i="2"/>
  <c r="M70" i="2" l="1"/>
  <c r="I60" i="2"/>
  <c r="M60" i="2" s="1"/>
  <c r="M61" i="2" s="1"/>
  <c r="K58" i="2"/>
  <c r="K61" i="2" s="1"/>
  <c r="AZ66" i="2"/>
  <c r="AB68" i="2"/>
  <c r="I67" i="2" s="1"/>
  <c r="J67" i="2"/>
  <c r="X66" i="2"/>
  <c r="I58" i="2" s="1"/>
  <c r="AK89" i="2"/>
  <c r="AZ89" i="2"/>
  <c r="E173" i="49"/>
  <c r="AR66" i="2"/>
  <c r="AK66" i="2"/>
  <c r="I123" i="2" l="1"/>
  <c r="I124" i="2"/>
  <c r="I138" i="2"/>
  <c r="I141" i="2"/>
  <c r="I142" i="2"/>
  <c r="I137" i="2"/>
  <c r="I133" i="2"/>
  <c r="I126" i="2"/>
  <c r="I139" i="2"/>
  <c r="I127" i="2"/>
  <c r="I132" i="2"/>
  <c r="I136" i="2"/>
  <c r="I140" i="2"/>
  <c r="I135" i="2"/>
  <c r="I128" i="2"/>
  <c r="I131" i="2"/>
  <c r="I134" i="2"/>
  <c r="I125" i="2"/>
  <c r="I130" i="2"/>
  <c r="I129" i="2"/>
  <c r="J86" i="2"/>
  <c r="I86" i="2"/>
  <c r="I61" i="2"/>
  <c r="I113" i="2"/>
  <c r="I114" i="2"/>
  <c r="L67" i="2"/>
  <c r="L124" i="2" s="1"/>
  <c r="I117" i="2"/>
  <c r="K117" i="2" s="1"/>
  <c r="AB66" i="2"/>
  <c r="E175" i="49"/>
  <c r="E176" i="49" s="1"/>
  <c r="E174" i="49"/>
  <c r="M124" i="2" l="1"/>
  <c r="L123" i="2"/>
  <c r="L139" i="2"/>
  <c r="L129" i="2"/>
  <c r="L142" i="2"/>
  <c r="L127" i="2"/>
  <c r="L126" i="2"/>
  <c r="L140" i="2"/>
  <c r="L137" i="2"/>
  <c r="L128" i="2"/>
  <c r="L135" i="2"/>
  <c r="L131" i="2"/>
  <c r="L132" i="2"/>
  <c r="L138" i="2"/>
  <c r="L133" i="2"/>
  <c r="L125" i="2"/>
  <c r="L141" i="2"/>
  <c r="L136" i="2"/>
  <c r="L130" i="2"/>
  <c r="L134" i="2"/>
  <c r="I143" i="2"/>
  <c r="M123" i="2"/>
  <c r="M67" i="2"/>
  <c r="L86" i="2"/>
  <c r="I116" i="2"/>
  <c r="K116" i="2" s="1"/>
  <c r="M126" i="2" l="1"/>
  <c r="M137" i="2"/>
  <c r="M134" i="2"/>
  <c r="M125" i="2"/>
  <c r="M132" i="2"/>
  <c r="M135" i="2"/>
  <c r="M128" i="2"/>
  <c r="M136" i="2"/>
  <c r="M139" i="2"/>
  <c r="M127" i="2"/>
  <c r="M129" i="2"/>
  <c r="M133" i="2"/>
  <c r="M86" i="2"/>
  <c r="M130" i="2"/>
  <c r="M138" i="2"/>
  <c r="M140" i="2"/>
  <c r="M142" i="2"/>
  <c r="M141" i="2"/>
  <c r="M131" i="2"/>
  <c r="M143" i="2" l="1"/>
  <c r="L143" i="2"/>
</calcChain>
</file>

<file path=xl/sharedStrings.xml><?xml version="1.0" encoding="utf-8"?>
<sst xmlns="http://schemas.openxmlformats.org/spreadsheetml/2006/main" count="3645" uniqueCount="362">
  <si>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</si>
  <si>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</si>
  <si>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</si>
  <si>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</si>
  <si>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</si>
  <si>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</si>
  <si>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</si>
  <si>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</si>
  <si>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</si>
  <si>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</si>
  <si>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</si>
  <si>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</si>
  <si>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</si>
  <si>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</si>
  <si>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</si>
  <si>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Réservé à l'organisme gestionnaire du programme</t>
  </si>
  <si>
    <t>N° de dossier</t>
  </si>
  <si>
    <t>Nombre de partenaires</t>
  </si>
  <si>
    <t>Volet général</t>
  </si>
  <si>
    <t>en francais</t>
  </si>
  <si>
    <t>en anglais</t>
  </si>
  <si>
    <t>Adresse postale professionnelle</t>
  </si>
  <si>
    <t>Numéro de voie</t>
  </si>
  <si>
    <t>Code postal</t>
  </si>
  <si>
    <t>Ville</t>
  </si>
  <si>
    <t>Pays</t>
  </si>
  <si>
    <t>oui</t>
  </si>
  <si>
    <t>Récapitulatif des demandes financières par partenaire</t>
  </si>
  <si>
    <t>Nom du partenaire</t>
  </si>
  <si>
    <t>Signature</t>
  </si>
  <si>
    <t>Qualité</t>
  </si>
  <si>
    <t>Type de partenaire</t>
  </si>
  <si>
    <t>EPSCP</t>
  </si>
  <si>
    <t>EPST</t>
  </si>
  <si>
    <t>EPA</t>
  </si>
  <si>
    <t>Genre</t>
  </si>
  <si>
    <t>Madame</t>
  </si>
  <si>
    <t>Monsieur</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</si>
  <si>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</si>
  <si>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</si>
  <si>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</si>
  <si>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</si>
  <si>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</si>
  <si>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</si>
  <si>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</si>
  <si>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</si>
  <si>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Coût unitaire</t>
  </si>
  <si>
    <t>Quantité</t>
  </si>
  <si>
    <t>Total équipement</t>
  </si>
  <si>
    <t>Total personnel</t>
  </si>
  <si>
    <t>Fonctionnement (si le partenaire récupère la TVA, indiquer le coût hors TVA)</t>
  </si>
  <si>
    <t>Missions</t>
  </si>
  <si>
    <t>Sous-total missions</t>
  </si>
  <si>
    <t>Total fonctionnement</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</si>
  <si>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</si>
  <si>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</si>
  <si>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</si>
  <si>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</si>
  <si>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</si>
  <si>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</si>
  <si>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</si>
  <si>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Total facturation interne</t>
  </si>
  <si>
    <t>Identification de l'établissement partenaire</t>
  </si>
  <si>
    <t>Frais d'environnement</t>
  </si>
  <si>
    <t>DPM</t>
  </si>
  <si>
    <t>XX</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</si>
  <si>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</si>
  <si>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</si>
  <si>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</si>
  <si>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 xml:space="preserve">Il s'agit du coût total de ces matériels. </t>
  </si>
  <si>
    <t>non</t>
  </si>
  <si>
    <t>Durée du projet (en mois)</t>
  </si>
  <si>
    <t>Titre du projet</t>
  </si>
  <si>
    <t>Acronyme du projet</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</si>
  <si>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</si>
  <si>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</si>
  <si>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</si>
  <si>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</si>
  <si>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</si>
  <si>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</si>
  <si>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</si>
  <si>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</si>
  <si>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Document Administratif et Financier - Notice</t>
  </si>
  <si>
    <t>2 - Onglets "Part1-Coord", "Part2", "Part3"…</t>
  </si>
  <si>
    <t>Autre établissement public à but non lucratif</t>
  </si>
  <si>
    <t>Autre établissement privé à but non lucratif</t>
  </si>
  <si>
    <t>2-2-1 Equipement</t>
  </si>
  <si>
    <t>1 - Onglet "VoletGeneral"</t>
  </si>
  <si>
    <t>% (taux)</t>
  </si>
  <si>
    <t>Type de contrat (CDD, CDI, …)</t>
  </si>
  <si>
    <t>Sous-total personnel sans financement</t>
  </si>
  <si>
    <t>Sous-total personnel avec financement</t>
  </si>
  <si>
    <t>Primes et heures complémentaires</t>
  </si>
  <si>
    <t>Pour les partenaires publics, une case "Primes et heures complémentaires" permet d'indiquer le montant demandé à l'ANR pour les primes et heures complémentaires pour le personnel.</t>
  </si>
  <si>
    <t>Sollicités</t>
  </si>
  <si>
    <t>Récapitulatif des co-financements</t>
  </si>
  <si>
    <t>Fondation de recherche</t>
  </si>
  <si>
    <t>Description (CR, IE, …)</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</si>
  <si>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</si>
  <si>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</si>
  <si>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</si>
  <si>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</si>
  <si>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</si>
  <si>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Personnel sans demande de financement</t>
  </si>
  <si>
    <t>Personnel avec demande de financement</t>
  </si>
  <si>
    <t>Autres soutiens financiers sollicités ou obtenus liés au projet</t>
  </si>
  <si>
    <t>Responsable du projet</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</si>
  <si>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</si>
  <si>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t>
  </si>
  <si>
    <t>Types de contrat personnels</t>
  </si>
  <si>
    <t>CDI</t>
  </si>
  <si>
    <t>CDI de projet/chantier</t>
  </si>
  <si>
    <t>CDD</t>
  </si>
  <si>
    <t>Statutaire</t>
  </si>
  <si>
    <t>CDD doctorant</t>
  </si>
  <si>
    <t>CDD post-doctorants</t>
  </si>
  <si>
    <t>Civilité</t>
  </si>
  <si>
    <t>Type étab partenaire</t>
  </si>
  <si>
    <t>Type étab coord</t>
  </si>
  <si>
    <t>min demande projet (€)</t>
  </si>
  <si>
    <t>max demande projet (€)</t>
  </si>
  <si>
    <t>Part2</t>
  </si>
  <si>
    <t>Part3</t>
  </si>
  <si>
    <t>Part4</t>
  </si>
  <si>
    <t>Part5</t>
  </si>
  <si>
    <t>Part6</t>
  </si>
  <si>
    <t>Part7</t>
  </si>
  <si>
    <t>Part8</t>
  </si>
  <si>
    <t>Part1-Coord</t>
  </si>
  <si>
    <t>Part9</t>
  </si>
  <si>
    <t>Part10</t>
  </si>
  <si>
    <t>Part11</t>
  </si>
  <si>
    <t>Part12</t>
  </si>
  <si>
    <t>Part13</t>
  </si>
  <si>
    <t>Part14</t>
  </si>
  <si>
    <t>Part15</t>
  </si>
  <si>
    <t>Part16</t>
  </si>
  <si>
    <t>Part17</t>
  </si>
  <si>
    <t>Part18</t>
  </si>
  <si>
    <t>Part19</t>
  </si>
  <si>
    <t>Part20</t>
  </si>
  <si>
    <t>Nom feuille partenaire</t>
  </si>
  <si>
    <t>coût totaux</t>
  </si>
  <si>
    <t>équipt</t>
  </si>
  <si>
    <t>RH</t>
  </si>
  <si>
    <t>Fctmt</t>
  </si>
  <si>
    <t>factu int</t>
  </si>
  <si>
    <t>frais struct</t>
  </si>
  <si>
    <t>frais gestion</t>
  </si>
  <si>
    <t>frais env</t>
  </si>
  <si>
    <t>G</t>
  </si>
  <si>
    <t>H</t>
  </si>
  <si>
    <t>I</t>
  </si>
  <si>
    <t>Totaux</t>
  </si>
  <si>
    <t>Eligible</t>
  </si>
  <si>
    <t>Nom de l’appel</t>
  </si>
  <si>
    <t>Base EOTP</t>
  </si>
  <si>
    <t>(à régler dans la page réglage)</t>
  </si>
  <si>
    <r>
      <t xml:space="preserve">Dont personnel </t>
    </r>
    <r>
      <rPr>
        <b/>
        <i/>
        <sz val="9"/>
        <rFont val="Calibri"/>
        <family val="2"/>
      </rPr>
      <t>statutaire</t>
    </r>
    <r>
      <rPr>
        <b/>
        <sz val="9"/>
        <rFont val="Calibri"/>
        <family val="2"/>
      </rPr>
      <t xml:space="preserve"> avec financement</t>
    </r>
  </si>
  <si>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</si>
  <si>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</si>
  <si>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</si>
  <si>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</si>
  <si>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</si>
  <si>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</si>
  <si>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</si>
  <si>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</si>
  <si>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</si>
  <si>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</si>
  <si>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</si>
  <si>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</si>
  <si>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</si>
  <si>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Case_perso_statutaire</t>
  </si>
  <si>
    <t>Case_prestationServiceExterne</t>
  </si>
  <si>
    <t>Case_frais_environnement</t>
  </si>
  <si>
    <t>Case_frais_gestion</t>
  </si>
  <si>
    <t>max RH statutaires (%)</t>
  </si>
  <si>
    <t>cofi obtenus</t>
  </si>
  <si>
    <t>cofi sollicités</t>
  </si>
  <si>
    <t>Commentaire buget (si nécessaire) :</t>
  </si>
  <si>
    <t>Total des autres financements (hors Europe)</t>
  </si>
  <si>
    <t>Total des financements européens</t>
  </si>
  <si>
    <t>Case_cofi_horsUE</t>
  </si>
  <si>
    <t>Co-financements totaux</t>
  </si>
  <si>
    <t>Autres dépenses de fonctionnement</t>
  </si>
  <si>
    <t>Sous-total autres dépenses de fonctionnement</t>
  </si>
  <si>
    <t>Correspondant du projet</t>
  </si>
  <si>
    <t>presta service externes</t>
  </si>
  <si>
    <t>calcul condition validité frais gestion :</t>
  </si>
  <si>
    <t>Mail contact (in Notice)</t>
  </si>
  <si>
    <t>Les dépenses de personnel permanent, y compris statutaire, et non permanent prises en compte dans l’assiette ne concernent que la quotité de travail de ces personnels qui est directement affectée au projet.</t>
  </si>
  <si>
    <t xml:space="preserve">2-2-5 Frais d'environnement </t>
  </si>
  <si>
    <t>2-2-6 Coût complet, aide demandée</t>
  </si>
  <si>
    <t>2-2-3 Fonctionnement, prestation de service et facturation interne</t>
  </si>
  <si>
    <t>Année de l’appel</t>
  </si>
  <si>
    <t>Frais généraux</t>
  </si>
  <si>
    <t>frais généraux</t>
  </si>
  <si>
    <t>personnel</t>
  </si>
  <si>
    <t>facturation interne</t>
  </si>
  <si>
    <t>Chaque établissement et partenaire renseigne l'onglet qui lui correspond. Merci de régler le type de partenaire en premier lieu afin d’activer les bonnes cases de l’onglet.</t>
  </si>
  <si>
    <t xml:space="preserve">Renseigner les tableaux par nature de demande. La justification de cette dernière sera à effectuer dans le document scientifique. Les calculs s'effectuent automatiquement : les cellules sur fond blanc comportant des formules sont verrouillées. </t>
  </si>
  <si>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</si>
  <si>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</si>
  <si>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</si>
  <si>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</si>
  <si>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</si>
  <si>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r>
      <t xml:space="preserve">Aide demandée pour des personnels </t>
    </r>
    <r>
      <rPr>
        <b/>
        <i/>
        <sz val="8"/>
        <color rgb="FF000000"/>
        <rFont val="Calibri"/>
        <family val="2"/>
      </rPr>
      <t>statutaires</t>
    </r>
  </si>
  <si>
    <t>Personne habilitée à engager l'établissement partenaire</t>
  </si>
  <si>
    <t>Total prestations de services externes</t>
  </si>
  <si>
    <t>Aide demandée Prestations de services / Aide demandée totale*</t>
  </si>
  <si>
    <t>taux frais généraux (%)</t>
  </si>
  <si>
    <t>Facteur multiplicatif catégorie RGEC</t>
  </si>
  <si>
    <t>NA</t>
  </si>
  <si>
    <t>taux</t>
  </si>
  <si>
    <t>éligible au cout marginal :</t>
  </si>
  <si>
    <t>Prise en compte des couts</t>
  </si>
  <si>
    <t>taux d’aide</t>
  </si>
  <si>
    <t>taux d’aide lié à la struture du part :</t>
  </si>
  <si>
    <t>taux d’aide lié à la catégorie de recherche :</t>
  </si>
  <si>
    <t>taux d’aide applicable :</t>
  </si>
  <si>
    <t>Prise en compte des couts :</t>
  </si>
  <si>
    <t>Taux maximum d’aide :</t>
  </si>
  <si>
    <t>Taux d’aide demandé :</t>
  </si>
  <si>
    <t>Assiette de l’aide</t>
  </si>
  <si>
    <t>Taux d’aide retenu :</t>
  </si>
  <si>
    <t>Total hors frais généraux ou frais de structure</t>
  </si>
  <si>
    <t>max frais struc «personnel»</t>
  </si>
  <si>
    <t>max frais struc hors (pers, FI)</t>
  </si>
  <si>
    <t>calcul condition validité FS «pers» :</t>
  </si>
  <si>
    <t>calcul condition validité FS hors pers et FI :</t>
  </si>
  <si>
    <t>cout marginal</t>
  </si>
  <si>
    <t>eligible à l’aide :</t>
  </si>
  <si>
    <t>(Eligible ET cout complet ET inf au max)</t>
  </si>
  <si>
    <t>Apport complétant l’assiette de l’aide :</t>
  </si>
  <si>
    <t>Assiette totale de l’aide :</t>
  </si>
  <si>
    <t>Apport total :</t>
  </si>
  <si>
    <t>(Eligible ET cout marginal ET inf au max)</t>
  </si>
  <si>
    <t>Régle de couleur des cases :</t>
  </si>
  <si>
    <t>nom de la zone</t>
  </si>
  <si>
    <t>Booléen</t>
  </si>
  <si>
    <t>description</t>
  </si>
  <si>
    <t>éligible ET non(cout marg)</t>
  </si>
  <si>
    <t>cout marginal OU non eligible</t>
  </si>
  <si>
    <t>rouge _si_cout_complet</t>
  </si>
  <si>
    <t>rouge_si_cout_marginal</t>
  </si>
  <si>
    <t>et vérouilliage ?</t>
  </si>
  <si>
    <t>Aide demandée :</t>
  </si>
  <si>
    <t>Cofinancements européens</t>
  </si>
  <si>
    <t>rouge_si_inneligible</t>
  </si>
  <si>
    <t>rajouter sécurité formule (mise à 0 des totaux quand en rouge)</t>
  </si>
  <si>
    <t>à supprimer/remplacer ?</t>
  </si>
  <si>
    <t>base de calcul</t>
  </si>
  <si>
    <t>D</t>
  </si>
  <si>
    <t>Case_base_calcul</t>
  </si>
  <si>
    <t>Calcul du total d’aide hors frais généraux</t>
  </si>
  <si>
    <t>total aide hors frais généraux pour les part à cout marginal :</t>
  </si>
  <si>
    <t>* hors frais généraux, ** hors frais généraux, seuls les partenaires au cout marginal sont pris en compte</t>
  </si>
  <si>
    <t xml:space="preserve">assiette de l’aide </t>
  </si>
  <si>
    <t>Attention : pour un cout complet, l’assiette de l’aide est différente de l’aide demandée, il faut donc multiplier par le taux d’aide du partenaire</t>
  </si>
  <si>
    <t>Apport total</t>
  </si>
  <si>
    <t>Taux d’aide</t>
  </si>
  <si>
    <t>case_Taux_d_aide_retenu</t>
  </si>
  <si>
    <t>Total d’aide demandée :</t>
  </si>
  <si>
    <t>(ie : assiette x taux d’aide)</t>
  </si>
  <si>
    <t>apports hors assiette de l’aide</t>
  </si>
  <si>
    <t>Frais struc pers</t>
  </si>
  <si>
    <t>case_Frais_de_struc_autre</t>
  </si>
  <si>
    <t>Frais struc autre</t>
  </si>
  <si>
    <t>case_Frais_de_struc_pers</t>
  </si>
  <si>
    <t>Frais généraux + Frais de stucture</t>
  </si>
  <si>
    <t>frais generaux</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</si>
  <si>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généraux/frais de structure déclarés et des frais d'environnement pour les organismes publics financés sur la base du coût marginal.</t>
    </r>
  </si>
  <si>
    <t xml:space="preserve">Récapitulatif des aides demandées par partenaire et par catégorie </t>
  </si>
  <si>
    <t xml:space="preserve">assiette </t>
  </si>
  <si>
    <t>assiette</t>
  </si>
  <si>
    <t>Indiquer le montant total des dépenses dans la colonne « Coût unitaire » (en précisant leur quantité ou nombre de personnes.mois) ou « Coût total ».</t>
  </si>
  <si>
    <r>
      <t xml:space="preserve">Renseigner le type de poste, le type de contrat, le coût mensuel qui est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est calculée automatiquement. Renseigner ensuite le montant demandé à l'ANR dans la colonne "Aide demandée".  La différence constituera les apports du partenaire.</t>
    </r>
  </si>
  <si>
    <t>Pour les partenaires à cout complets, les apports totaux sont donc constitués des dépenses n’entrant pas dans l’assiette de l’aide ainsi que du différentiel entre l’assiette de l’aide et l’aide demandée.</t>
  </si>
  <si>
    <r>
      <t>Le montant de l'</t>
    </r>
    <r>
      <rPr>
        <b/>
        <sz val="10"/>
        <rFont val="Calibri"/>
        <family val="2"/>
        <scheme val="minor"/>
      </rPr>
      <t>aide demandée</t>
    </r>
    <r>
      <rPr>
        <sz val="10"/>
        <rFont val="Calibri"/>
        <family val="2"/>
        <scheme val="minor"/>
      </rPr>
      <t xml:space="preserve"> est calculé automatiquement à partir des données rentrées dans le tableau, du montant des frais généraux, et de l’application du taux d’aide demandé.</t>
    </r>
  </si>
  <si>
    <t>taux nominal</t>
  </si>
  <si>
    <t>Si collaboration effective ou large diff</t>
  </si>
  <si>
    <t>collab eff ou large diff demandé :</t>
  </si>
  <si>
    <t>oui_ou_non</t>
  </si>
  <si>
    <t>Non</t>
  </si>
  <si>
    <t>Oui</t>
  </si>
  <si>
    <t>Max décharge enseignement (k€)</t>
  </si>
  <si>
    <t>Décharges d’enseignement</t>
  </si>
  <si>
    <t>case_decharge_enseignement</t>
  </si>
  <si>
    <t>assiette aide Décharges d’enseignement</t>
  </si>
  <si>
    <t>soit</t>
  </si>
  <si>
    <t>par an</t>
  </si>
  <si>
    <t>cette ligne reprend l’assiette de l’aide car uniquement pour partenaire à cout marginal</t>
  </si>
  <si>
    <t>durée max en mois</t>
  </si>
  <si>
    <t>Coût complet total :</t>
  </si>
  <si>
    <t>Université</t>
  </si>
  <si>
    <t>Collectivités territoriales</t>
  </si>
  <si>
    <t xml:space="preserve">Aide demandée  / apport total </t>
  </si>
  <si>
    <t>Dépenses externes</t>
  </si>
  <si>
    <t xml:space="preserve"> Cofinancements </t>
  </si>
  <si>
    <t xml:space="preserve">Cofinancements </t>
  </si>
  <si>
    <r>
      <t>Pour les partenaires à «</t>
    </r>
    <r>
      <rPr>
        <b/>
        <u/>
        <sz val="10"/>
        <rFont val="Calibri"/>
        <family val="2"/>
        <scheme val="minor"/>
      </rPr>
      <t xml:space="preserve"> cout marginal</t>
    </r>
    <r>
      <rPr>
        <b/>
        <sz val="10"/>
        <rFont val="Calibri"/>
        <family val="2"/>
        <scheme val="minor"/>
      </rPr>
      <t xml:space="preserve"> » (Organismes de recherche tels que définis à l’article 1.2 du RF), la colonne « cout total » reprend l’ensemble des dépenses affectées au projet. Les montants demandés sont à inscrire dans la colonne « assiette de l’aide » qui sera intégralement demandée (ie. taux d’aide à 100% de l’assiette de l’aide).</t>
    </r>
  </si>
  <si>
    <t>2-2-4 Frais généraux - Frais de structure</t>
  </si>
  <si>
    <t>Sous-total dépenses externes</t>
  </si>
  <si>
    <t xml:space="preserve">Association à but non lucratif avec activité de recherche </t>
  </si>
  <si>
    <t xml:space="preserve">Frais de structure </t>
  </si>
  <si>
    <t xml:space="preserve">Frais d'environnement </t>
  </si>
  <si>
    <t>France 2030 - Agence Nationale de la Recherche</t>
  </si>
  <si>
    <t>Sont considérées comme dépenses d'équipement, les achats materiels ou immateriels liés au projet.</t>
  </si>
  <si>
    <t>Ayant le pouvoir d'engager juridiquement l'établissement ci-dessus, je déclare :</t>
  </si>
  <si>
    <t>▪ m'engager à négocier et signer un accord de consortium (ou équivalent) et mettre en œuvre tous les moyens nécessaires pour finaliser ce document dans les conditions et délais prévus par le règlement relatif aux modalités d'attribution des aides précité ;</t>
  </si>
  <si>
    <t>▪ m'engager à mettre en œuvre tous les moyens nécessaires à la réalisation du projet tels que décrits dans le dossier de soumission, dans les conditions prévues par le règlement relatif aux modalités d'attribution des aides précité;</t>
  </si>
  <si>
    <t>▪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t>
  </si>
  <si>
    <t>▪ souscrire aux obligations qui découlent du financement du projet par l’ANR, notamment à des fins d'évaluation globale de l'action;</t>
  </si>
  <si>
    <t>▪ que le projet ne cause pas un préjudice important du point de vue de l’environnement (application du principe DNSH – Do No Significant Harm ou « absence de préjudice important ») au sens de l’article 17 du règlement européen sur la taxonomie.</t>
  </si>
  <si>
    <t>Engagement de l'établissement partenaire</t>
  </si>
  <si>
    <t xml:space="preserve">Engagement de l'établissement partenaire </t>
  </si>
  <si>
    <t>Défi Robotique</t>
  </si>
  <si>
    <t>DefiRobotique@agencerecherche.fr</t>
  </si>
  <si>
    <t>Notice d'utilisation du "Document de dépot Administratif et Financier"</t>
  </si>
  <si>
    <t>▪ avoir pris connaissance du dossier complet de dépot (document scientifique, y compris son annexe, et document administratif et financier) tel que déposé sur le site de l’ANR et du règlement relatif aux modalités d'attribution des aides au titre de l'action</t>
  </si>
  <si>
    <t>▪ m'engager à mettre en œuvre tous les moyens nécessaires à la réalisation du projet tels que décrits dans le dossier de dépot, dans les conditions prévues par le règlement relatif aux modalités d'attribution des aides précité;</t>
  </si>
  <si>
    <t>▪ m'engager à respecter les engagements financiers tels que détaillés dans le document administratif et financier du document de dépot;</t>
  </si>
  <si>
    <t>EPIC à coût complet</t>
  </si>
  <si>
    <t>Petite entreprise développement expérimental</t>
  </si>
  <si>
    <t>Moyenne entreprise développement expérimental</t>
  </si>
  <si>
    <t>Décharges</t>
  </si>
  <si>
    <t>décharges possible :</t>
  </si>
  <si>
    <t>rouge_si_envirinneligible</t>
  </si>
  <si>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Chef de file doit être identifié comme le partenaire n°1 (Part1-Coord).</t>
  </si>
  <si>
    <t>Nom complet de l'établissement Chef de file</t>
  </si>
  <si>
    <t>Personne habilitée à engager juridiquement l'établissement Chef de file</t>
  </si>
  <si>
    <t>Engagement de l'établissement Chef de file</t>
  </si>
  <si>
    <t>Personne habilitée à engager l'établissement Chef de file</t>
  </si>
  <si>
    <t>Identification de l'établissement Chef de file</t>
  </si>
  <si>
    <r>
      <t xml:space="preserve">Pour les partenaires à « </t>
    </r>
    <r>
      <rPr>
        <b/>
        <u/>
        <sz val="10"/>
        <rFont val="Calibri"/>
        <family val="2"/>
        <scheme val="minor"/>
      </rPr>
      <t>cout complet</t>
    </r>
    <r>
      <rPr>
        <b/>
        <sz val="10"/>
        <rFont val="Calibri"/>
        <family val="2"/>
        <scheme val="minor"/>
      </rPr>
      <t xml:space="preserve"> » (en principe les entreprises et les EPIC), la colonne « cout total » reprend l’ensemble des dépenses affectées au projet. La colonne « assiette de l’aide » comprend l’ensemble des dépenses éligibles que le partenaire souhaite déclarer. L’aide demandée est calculée par multiplication de l’assiette de l’aide par un taux d’aide demandé qui ne peut être supérieur au taux maximum prévu par la réglementation européenne. Ce taux maximum est automatiquement indiqué et varie selon le type de partenaire.</t>
    </r>
  </si>
  <si>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Si les matériels acquis sont réutilisables après la réalisation de l’opération, celle-ci prendra en compte dans l’assiette de l’aide la part des amortissements calculée au prorata de la durée d’utilisation.
</t>
    </r>
  </si>
  <si>
    <t>Les montants sont à renseigner hors taxes (HT) augmentés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t>
  </si>
  <si>
    <t>Petite entreprise recherche industrielle</t>
  </si>
  <si>
    <t>Grande entreprise recherche industrielle</t>
  </si>
  <si>
    <t>Grande entreprise developpement expérimental</t>
  </si>
  <si>
    <t>Moyenne entreprise recherche industrielle</t>
  </si>
  <si>
    <t>Origine</t>
  </si>
  <si>
    <t>France</t>
  </si>
  <si>
    <t>Europe (hors France)</t>
  </si>
  <si>
    <t>Asie</t>
  </si>
  <si>
    <t>Afrique</t>
  </si>
  <si>
    <t>Amerique du Nord</t>
  </si>
  <si>
    <t>Amerique du Sud</t>
  </si>
  <si>
    <t>Océanie</t>
  </si>
  <si>
    <t>A définir</t>
  </si>
  <si>
    <t xml:space="preserve">Les bénéficiaires des aides sont des organismes de recherche, et des entreprises. Seuls pourront bénéficier des 
aides de l’ANR, les Etablissements partenaires de droit français. La participation de partenaires étrangers est possible dans la mesure où chaque partenaire étranger assure son propre financement dans le Projet. 
Les aides pour la phase 1 sont versées par l’ANR à l’Etablissement Chef de file.
</t>
  </si>
  <si>
    <t>Signature &amp; Cachet</t>
  </si>
  <si>
    <t>Origine (si connue)</t>
  </si>
  <si>
    <t>SIRET partenaire</t>
  </si>
  <si>
    <t xml:space="preserve">L'apport total correspond à la somme des apports hors assiette de l’aide (colonne I) et du reliquat après application du taux d'aide à l’assiette de l’aide. </t>
  </si>
  <si>
    <t>Récapitulatif par SIRET</t>
  </si>
  <si>
    <t>Liste SIRET</t>
  </si>
  <si>
    <t>Calcul intermediare</t>
  </si>
  <si>
    <t>SIRET unique</t>
  </si>
  <si>
    <t>Pour les partenaires type Entreprise, si l'établissement (même numéro de SIRET) réalise à la fois de la Recherche Industrielle et du Développement expérimental dans le cadre du projet, merci de remplir 2 onglets différents successifs en choisissant le Type de partenaire adéquat dans la case D9. 
De plus, veuillez indiquer dans la description de la dépense le WorkPackage (par ex : WP 1) du projet à laquelle la dépense est liée.
Chaque onglet doit être dument signé.</t>
  </si>
  <si>
    <t>Équipement (si le partenaire récupère la TVA, indiquer le coût hors TVA) - y compris amortissements pour les partenaires à coût complet</t>
  </si>
  <si>
    <t>Pour l'ésuipement, veuillez reinsegner le seuil d’immobilisation propre à l'établissement (€). Le coût unitaire est égal ou supérieur au seuil d’immobilisation.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</si>
</sst>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164" formatCode="_-* #,##0.00\ _€_-;\-* #,##0.00\ _€_-;_-* &quot;-&quot;??\ _€_-;_-@_-"/>
    <numFmt numFmtId="165" formatCode="#,##0.00&quot; €&quot;"/>
    <numFmt numFmtId="166" formatCode="#,##0.00&quot; €&quot;;[Red]\-#,##0.00&quot; €&quot;"/>
    <numFmt numFmtId="167" formatCode="0#\ ##\ ##\ ##\ ##"/>
    <numFmt numFmtId="168" formatCode="0.0"/>
    <numFmt numFmtId="169" formatCode="\€#,##0.00_);&quot;(€&quot;#,##0.00\)"/>
    <numFmt numFmtId="170" formatCode="#,##0\ &quot;€&quot;"/>
    <numFmt numFmtId="171" formatCode="#,##0&quot; €&quot;"/>
    <numFmt numFmtId="172" formatCode="#,##0.0&quot; p.m&quot;"/>
    <numFmt numFmtId="173" formatCode="#,##0.00\ &quot;€&quot;"/>
    <numFmt numFmtId="174" formatCode="_-* #,##0\ &quot;€&quot;_-;\-* #,##0\ &quot;€&quot;_-;_-* &quot;-&quot;??\ &quot;€&quot;_-;_-@_-"/>
    <numFmt numFmtId="175" formatCode="_-* #,##0\ _€_-;\-* #,##0\ _€_-;_-* &quot;-&quot;??\ _€_-;_-@_-"/>
    <numFmt numFmtId="176" formatCode="_-* #,##0\ [$€-40C]_-;\-* #,##0\ [$€-40C]_-;_-* &quot;-&quot;??\ [$€-40C]_-;_-@_-"/>
    <numFmt numFmtId="177" formatCode="#,##0&quot; €&quot;;[Red]\-#,##0&quot; €&quot;"/>
  </numFmts>
  <fonts count="100"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b/>
      <sz val="8"/>
      <name val="Arial"/>
      <family val="2"/>
    </font>
    <font>
      <b/>
      <sz val="10"/>
      <color rgb="FF008000"/>
      <name val="Arial"/>
      <family val="2"/>
    </font>
    <font>
      <sz val="10"/>
      <color rgb="FFFF6600"/>
      <name val="Arial"/>
      <family val="2"/>
    </font>
    <font>
      <sz val="11"/>
      <color indexed="10"/>
      <name val="Arial"/>
      <family val="2"/>
    </font>
    <font>
      <sz val="11"/>
      <color rgb="FFFF6600"/>
      <name val="Arial"/>
      <family val="2"/>
    </font>
    <font>
      <sz val="10"/>
      <color rgb="FF008000"/>
      <name val="Arial"/>
      <family val="2"/>
    </font>
    <font>
      <sz val="10"/>
      <name val="Arial"/>
      <family val="2"/>
    </font>
    <font>
      <sz val="10"/>
      <color theme="1" tint="0.249977111117893"/>
      <name val="Arial"/>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10"/>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sz val="10"/>
      <color rgb="FFFF000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sz val="11"/>
      <color rgb="FF008000"/>
      <name val="Arial"/>
      <family val="2"/>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0"/>
      <color theme="1" tint="0.249977111117893"/>
      <name val="Arial"/>
      <family val="2"/>
    </font>
    <font>
      <b/>
      <sz val="11"/>
      <color theme="0"/>
      <name val="Calibri"/>
      <family val="2"/>
      <scheme val="minor"/>
    </font>
    <font>
      <sz val="11"/>
      <color rgb="FFE36C0A"/>
      <name val="Calibri"/>
      <family val="2"/>
    </font>
    <font>
      <sz val="10"/>
      <color rgb="FFE36C0A"/>
      <name val="Calibri"/>
      <family val="2"/>
      <scheme val="minor"/>
    </font>
    <font>
      <u/>
      <sz val="10"/>
      <color rgb="FFE36C0A"/>
      <name val="Arial"/>
      <family val="2"/>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b/>
      <sz val="10"/>
      <color rgb="FF000000"/>
      <name val="Calibri"/>
      <family val="2"/>
    </font>
    <font>
      <sz val="11"/>
      <color rgb="FF000000"/>
      <name val="Calibri"/>
      <family val="2"/>
    </font>
    <font>
      <b/>
      <i/>
      <sz val="9"/>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b/>
      <i/>
      <sz val="10"/>
      <color rgb="FF000000"/>
      <name val="Calibri"/>
      <family val="2"/>
    </font>
    <font>
      <b/>
      <sz val="9"/>
      <color theme="0"/>
      <name val="Calibri"/>
      <family val="2"/>
    </font>
    <font>
      <b/>
      <sz val="11"/>
      <color theme="5" tint="-0.499984740745262"/>
      <name val="Calibri"/>
      <family val="2"/>
    </font>
    <font>
      <b/>
      <u/>
      <sz val="10"/>
      <name val="Calibri"/>
      <family val="2"/>
      <scheme val="minor"/>
    </font>
    <font>
      <b/>
      <sz val="9"/>
      <color theme="5"/>
      <name val="Calibri"/>
      <family val="2"/>
    </font>
    <font>
      <b/>
      <sz val="8"/>
      <color rgb="FF008000"/>
      <name val="Calibri"/>
      <family val="2"/>
    </font>
    <font>
      <sz val="13"/>
      <color rgb="FF000000"/>
      <name val="Arial"/>
      <family val="2"/>
    </font>
    <font>
      <b/>
      <sz val="11"/>
      <color rgb="FFFF0000"/>
      <name val="Calibri"/>
      <family val="2"/>
    </font>
  </fonts>
  <fills count="27">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EF1E6"/>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FFC000"/>
        <bgColor indexed="64"/>
      </patternFill>
    </fill>
    <fill>
      <patternFill patternType="solid">
        <fgColor rgb="FFFFFF00"/>
        <bgColor rgb="FFE1FFE1"/>
      </patternFill>
    </fill>
    <fill>
      <patternFill patternType="solid">
        <fgColor theme="5" tint="0.39997558519241921"/>
        <bgColor indexed="64"/>
      </patternFill>
    </fill>
    <fill>
      <patternFill patternType="solid">
        <fgColor theme="5" tint="-0.499984740745262"/>
        <bgColor indexed="64"/>
      </patternFill>
    </fill>
    <fill>
      <patternFill patternType="solid">
        <fgColor rgb="FFFF3300"/>
        <bgColor indexed="64"/>
      </patternFill>
    </fill>
    <fill>
      <patternFill patternType="solid">
        <fgColor rgb="FFFF0000"/>
        <bgColor indexed="64"/>
      </patternFill>
    </fill>
    <fill>
      <patternFill patternType="solid">
        <fgColor theme="0"/>
        <bgColor rgb="FFE1FFE1"/>
      </patternFill>
    </fill>
  </fills>
  <borders count="237">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style="thick">
        <color rgb="FFFFFFFF"/>
      </left>
      <right/>
      <top style="double">
        <color rgb="FF7030A0"/>
      </top>
      <bottom style="double">
        <color rgb="FF7030A0"/>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right style="double">
        <color rgb="FF7030A0"/>
      </right>
      <top style="thin">
        <color theme="1" tint="0.499984740745262"/>
      </top>
      <bottom style="thin">
        <color theme="1"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style="hair">
        <color theme="0"/>
      </left>
      <right/>
      <top style="hair">
        <color theme="0"/>
      </top>
      <bottom/>
      <diagonal/>
    </border>
    <border>
      <left/>
      <right/>
      <top style="hair">
        <color theme="0"/>
      </top>
      <bottom/>
      <diagonal/>
    </border>
    <border>
      <left/>
      <right style="double">
        <color theme="0" tint="-0.499984740745262"/>
      </right>
      <top style="hair">
        <color theme="0"/>
      </top>
      <bottom/>
      <diagonal/>
    </border>
    <border>
      <left style="hair">
        <color theme="0"/>
      </left>
      <right/>
      <top/>
      <bottom style="hair">
        <color theme="0"/>
      </bottom>
      <diagonal/>
    </border>
    <border>
      <left/>
      <right/>
      <top/>
      <bottom style="hair">
        <color theme="0"/>
      </bottom>
      <diagonal/>
    </border>
    <border>
      <left/>
      <right style="double">
        <color theme="0" tint="-0.499984740745262"/>
      </right>
      <top/>
      <bottom style="hair">
        <color theme="0"/>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thick">
        <color rgb="FFFFFFFF"/>
      </left>
      <right/>
      <top style="hair">
        <color theme="0"/>
      </top>
      <bottom style="thick">
        <color rgb="FFFFFFFF"/>
      </bottom>
      <diagonal/>
    </border>
    <border>
      <left/>
      <right/>
      <top style="hair">
        <color theme="0"/>
      </top>
      <bottom style="thick">
        <color rgb="FFFFFFFF"/>
      </bottom>
      <diagonal/>
    </border>
    <border>
      <left/>
      <right style="thick">
        <color rgb="FFFFFFFF"/>
      </right>
      <top style="hair">
        <color theme="0"/>
      </top>
      <bottom style="thick">
        <color rgb="FFFFFFFF"/>
      </bottom>
      <diagonal/>
    </border>
    <border>
      <left/>
      <right/>
      <top style="hair">
        <color theme="0"/>
      </top>
      <bottom style="hair">
        <color theme="0"/>
      </bottom>
      <diagonal/>
    </border>
    <border>
      <left/>
      <right style="double">
        <color theme="0" tint="-0.499984740745262"/>
      </right>
      <top style="hair">
        <color theme="0"/>
      </top>
      <bottom style="hair">
        <color theme="0"/>
      </bottom>
      <diagonal/>
    </border>
    <border>
      <left style="double">
        <color rgb="FF7030A0"/>
      </left>
      <right/>
      <top style="thin">
        <color rgb="FF000000"/>
      </top>
      <bottom style="thin">
        <color rgb="FF000000"/>
      </bottom>
      <diagonal/>
    </border>
    <border>
      <left/>
      <right style="thin">
        <color theme="1" tint="0.499984740745262"/>
      </right>
      <top style="thin">
        <color rgb="FF000000"/>
      </top>
      <bottom style="thin">
        <color rgb="FF000000"/>
      </bottom>
      <diagonal/>
    </border>
    <border>
      <left style="thin">
        <color theme="1" tint="0.499984740745262"/>
      </left>
      <right/>
      <top style="thin">
        <color rgb="FF000000"/>
      </top>
      <bottom style="thin">
        <color rgb="FF000000"/>
      </bottom>
      <diagonal/>
    </border>
    <border>
      <left/>
      <right style="double">
        <color rgb="FF7030A0"/>
      </right>
      <top style="thin">
        <color rgb="FF000000"/>
      </top>
      <bottom style="thin">
        <color rgb="FF000000"/>
      </bottom>
      <diagonal/>
    </border>
    <border>
      <left style="double">
        <color rgb="FF7030A0"/>
      </left>
      <right/>
      <top/>
      <bottom style="thin">
        <color rgb="FF000000"/>
      </bottom>
      <diagonal/>
    </border>
    <border>
      <left/>
      <right style="thin">
        <color theme="1" tint="0.499984740745262"/>
      </right>
      <top/>
      <bottom style="thin">
        <color rgb="FF000000"/>
      </bottom>
      <diagonal/>
    </border>
    <border>
      <left style="thin">
        <color theme="1" tint="0.499984740745262"/>
      </left>
      <right/>
      <top/>
      <bottom style="thin">
        <color rgb="FF000000"/>
      </bottom>
      <diagonal/>
    </border>
    <border>
      <left/>
      <right style="double">
        <color rgb="FF7030A0"/>
      </right>
      <top/>
      <bottom style="thin">
        <color rgb="FF000000"/>
      </bottom>
      <diagonal/>
    </border>
    <border>
      <left style="double">
        <color rgb="FF7030A0"/>
      </left>
      <right/>
      <top style="thin">
        <color rgb="FF000000"/>
      </top>
      <bottom style="medium">
        <color indexed="64"/>
      </bottom>
      <diagonal/>
    </border>
    <border>
      <left/>
      <right/>
      <top style="thin">
        <color rgb="FF000000"/>
      </top>
      <bottom style="medium">
        <color indexed="64"/>
      </bottom>
      <diagonal/>
    </border>
    <border>
      <left/>
      <right style="thin">
        <color theme="1" tint="0.499984740745262"/>
      </right>
      <top style="thin">
        <color rgb="FF000000"/>
      </top>
      <bottom style="medium">
        <color indexed="64"/>
      </bottom>
      <diagonal/>
    </border>
    <border>
      <left style="thin">
        <color theme="1" tint="0.499984740745262"/>
      </left>
      <right/>
      <top style="thin">
        <color rgb="FF000000"/>
      </top>
      <bottom style="medium">
        <color indexed="64"/>
      </bottom>
      <diagonal/>
    </border>
    <border>
      <left/>
      <right style="double">
        <color rgb="FF7030A0"/>
      </right>
      <top style="thin">
        <color rgb="FF000000"/>
      </top>
      <bottom style="medium">
        <color indexed="64"/>
      </bottom>
      <diagonal/>
    </border>
    <border>
      <left style="thin">
        <color theme="1" tint="0.499984740745262"/>
      </left>
      <right/>
      <top style="thin">
        <color theme="1" tint="0.499984740745262"/>
      </top>
      <bottom style="thin">
        <color theme="1" tint="0.499984740745262"/>
      </bottom>
      <diagonal/>
    </border>
    <border>
      <left/>
      <right style="double">
        <color rgb="FF7030A0"/>
      </right>
      <top style="double">
        <color rgb="FF7030A0"/>
      </top>
      <bottom style="thin">
        <color theme="1" tint="0.499984740745262"/>
      </bottom>
      <diagonal/>
    </border>
    <border>
      <left style="thin">
        <color theme="1" tint="0.499984740745262"/>
      </left>
      <right/>
      <top style="thin">
        <color theme="1" tint="0.499984740745262"/>
      </top>
      <bottom style="double">
        <color rgb="FF7030A0"/>
      </bottom>
      <diagonal/>
    </border>
    <border>
      <left/>
      <right style="thin">
        <color theme="1" tint="0.499984740745262"/>
      </right>
      <top style="thin">
        <color theme="1" tint="0.499984740745262"/>
      </top>
      <bottom style="double">
        <color rgb="FF7030A0"/>
      </bottom>
      <diagonal/>
    </border>
    <border>
      <left style="double">
        <color rgb="FF7030A0"/>
      </left>
      <right/>
      <top style="thin">
        <color rgb="FF000000"/>
      </top>
      <bottom/>
      <diagonal/>
    </border>
    <border>
      <left/>
      <right style="thin">
        <color theme="1" tint="0.499984740745262"/>
      </right>
      <top style="thin">
        <color rgb="FF000000"/>
      </top>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top style="thin">
        <color theme="0" tint="-0.34998626667073579"/>
      </top>
      <bottom style="medium">
        <color theme="1" tint="0.499984740745262"/>
      </bottom>
      <diagonal/>
    </border>
    <border>
      <left/>
      <right/>
      <top style="thin">
        <color theme="0" tint="-0.34998626667073579"/>
      </top>
      <bottom style="medium">
        <color theme="1" tint="0.499984740745262"/>
      </bottom>
      <diagonal/>
    </border>
    <border>
      <left/>
      <right style="thin">
        <color theme="1" tint="0.499984740745262"/>
      </right>
      <top style="thin">
        <color theme="0" tint="-0.34998626667073579"/>
      </top>
      <bottom style="medium">
        <color theme="1" tint="0.499984740745262"/>
      </bottom>
      <diagonal/>
    </border>
    <border>
      <left style="double">
        <color rgb="FF008000"/>
      </left>
      <right/>
      <top style="double">
        <color rgb="FF008000"/>
      </top>
      <bottom style="thin">
        <color rgb="FF008000"/>
      </bottom>
      <diagonal/>
    </border>
    <border>
      <left/>
      <right style="thin">
        <color rgb="FF000000"/>
      </right>
      <top style="double">
        <color rgb="FF008000"/>
      </top>
      <bottom style="thin">
        <color rgb="FF008000"/>
      </bottom>
      <diagonal/>
    </border>
    <border>
      <left style="thin">
        <color theme="1" tint="0.499984740745262"/>
      </left>
      <right/>
      <top style="medium">
        <color theme="1" tint="0.499984740745262"/>
      </top>
      <bottom style="thin">
        <color theme="1" tint="0.499984740745262"/>
      </bottom>
      <diagonal/>
    </border>
    <border>
      <left/>
      <right/>
      <top style="medium">
        <color theme="1" tint="0.499984740745262"/>
      </top>
      <bottom style="thin">
        <color theme="1" tint="0.499984740745262"/>
      </bottom>
      <diagonal/>
    </border>
    <border>
      <left/>
      <right style="thick">
        <color rgb="FFFFFFFF"/>
      </right>
      <top/>
      <bottom style="double">
        <color rgb="FF008000"/>
      </bottom>
      <diagonal/>
    </border>
  </borders>
  <cellStyleXfs count="5">
    <xf numFmtId="0" fontId="0" fillId="0" borderId="0"/>
    <xf numFmtId="0" fontId="27" fillId="0" borderId="0" applyNumberFormat="0" applyFill="0" applyBorder="0" applyAlignment="0" applyProtection="0"/>
    <xf numFmtId="44" fontId="84" fillId="0" borderId="0" applyFont="0" applyFill="0" applyBorder="0" applyAlignment="0" applyProtection="0"/>
    <xf numFmtId="164" fontId="91" fillId="0" borderId="0" applyFont="0" applyFill="0" applyBorder="0" applyAlignment="0" applyProtection="0"/>
    <xf numFmtId="9" fontId="91" fillId="0" borderId="0" applyFont="0" applyFill="0" applyBorder="0" applyAlignment="0" applyProtection="0"/>
  </cellStyleXfs>
  <cellXfs count="923">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3" fillId="0" borderId="2"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2" xfId="0" applyFont="1" applyBorder="1" applyAlignment="1">
      <alignment vertical="center" wrapText="1"/>
    </xf>
    <xf numFmtId="0" fontId="1" fillId="0" borderId="7" xfId="0" applyFont="1" applyBorder="1" applyAlignment="1">
      <alignment vertical="center" wrapText="1"/>
    </xf>
    <xf numFmtId="0" fontId="1" fillId="0" borderId="4" xfId="0" applyFont="1" applyBorder="1" applyAlignment="1">
      <alignment vertical="center" wrapText="1"/>
    </xf>
    <xf numFmtId="0" fontId="1" fillId="0" borderId="6" xfId="0" applyFont="1" applyBorder="1" applyAlignment="1">
      <alignment vertical="center"/>
    </xf>
    <xf numFmtId="0" fontId="3" fillId="0" borderId="2" xfId="0" applyFont="1" applyBorder="1" applyAlignment="1">
      <alignment horizontal="left" vertical="center" wrapText="1"/>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3" borderId="0" xfId="0" applyFill="1" applyProtection="1">
      <protection hidden="1"/>
    </xf>
    <xf numFmtId="0" fontId="0" fillId="0" borderId="0" xfId="0" applyProtection="1">
      <protection hidden="1"/>
    </xf>
    <xf numFmtId="0" fontId="19" fillId="3" borderId="0" xfId="0" applyFont="1" applyFill="1" applyAlignment="1" applyProtection="1">
      <alignment horizontal="center" vertical="center"/>
      <protection hidden="1"/>
    </xf>
    <xf numFmtId="0" fontId="21" fillId="0" borderId="0" xfId="0" applyFont="1" applyProtection="1">
      <protection hidden="1"/>
    </xf>
    <xf numFmtId="0" fontId="22" fillId="4" borderId="0" xfId="0" applyFont="1" applyFill="1" applyProtection="1">
      <protection hidden="1"/>
    </xf>
    <xf numFmtId="0" fontId="22" fillId="0" borderId="0" xfId="0" applyFont="1" applyProtection="1">
      <protection hidden="1"/>
    </xf>
    <xf numFmtId="0" fontId="22" fillId="4" borderId="0" xfId="0" applyFont="1" applyFill="1" applyAlignment="1" applyProtection="1">
      <alignment vertical="center"/>
      <protection hidden="1"/>
    </xf>
    <xf numFmtId="0" fontId="22" fillId="0" borderId="0" xfId="0" applyFont="1" applyAlignment="1" applyProtection="1">
      <alignment vertical="center"/>
      <protection hidden="1"/>
    </xf>
    <xf numFmtId="0" fontId="0" fillId="0" borderId="0" xfId="0" applyAlignment="1" applyProtection="1">
      <alignment vertical="center"/>
      <protection hidden="1"/>
    </xf>
    <xf numFmtId="0" fontId="23" fillId="4" borderId="0" xfId="0" applyFont="1" applyFill="1" applyProtection="1">
      <protection hidden="1"/>
    </xf>
    <xf numFmtId="0" fontId="23" fillId="0" borderId="0" xfId="0" applyFont="1" applyProtection="1">
      <protection hidden="1"/>
    </xf>
    <xf numFmtId="0" fontId="0" fillId="4" borderId="0" xfId="0" applyFill="1" applyProtection="1">
      <protection hidden="1"/>
    </xf>
    <xf numFmtId="0" fontId="21" fillId="4" borderId="0" xfId="0" applyFont="1" applyFill="1" applyProtection="1">
      <protection hidden="1"/>
    </xf>
    <xf numFmtId="0" fontId="0" fillId="4" borderId="0" xfId="0" applyFill="1" applyAlignment="1" applyProtection="1">
      <alignment vertical="center"/>
      <protection hidden="1"/>
    </xf>
    <xf numFmtId="0" fontId="25" fillId="0" borderId="0" xfId="0" applyFont="1" applyProtection="1">
      <protection hidden="1"/>
    </xf>
    <xf numFmtId="0" fontId="26" fillId="4" borderId="0" xfId="0" applyFont="1" applyFill="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Alignment="1" applyProtection="1">
      <alignment wrapText="1"/>
      <protection hidden="1"/>
    </xf>
    <xf numFmtId="0" fontId="24" fillId="4" borderId="0" xfId="0" applyFont="1" applyFill="1" applyAlignment="1" applyProtection="1">
      <alignment vertical="center"/>
      <protection hidden="1"/>
    </xf>
    <xf numFmtId="0" fontId="24" fillId="0" borderId="0" xfId="0" applyFont="1" applyAlignment="1" applyProtection="1">
      <alignment vertical="center"/>
      <protection hidden="1"/>
    </xf>
    <xf numFmtId="0" fontId="0" fillId="3" borderId="0" xfId="0" applyFill="1"/>
    <xf numFmtId="0" fontId="0" fillId="5" borderId="0" xfId="0" applyFill="1"/>
    <xf numFmtId="0" fontId="18" fillId="0" borderId="0" xfId="0" applyFont="1" applyProtection="1">
      <protection hidden="1"/>
    </xf>
    <xf numFmtId="0" fontId="18" fillId="0" borderId="0" xfId="0" applyFont="1" applyAlignment="1" applyProtection="1">
      <alignment vertical="center"/>
      <protection hidden="1"/>
    </xf>
    <xf numFmtId="0" fontId="16" fillId="0" borderId="0" xfId="0" applyFont="1"/>
    <xf numFmtId="0" fontId="33" fillId="0" borderId="1" xfId="0" applyFont="1" applyBorder="1" applyAlignment="1">
      <alignment vertical="center" wrapText="1"/>
    </xf>
    <xf numFmtId="0" fontId="33" fillId="3" borderId="0" xfId="0" applyFont="1" applyFill="1"/>
    <xf numFmtId="0" fontId="4" fillId="0" borderId="4" xfId="0" applyFont="1" applyBorder="1" applyAlignment="1">
      <alignment horizontal="center" vertical="center" wrapText="1"/>
    </xf>
    <xf numFmtId="0" fontId="40" fillId="3" borderId="0" xfId="0" applyFont="1" applyFill="1" applyProtection="1">
      <protection hidden="1"/>
    </xf>
    <xf numFmtId="0" fontId="40" fillId="3" borderId="0" xfId="0" applyFont="1" applyFill="1" applyAlignment="1" applyProtection="1">
      <alignment vertical="center"/>
      <protection hidden="1"/>
    </xf>
    <xf numFmtId="0" fontId="44" fillId="3" borderId="0" xfId="0" applyFont="1" applyFill="1" applyAlignment="1" applyProtection="1">
      <alignment vertical="center"/>
      <protection hidden="1"/>
    </xf>
    <xf numFmtId="0" fontId="37" fillId="3" borderId="0" xfId="0" applyFont="1" applyFill="1" applyProtection="1">
      <protection hidden="1"/>
    </xf>
    <xf numFmtId="0" fontId="47" fillId="3" borderId="0" xfId="0" applyFont="1" applyFill="1"/>
    <xf numFmtId="0" fontId="41" fillId="3" borderId="0" xfId="0" applyFont="1" applyFill="1"/>
    <xf numFmtId="0" fontId="41" fillId="5" borderId="0" xfId="0" applyFont="1" applyFill="1"/>
    <xf numFmtId="0" fontId="49" fillId="3" borderId="0" xfId="0" applyFont="1" applyFill="1" applyAlignment="1" applyProtection="1">
      <alignment horizontal="center"/>
      <protection hidden="1"/>
    </xf>
    <xf numFmtId="0" fontId="18" fillId="4" borderId="0" xfId="0" applyFont="1" applyFill="1" applyProtection="1">
      <protection hidden="1"/>
    </xf>
    <xf numFmtId="0" fontId="50" fillId="3" borderId="0" xfId="0" applyFont="1" applyFill="1" applyProtection="1">
      <protection hidden="1"/>
    </xf>
    <xf numFmtId="0" fontId="51" fillId="4" borderId="0" xfId="0" applyFont="1" applyFill="1" applyProtection="1">
      <protection hidden="1"/>
    </xf>
    <xf numFmtId="0" fontId="51" fillId="0" borderId="0" xfId="0" applyFont="1" applyProtection="1">
      <protection hidden="1"/>
    </xf>
    <xf numFmtId="0" fontId="18" fillId="4" borderId="0" xfId="0" applyFont="1" applyFill="1" applyAlignment="1" applyProtection="1">
      <alignment vertical="center"/>
      <protection hidden="1"/>
    </xf>
    <xf numFmtId="0" fontId="52" fillId="3" borderId="0" xfId="0" applyFont="1" applyFill="1" applyProtection="1">
      <protection hidden="1"/>
    </xf>
    <xf numFmtId="0" fontId="53" fillId="4" borderId="0" xfId="0" applyFont="1" applyFill="1" applyProtection="1">
      <protection hidden="1"/>
    </xf>
    <xf numFmtId="0" fontId="53" fillId="0" borderId="0" xfId="0" applyFont="1" applyProtection="1">
      <protection hidden="1"/>
    </xf>
    <xf numFmtId="0" fontId="52" fillId="3" borderId="0" xfId="0" applyFont="1" applyFill="1" applyAlignment="1" applyProtection="1">
      <alignment vertical="center"/>
      <protection hidden="1"/>
    </xf>
    <xf numFmtId="0" fontId="54" fillId="3" borderId="0" xfId="0" applyFont="1" applyFill="1" applyAlignment="1" applyProtection="1">
      <alignment vertical="center"/>
      <protection hidden="1"/>
    </xf>
    <xf numFmtId="0" fontId="50" fillId="3" borderId="0" xfId="0" applyFont="1" applyFill="1" applyAlignment="1" applyProtection="1">
      <alignment vertical="center"/>
      <protection hidden="1"/>
    </xf>
    <xf numFmtId="0" fontId="58" fillId="0" borderId="0" xfId="0" applyFont="1" applyProtection="1">
      <protection hidden="1"/>
    </xf>
    <xf numFmtId="0" fontId="58" fillId="4" borderId="0" xfId="0" applyFont="1" applyFill="1" applyProtection="1">
      <protection hidden="1"/>
    </xf>
    <xf numFmtId="0" fontId="59" fillId="3" borderId="0" xfId="0" applyFont="1" applyFill="1" applyAlignment="1" applyProtection="1">
      <alignment vertical="center"/>
      <protection hidden="1"/>
    </xf>
    <xf numFmtId="0" fontId="60" fillId="4" borderId="0" xfId="0" applyFont="1" applyFill="1" applyProtection="1">
      <protection hidden="1"/>
    </xf>
    <xf numFmtId="0" fontId="60" fillId="0" borderId="0" xfId="0" applyFont="1" applyProtection="1">
      <protection hidden="1"/>
    </xf>
    <xf numFmtId="0" fontId="20" fillId="0" borderId="21" xfId="0" applyFont="1" applyBorder="1" applyAlignment="1" applyProtection="1">
      <alignment horizontal="center" vertical="center"/>
      <protection hidden="1"/>
    </xf>
    <xf numFmtId="0" fontId="20" fillId="0" borderId="21" xfId="0" quotePrefix="1" applyFont="1" applyBorder="1" applyAlignment="1" applyProtection="1">
      <alignment horizontal="center" vertical="center"/>
      <protection hidden="1"/>
    </xf>
    <xf numFmtId="0" fontId="48" fillId="0" borderId="23" xfId="0" applyFont="1" applyBorder="1" applyAlignment="1" applyProtection="1">
      <alignment horizontal="center" vertical="center" wrapText="1"/>
      <protection hidden="1"/>
    </xf>
    <xf numFmtId="0" fontId="43" fillId="3" borderId="0" xfId="0" applyFont="1" applyFill="1" applyAlignment="1" applyProtection="1">
      <alignment horizontal="left" vertical="center"/>
      <protection hidden="1"/>
    </xf>
    <xf numFmtId="0" fontId="12" fillId="0" borderId="45" xfId="0" applyFont="1" applyBorder="1" applyAlignment="1">
      <alignment horizontal="center" vertical="center" wrapText="1"/>
    </xf>
    <xf numFmtId="0" fontId="12" fillId="0" borderId="46" xfId="0" applyFont="1" applyBorder="1" applyAlignment="1">
      <alignment horizontal="center" vertical="center" wrapText="1"/>
    </xf>
    <xf numFmtId="0" fontId="12" fillId="0" borderId="47" xfId="0" applyFont="1" applyBorder="1" applyAlignment="1">
      <alignment horizontal="center" vertical="center" wrapText="1"/>
    </xf>
    <xf numFmtId="166" fontId="28" fillId="0" borderId="49" xfId="0" applyNumberFormat="1" applyFont="1" applyBorder="1" applyAlignment="1">
      <alignment vertical="center" wrapText="1"/>
    </xf>
    <xf numFmtId="166" fontId="12" fillId="0" borderId="22" xfId="0" applyNumberFormat="1" applyFont="1" applyBorder="1" applyAlignment="1">
      <alignment vertical="center" wrapText="1"/>
    </xf>
    <xf numFmtId="166" fontId="12" fillId="0" borderId="57" xfId="0" applyNumberFormat="1" applyFont="1" applyBorder="1" applyAlignment="1">
      <alignment vertical="center" wrapText="1"/>
    </xf>
    <xf numFmtId="0" fontId="12" fillId="0" borderId="7" xfId="0" applyFont="1" applyBorder="1" applyAlignment="1">
      <alignment vertical="center" wrapText="1"/>
    </xf>
    <xf numFmtId="166" fontId="32" fillId="0" borderId="17" xfId="0" applyNumberFormat="1" applyFont="1" applyBorder="1" applyAlignment="1">
      <alignment vertical="center" wrapText="1"/>
    </xf>
    <xf numFmtId="166" fontId="12" fillId="0" borderId="16" xfId="0" applyNumberFormat="1" applyFont="1" applyBorder="1" applyAlignment="1">
      <alignment vertical="center" wrapText="1"/>
    </xf>
    <xf numFmtId="166" fontId="12" fillId="0" borderId="16" xfId="0" applyNumberFormat="1" applyFont="1" applyBorder="1" applyAlignment="1">
      <alignment horizontal="right" vertical="center" wrapText="1"/>
    </xf>
    <xf numFmtId="166" fontId="12" fillId="0" borderId="57" xfId="0" applyNumberFormat="1" applyFont="1" applyBorder="1" applyAlignment="1">
      <alignment horizontal="right" vertical="center" wrapText="1"/>
    </xf>
    <xf numFmtId="166" fontId="12" fillId="0" borderId="52" xfId="0" applyNumberFormat="1" applyFont="1" applyBorder="1" applyAlignment="1">
      <alignment vertical="center" wrapText="1"/>
    </xf>
    <xf numFmtId="166" fontId="12" fillId="0" borderId="54" xfId="0" applyNumberFormat="1" applyFont="1" applyBorder="1" applyAlignment="1">
      <alignment vertical="center" wrapText="1"/>
    </xf>
    <xf numFmtId="0" fontId="32" fillId="3" borderId="0" xfId="0" applyFont="1" applyFill="1" applyAlignment="1">
      <alignment horizontal="center" vertical="center" wrapText="1"/>
    </xf>
    <xf numFmtId="0" fontId="28" fillId="3" borderId="0" xfId="0" applyFont="1" applyFill="1" applyAlignment="1">
      <alignment horizontal="center" vertical="center" wrapText="1"/>
    </xf>
    <xf numFmtId="167" fontId="28" fillId="3" borderId="0" xfId="0" applyNumberFormat="1" applyFont="1" applyFill="1" applyAlignment="1">
      <alignment horizontal="left" vertical="center" wrapText="1"/>
    </xf>
    <xf numFmtId="0" fontId="32" fillId="3" borderId="0" xfId="0" applyFont="1" applyFill="1" applyAlignment="1">
      <alignment vertical="center" wrapText="1"/>
    </xf>
    <xf numFmtId="0" fontId="28" fillId="0" borderId="6" xfId="0" applyFont="1" applyBorder="1" applyAlignment="1">
      <alignment horizontal="center" vertical="center" wrapText="1"/>
    </xf>
    <xf numFmtId="165" fontId="12" fillId="10" borderId="18" xfId="0" applyNumberFormat="1" applyFont="1" applyFill="1" applyBorder="1" applyAlignment="1">
      <alignment vertical="center" wrapText="1"/>
    </xf>
    <xf numFmtId="167" fontId="28" fillId="0" borderId="7" xfId="0" applyNumberFormat="1" applyFont="1" applyBorder="1" applyAlignment="1">
      <alignment horizontal="left" vertical="center" wrapText="1"/>
    </xf>
    <xf numFmtId="0" fontId="32" fillId="0" borderId="7" xfId="0" applyFont="1" applyBorder="1" applyAlignment="1">
      <alignment vertical="center" wrapText="1"/>
    </xf>
    <xf numFmtId="0" fontId="32" fillId="0" borderId="7" xfId="0" applyFont="1" applyBorder="1" applyAlignment="1">
      <alignment horizontal="center" vertical="center" wrapText="1"/>
    </xf>
    <xf numFmtId="0" fontId="65" fillId="0" borderId="11" xfId="0" applyFont="1" applyBorder="1" applyAlignment="1">
      <alignment horizontal="center" vertical="center" wrapText="1"/>
    </xf>
    <xf numFmtId="0" fontId="32" fillId="0" borderId="2" xfId="0" applyFont="1" applyBorder="1" applyAlignment="1">
      <alignment vertical="center" wrapText="1"/>
    </xf>
    <xf numFmtId="0" fontId="32" fillId="0" borderId="0" xfId="0" applyFont="1"/>
    <xf numFmtId="0" fontId="28" fillId="0" borderId="2" xfId="0" applyFont="1" applyBorder="1" applyAlignment="1">
      <alignment vertical="center" wrapText="1"/>
    </xf>
    <xf numFmtId="0" fontId="28"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8" fillId="0" borderId="7" xfId="0" applyFont="1" applyBorder="1" applyAlignment="1">
      <alignment horizontal="right" vertical="center" wrapText="1"/>
    </xf>
    <xf numFmtId="0" fontId="28" fillId="0" borderId="7" xfId="0" applyFont="1" applyBorder="1" applyAlignment="1">
      <alignment vertical="center" wrapText="1"/>
    </xf>
    <xf numFmtId="0" fontId="32" fillId="0" borderId="2" xfId="0" applyFont="1" applyBorder="1" applyAlignment="1">
      <alignment horizontal="center" vertical="center" wrapText="1"/>
    </xf>
    <xf numFmtId="0" fontId="28" fillId="0" borderId="4" xfId="0" applyFont="1" applyBorder="1" applyAlignment="1">
      <alignment horizontal="right" vertical="center" wrapText="1" indent="1"/>
    </xf>
    <xf numFmtId="0" fontId="32" fillId="0" borderId="13" xfId="0" applyFont="1" applyBorder="1" applyAlignment="1">
      <alignment vertical="center" wrapText="1"/>
    </xf>
    <xf numFmtId="0" fontId="32" fillId="0" borderId="3" xfId="0" applyFont="1" applyBorder="1" applyAlignment="1">
      <alignment vertical="center" wrapText="1"/>
    </xf>
    <xf numFmtId="0" fontId="66" fillId="0" borderId="2" xfId="0" applyFont="1" applyBorder="1" applyAlignment="1">
      <alignment vertical="center" wrapText="1"/>
    </xf>
    <xf numFmtId="0" fontId="32" fillId="0" borderId="1" xfId="0" applyFont="1" applyBorder="1" applyAlignment="1">
      <alignment vertical="center" wrapText="1"/>
    </xf>
    <xf numFmtId="0" fontId="32" fillId="0" borderId="6" xfId="0" applyFont="1" applyBorder="1" applyAlignment="1">
      <alignment horizontal="center" vertical="center" wrapText="1"/>
    </xf>
    <xf numFmtId="0" fontId="28" fillId="0" borderId="11" xfId="0" applyFont="1" applyBorder="1" applyAlignment="1">
      <alignment horizontal="right" vertical="center" wrapText="1" indent="1"/>
    </xf>
    <xf numFmtId="0" fontId="28" fillId="0" borderId="6" xfId="0" applyFont="1" applyBorder="1" applyAlignment="1">
      <alignment horizontal="left" vertical="center" wrapText="1"/>
    </xf>
    <xf numFmtId="0" fontId="28" fillId="0" borderId="7" xfId="0" applyFont="1" applyBorder="1" applyAlignment="1">
      <alignment horizontal="left" vertical="center" wrapText="1"/>
    </xf>
    <xf numFmtId="0" fontId="66" fillId="0" borderId="1" xfId="0" applyFont="1" applyBorder="1" applyAlignment="1">
      <alignment vertical="center" wrapText="1"/>
    </xf>
    <xf numFmtId="0" fontId="28" fillId="0" borderId="3" xfId="0" applyFont="1" applyBorder="1" applyAlignment="1">
      <alignment vertical="center" wrapText="1"/>
    </xf>
    <xf numFmtId="0" fontId="28" fillId="0" borderId="6" xfId="0" applyFont="1" applyBorder="1" applyAlignment="1">
      <alignment vertical="center" wrapText="1"/>
    </xf>
    <xf numFmtId="0" fontId="32" fillId="0" borderId="4" xfId="0" applyFont="1" applyBorder="1" applyAlignment="1">
      <alignment vertical="center" wrapText="1"/>
    </xf>
    <xf numFmtId="166" fontId="32" fillId="0" borderId="49" xfId="0" applyNumberFormat="1" applyFont="1" applyBorder="1" applyAlignment="1">
      <alignment vertical="center" wrapText="1"/>
    </xf>
    <xf numFmtId="166" fontId="12" fillId="0" borderId="53" xfId="0" applyNumberFormat="1" applyFont="1" applyBorder="1" applyAlignment="1">
      <alignment vertical="center" wrapText="1"/>
    </xf>
    <xf numFmtId="0" fontId="66" fillId="3" borderId="5" xfId="0" applyFont="1" applyFill="1" applyBorder="1" applyAlignment="1">
      <alignment vertical="center" wrapText="1"/>
    </xf>
    <xf numFmtId="0" fontId="32" fillId="0" borderId="12" xfId="0" applyFont="1" applyBorder="1" applyAlignment="1">
      <alignment vertical="center" wrapText="1"/>
    </xf>
    <xf numFmtId="0" fontId="32" fillId="0" borderId="2" xfId="0" applyFont="1" applyBorder="1" applyAlignment="1">
      <alignment vertical="center"/>
    </xf>
    <xf numFmtId="0" fontId="28" fillId="0" borderId="4" xfId="0" applyFont="1" applyBorder="1" applyAlignment="1">
      <alignment vertical="center" wrapText="1"/>
    </xf>
    <xf numFmtId="0" fontId="32" fillId="0" borderId="4" xfId="0" applyFont="1" applyBorder="1" applyAlignment="1">
      <alignment wrapText="1"/>
    </xf>
    <xf numFmtId="0" fontId="66" fillId="0" borderId="1" xfId="0" applyFont="1" applyBorder="1" applyAlignment="1">
      <alignment wrapText="1"/>
    </xf>
    <xf numFmtId="166" fontId="28" fillId="0" borderId="77" xfId="0" applyNumberFormat="1" applyFont="1" applyBorder="1" applyAlignment="1">
      <alignment vertical="center" wrapText="1"/>
    </xf>
    <xf numFmtId="0" fontId="15" fillId="0" borderId="2" xfId="0" applyFont="1" applyBorder="1" applyAlignment="1">
      <alignment vertical="center" wrapText="1"/>
    </xf>
    <xf numFmtId="0" fontId="35" fillId="0" borderId="2" xfId="0" applyFont="1" applyBorder="1" applyAlignment="1">
      <alignment vertical="center" wrapText="1"/>
    </xf>
    <xf numFmtId="0" fontId="15" fillId="0" borderId="6" xfId="0" applyFont="1" applyBorder="1" applyAlignment="1">
      <alignment vertical="center" wrapText="1"/>
    </xf>
    <xf numFmtId="0" fontId="35" fillId="0" borderId="0" xfId="0" applyFont="1"/>
    <xf numFmtId="169" fontId="12" fillId="0" borderId="46" xfId="0" applyNumberFormat="1" applyFont="1" applyBorder="1" applyAlignment="1">
      <alignment horizontal="center" vertical="center" wrapText="1"/>
    </xf>
    <xf numFmtId="169" fontId="12" fillId="0" borderId="47" xfId="0" applyNumberFormat="1" applyFont="1" applyBorder="1" applyAlignment="1">
      <alignment horizontal="center" vertical="center" wrapText="1"/>
    </xf>
    <xf numFmtId="166" fontId="12" fillId="0" borderId="52" xfId="0" applyNumberFormat="1" applyFont="1" applyBorder="1" applyAlignment="1">
      <alignment horizontal="right" vertical="center" wrapText="1"/>
    </xf>
    <xf numFmtId="166" fontId="12" fillId="0" borderId="54" xfId="0" applyNumberFormat="1" applyFont="1" applyBorder="1" applyAlignment="1">
      <alignment horizontal="right" vertical="center" wrapText="1"/>
    </xf>
    <xf numFmtId="0" fontId="12" fillId="0" borderId="84" xfId="0" applyFont="1" applyBorder="1" applyAlignment="1">
      <alignment horizontal="center" vertical="center" wrapText="1"/>
    </xf>
    <xf numFmtId="166" fontId="12" fillId="0" borderId="86" xfId="0" applyNumberFormat="1" applyFont="1" applyBorder="1" applyAlignment="1">
      <alignment vertical="center" wrapText="1"/>
    </xf>
    <xf numFmtId="0" fontId="32" fillId="3" borderId="0" xfId="0" applyFont="1" applyFill="1"/>
    <xf numFmtId="0" fontId="71" fillId="0" borderId="6" xfId="0" applyFont="1" applyBorder="1" applyAlignment="1">
      <alignment horizontal="center" vertical="center" wrapText="1"/>
    </xf>
    <xf numFmtId="0" fontId="71" fillId="0" borderId="11" xfId="0" applyFont="1" applyBorder="1" applyAlignment="1">
      <alignment horizontal="center" vertical="center" wrapText="1"/>
    </xf>
    <xf numFmtId="0" fontId="16" fillId="3" borderId="0" xfId="0" applyFont="1" applyFill="1"/>
    <xf numFmtId="0" fontId="35" fillId="3" borderId="0" xfId="0" applyFont="1" applyFill="1"/>
    <xf numFmtId="0" fontId="16" fillId="3" borderId="110" xfId="0" applyFont="1" applyFill="1" applyBorder="1"/>
    <xf numFmtId="171" fontId="13" fillId="0" borderId="111" xfId="0" applyNumberFormat="1" applyFont="1" applyBorder="1" applyAlignment="1">
      <alignment vertical="center" wrapText="1"/>
    </xf>
    <xf numFmtId="0" fontId="35" fillId="3" borderId="93" xfId="0" applyFont="1" applyFill="1" applyBorder="1"/>
    <xf numFmtId="0" fontId="40" fillId="3" borderId="0" xfId="0" applyFont="1" applyFill="1" applyAlignment="1" applyProtection="1">
      <alignment vertical="top"/>
      <protection hidden="1"/>
    </xf>
    <xf numFmtId="0" fontId="0" fillId="4" borderId="0" xfId="0" applyFill="1" applyAlignment="1" applyProtection="1">
      <alignment vertical="top"/>
      <protection hidden="1"/>
    </xf>
    <xf numFmtId="0" fontId="0" fillId="0" borderId="0" xfId="0" applyAlignment="1" applyProtection="1">
      <alignment vertical="top"/>
      <protection hidden="1"/>
    </xf>
    <xf numFmtId="0" fontId="26" fillId="4" borderId="0" xfId="0" applyFont="1" applyFill="1" applyAlignment="1" applyProtection="1">
      <alignment vertical="top"/>
      <protection hidden="1"/>
    </xf>
    <xf numFmtId="0" fontId="26" fillId="0" borderId="0" xfId="0" applyFont="1" applyAlignment="1" applyProtection="1">
      <alignment vertical="top"/>
      <protection hidden="1"/>
    </xf>
    <xf numFmtId="172" fontId="12" fillId="0" borderId="52" xfId="0" applyNumberFormat="1" applyFont="1" applyBorder="1" applyAlignment="1">
      <alignment vertical="center" wrapText="1"/>
    </xf>
    <xf numFmtId="0" fontId="66" fillId="0" borderId="5" xfId="0" applyFont="1" applyBorder="1" applyAlignment="1">
      <alignment vertical="center" wrapText="1"/>
    </xf>
    <xf numFmtId="0" fontId="66" fillId="3" borderId="1" xfId="0" applyFont="1" applyFill="1" applyBorder="1" applyAlignment="1">
      <alignment vertical="center"/>
    </xf>
    <xf numFmtId="10" fontId="12" fillId="0" borderId="18" xfId="0" applyNumberFormat="1" applyFont="1" applyBorder="1" applyAlignment="1">
      <alignment horizontal="left" vertical="center" wrapText="1"/>
    </xf>
    <xf numFmtId="173" fontId="16" fillId="0" borderId="31" xfId="0" applyNumberFormat="1" applyFont="1" applyBorder="1" applyAlignment="1">
      <alignment vertical="center" wrapText="1"/>
    </xf>
    <xf numFmtId="173" fontId="13" fillId="0" borderId="103" xfId="0" applyNumberFormat="1" applyFont="1" applyBorder="1" applyAlignment="1">
      <alignment vertical="center" wrapText="1"/>
    </xf>
    <xf numFmtId="173" fontId="13" fillId="0" borderId="104" xfId="0" applyNumberFormat="1" applyFont="1" applyBorder="1" applyAlignment="1">
      <alignment vertical="center" wrapText="1"/>
    </xf>
    <xf numFmtId="0" fontId="57" fillId="11" borderId="0" xfId="0" applyFont="1" applyFill="1" applyAlignment="1" applyProtection="1">
      <alignment horizontal="left"/>
      <protection hidden="1"/>
    </xf>
    <xf numFmtId="0" fontId="55" fillId="3" borderId="0" xfId="0" applyFont="1" applyFill="1" applyAlignment="1" applyProtection="1">
      <alignment horizontal="left" vertical="center" wrapText="1"/>
      <protection hidden="1"/>
    </xf>
    <xf numFmtId="0" fontId="57" fillId="8" borderId="0" xfId="0" applyFont="1" applyFill="1" applyAlignment="1" applyProtection="1">
      <alignment horizontal="left"/>
      <protection hidden="1"/>
    </xf>
    <xf numFmtId="0" fontId="40" fillId="3" borderId="0" xfId="0" applyFont="1" applyFill="1" applyAlignment="1" applyProtection="1">
      <alignment horizontal="justify" vertical="top" wrapText="1"/>
      <protection hidden="1"/>
    </xf>
    <xf numFmtId="0" fontId="40" fillId="3" borderId="0" xfId="0" applyFont="1" applyFill="1" applyAlignment="1" applyProtection="1">
      <alignment horizontal="justify" vertical="top"/>
      <protection hidden="1"/>
    </xf>
    <xf numFmtId="0" fontId="80"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protection hidden="1"/>
    </xf>
    <xf numFmtId="0" fontId="61" fillId="11" borderId="0" xfId="0" applyFont="1" applyFill="1" applyAlignment="1" applyProtection="1">
      <alignment horizontal="center"/>
      <protection hidden="1"/>
    </xf>
    <xf numFmtId="0" fontId="42" fillId="3" borderId="0" xfId="0" applyFont="1" applyFill="1" applyAlignment="1" applyProtection="1">
      <alignment horizontal="left" vertical="center" wrapText="1"/>
      <protection hidden="1"/>
    </xf>
    <xf numFmtId="0" fontId="40" fillId="3" borderId="0" xfId="0" applyFont="1" applyFill="1" applyAlignment="1" applyProtection="1">
      <alignment horizontal="center" vertical="top" wrapText="1"/>
      <protection hidden="1"/>
    </xf>
    <xf numFmtId="0" fontId="47" fillId="3" borderId="0" xfId="0" applyFont="1" applyFill="1" applyAlignment="1">
      <alignment horizontal="center"/>
    </xf>
    <xf numFmtId="0" fontId="40" fillId="3" borderId="0" xfId="0" applyFont="1" applyFill="1" applyAlignment="1" applyProtection="1">
      <alignment horizontal="justify"/>
      <protection hidden="1"/>
    </xf>
    <xf numFmtId="0" fontId="40" fillId="3" borderId="0" xfId="0" applyFont="1" applyFill="1" applyAlignment="1" applyProtection="1">
      <alignment horizontal="justify" vertical="center" wrapText="1"/>
      <protection hidden="1"/>
    </xf>
    <xf numFmtId="0" fontId="40" fillId="3" borderId="0" xfId="0" applyFont="1" applyFill="1" applyAlignment="1" applyProtection="1">
      <alignment horizontal="justify" vertical="center"/>
      <protection hidden="1"/>
    </xf>
    <xf numFmtId="0" fontId="40" fillId="3" borderId="0" xfId="0" quotePrefix="1" applyFont="1" applyFill="1" applyAlignment="1" applyProtection="1">
      <alignment horizontal="justify" vertical="center" wrapText="1"/>
      <protection hidden="1"/>
    </xf>
    <xf numFmtId="0" fontId="48" fillId="0" borderId="0" xfId="0" applyFont="1" applyAlignment="1" applyProtection="1">
      <alignment horizontal="center" vertical="center" wrapText="1"/>
      <protection hidden="1"/>
    </xf>
    <xf numFmtId="0" fontId="62" fillId="3" borderId="0" xfId="0" applyFont="1" applyFill="1" applyProtection="1">
      <protection hidden="1"/>
    </xf>
    <xf numFmtId="0" fontId="42" fillId="3" borderId="0" xfId="0" applyFont="1" applyFill="1" applyAlignment="1" applyProtection="1">
      <alignment horizontal="left" vertical="center"/>
      <protection hidden="1"/>
    </xf>
    <xf numFmtId="0" fontId="62" fillId="3" borderId="0" xfId="0" applyFont="1" applyFill="1" applyAlignment="1" applyProtection="1">
      <alignment vertical="center"/>
      <protection hidden="1"/>
    </xf>
    <xf numFmtId="0" fontId="70" fillId="0" borderId="7" xfId="0" applyFont="1" applyBorder="1" applyAlignment="1">
      <alignment horizontal="left" indent="1"/>
    </xf>
    <xf numFmtId="0" fontId="32" fillId="0" borderId="131" xfId="0" applyFont="1" applyBorder="1" applyAlignment="1">
      <alignment vertical="center" wrapText="1"/>
    </xf>
    <xf numFmtId="0" fontId="70" fillId="0" borderId="2" xfId="0" applyFont="1" applyBorder="1" applyAlignment="1">
      <alignment horizontal="left" vertical="center" wrapText="1"/>
    </xf>
    <xf numFmtId="0" fontId="70" fillId="0" borderId="3" xfId="0" applyFont="1" applyBorder="1" applyAlignment="1">
      <alignment horizontal="left" vertical="center" wrapText="1"/>
    </xf>
    <xf numFmtId="0" fontId="70" fillId="0" borderId="7" xfId="0" applyFont="1" applyBorder="1" applyAlignment="1">
      <alignment horizontal="left" vertical="center"/>
    </xf>
    <xf numFmtId="166" fontId="32" fillId="0" borderId="77" xfId="0" applyNumberFormat="1" applyFont="1" applyBorder="1" applyAlignment="1">
      <alignment vertical="center" wrapText="1"/>
    </xf>
    <xf numFmtId="0" fontId="13" fillId="0" borderId="45" xfId="0" applyFont="1" applyBorder="1" applyAlignment="1">
      <alignment horizontal="center" vertical="center" wrapText="1"/>
    </xf>
    <xf numFmtId="166" fontId="13" fillId="0" borderId="16" xfId="0" applyNumberFormat="1" applyFont="1" applyBorder="1" applyAlignment="1">
      <alignment horizontal="right" vertical="center" wrapText="1"/>
    </xf>
    <xf numFmtId="0" fontId="32" fillId="0" borderId="136"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137" xfId="0" applyFont="1" applyBorder="1" applyAlignment="1">
      <alignment horizontal="center" vertical="center" wrapText="1"/>
    </xf>
    <xf numFmtId="0" fontId="71" fillId="0" borderId="138" xfId="0" applyFont="1" applyBorder="1" applyAlignment="1">
      <alignment horizontal="center" vertical="center" wrapText="1"/>
    </xf>
    <xf numFmtId="0" fontId="71" fillId="0" borderId="139" xfId="0" applyFont="1" applyBorder="1" applyAlignment="1">
      <alignment horizontal="center" vertical="center" wrapText="1"/>
    </xf>
    <xf numFmtId="0" fontId="32" fillId="0" borderId="144"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149" xfId="0" applyFont="1" applyBorder="1" applyAlignment="1">
      <alignment horizontal="center" vertical="center" wrapText="1"/>
    </xf>
    <xf numFmtId="0" fontId="32" fillId="0" borderId="5" xfId="0" applyFont="1" applyBorder="1" applyAlignment="1">
      <alignment horizontal="center" vertical="center" wrapText="1"/>
    </xf>
    <xf numFmtId="0" fontId="0" fillId="3" borderId="51" xfId="0" applyFill="1" applyBorder="1"/>
    <xf numFmtId="0" fontId="71" fillId="0" borderId="41" xfId="0" applyFont="1" applyBorder="1" applyAlignment="1">
      <alignment horizontal="center" vertical="center" wrapText="1"/>
    </xf>
    <xf numFmtId="0" fontId="71" fillId="0" borderId="163" xfId="0" applyFont="1" applyBorder="1" applyAlignment="1">
      <alignment horizontal="center" vertical="center" wrapText="1"/>
    </xf>
    <xf numFmtId="0" fontId="32" fillId="0" borderId="164" xfId="0" applyFont="1" applyBorder="1" applyAlignment="1">
      <alignment horizontal="center" vertical="center" wrapText="1"/>
    </xf>
    <xf numFmtId="0" fontId="37" fillId="3" borderId="0" xfId="0" applyFont="1" applyFill="1" applyAlignment="1" applyProtection="1">
      <alignment horizontal="justify" vertical="center"/>
      <protection hidden="1"/>
    </xf>
    <xf numFmtId="0" fontId="28" fillId="0" borderId="92" xfId="0" applyFont="1" applyBorder="1"/>
    <xf numFmtId="0" fontId="3" fillId="0" borderId="165" xfId="0" applyFont="1" applyBorder="1" applyAlignment="1">
      <alignment vertical="center" wrapText="1"/>
    </xf>
    <xf numFmtId="0" fontId="3" fillId="3" borderId="165" xfId="0" applyFont="1" applyFill="1" applyBorder="1" applyAlignment="1">
      <alignment vertical="center" wrapText="1"/>
    </xf>
    <xf numFmtId="166" fontId="32" fillId="7" borderId="44" xfId="0" applyNumberFormat="1" applyFont="1" applyFill="1" applyBorder="1" applyAlignment="1" applyProtection="1">
      <alignment horizontal="right" vertical="center" wrapText="1"/>
      <protection locked="0"/>
    </xf>
    <xf numFmtId="168" fontId="32" fillId="7" borderId="44" xfId="0" applyNumberFormat="1" applyFont="1" applyFill="1" applyBorder="1" applyAlignment="1" applyProtection="1">
      <alignment horizontal="right" vertical="center" wrapText="1"/>
      <protection locked="0"/>
    </xf>
    <xf numFmtId="166" fontId="32" fillId="7" borderId="135" xfId="0" applyNumberFormat="1" applyFont="1" applyFill="1" applyBorder="1" applyAlignment="1" applyProtection="1">
      <alignment horizontal="right" vertical="center" wrapText="1"/>
      <protection locked="0"/>
    </xf>
    <xf numFmtId="166" fontId="28" fillId="7" borderId="76" xfId="0" applyNumberFormat="1" applyFont="1" applyFill="1" applyBorder="1" applyAlignment="1" applyProtection="1">
      <alignment horizontal="right" vertical="center" wrapText="1"/>
      <protection locked="0"/>
    </xf>
    <xf numFmtId="166" fontId="28" fillId="7" borderId="44" xfId="0" applyNumberFormat="1" applyFont="1" applyFill="1" applyBorder="1" applyAlignment="1" applyProtection="1">
      <alignment horizontal="right" vertical="center" wrapText="1"/>
      <protection locked="0"/>
    </xf>
    <xf numFmtId="0" fontId="28" fillId="7" borderId="44" xfId="0" applyFont="1" applyFill="1" applyBorder="1" applyAlignment="1" applyProtection="1">
      <alignment horizontal="right" vertical="center" wrapText="1"/>
      <protection locked="0"/>
    </xf>
    <xf numFmtId="166" fontId="28" fillId="7" borderId="85" xfId="0" applyNumberFormat="1" applyFont="1" applyFill="1" applyBorder="1" applyAlignment="1" applyProtection="1">
      <alignment horizontal="right" vertical="center" wrapText="1"/>
      <protection locked="0"/>
    </xf>
    <xf numFmtId="0" fontId="3" fillId="3" borderId="7" xfId="0" applyFont="1" applyFill="1" applyBorder="1" applyAlignment="1">
      <alignment vertical="center" wrapText="1"/>
    </xf>
    <xf numFmtId="0" fontId="6" fillId="3" borderId="7" xfId="0" applyFont="1" applyFill="1" applyBorder="1" applyAlignment="1">
      <alignment vertical="center" wrapText="1"/>
    </xf>
    <xf numFmtId="0" fontId="12" fillId="0" borderId="11" xfId="0" applyFont="1" applyBorder="1" applyAlignment="1">
      <alignment vertical="center" wrapText="1"/>
    </xf>
    <xf numFmtId="0" fontId="12" fillId="3" borderId="11" xfId="0" applyFont="1" applyFill="1" applyBorder="1" applyAlignment="1">
      <alignment vertical="center" wrapText="1"/>
    </xf>
    <xf numFmtId="0" fontId="42" fillId="3" borderId="0" xfId="0" applyFont="1" applyFill="1" applyAlignment="1" applyProtection="1">
      <alignment vertical="center"/>
      <protection hidden="1"/>
    </xf>
    <xf numFmtId="0" fontId="32" fillId="0" borderId="1" xfId="0" applyFont="1" applyBorder="1" applyAlignment="1">
      <alignment vertical="center"/>
    </xf>
    <xf numFmtId="171" fontId="13" fillId="3" borderId="130" xfId="0" applyNumberFormat="1" applyFont="1" applyFill="1" applyBorder="1" applyAlignment="1">
      <alignment vertical="center" wrapText="1"/>
    </xf>
    <xf numFmtId="1" fontId="13" fillId="0" borderId="111" xfId="2" applyNumberFormat="1" applyFont="1" applyBorder="1" applyAlignment="1">
      <alignment vertical="center" wrapText="1"/>
    </xf>
    <xf numFmtId="0" fontId="18" fillId="3" borderId="0" xfId="0" applyFont="1" applyFill="1" applyProtection="1">
      <protection hidden="1"/>
    </xf>
    <xf numFmtId="0" fontId="18" fillId="3" borderId="0" xfId="0" applyFont="1" applyFill="1" applyAlignment="1" applyProtection="1">
      <alignment vertical="center"/>
      <protection hidden="1"/>
    </xf>
    <xf numFmtId="0" fontId="28" fillId="3" borderId="11" xfId="0" applyFont="1" applyFill="1" applyBorder="1" applyAlignment="1">
      <alignment horizontal="right" vertical="center" wrapText="1" indent="1"/>
    </xf>
    <xf numFmtId="0" fontId="3" fillId="0" borderId="0" xfId="0" applyFont="1" applyAlignment="1">
      <alignment horizontal="left" vertical="center" wrapText="1"/>
    </xf>
    <xf numFmtId="0" fontId="32" fillId="7" borderId="76" xfId="0" applyFont="1" applyFill="1" applyBorder="1" applyAlignment="1" applyProtection="1">
      <alignment horizontal="left" vertical="center" wrapText="1"/>
      <protection locked="0"/>
    </xf>
    <xf numFmtId="0" fontId="18" fillId="0" borderId="0" xfId="0" applyFont="1"/>
    <xf numFmtId="0" fontId="0" fillId="0" borderId="172" xfId="0" applyBorder="1"/>
    <xf numFmtId="0" fontId="0" fillId="0" borderId="0" xfId="0" quotePrefix="1"/>
    <xf numFmtId="0" fontId="66" fillId="0" borderId="1" xfId="0" applyFont="1" applyBorder="1" applyAlignment="1">
      <alignment vertical="center"/>
    </xf>
    <xf numFmtId="0" fontId="28" fillId="0" borderId="0" xfId="0" applyFont="1" applyAlignment="1">
      <alignment vertical="center"/>
    </xf>
    <xf numFmtId="0" fontId="33" fillId="0" borderId="5" xfId="0" applyFont="1" applyBorder="1" applyAlignment="1">
      <alignment vertical="center" wrapText="1"/>
    </xf>
    <xf numFmtId="0" fontId="34" fillId="0" borderId="5" xfId="0" applyFont="1" applyBorder="1" applyAlignment="1">
      <alignment vertical="center"/>
    </xf>
    <xf numFmtId="0" fontId="34" fillId="0" borderId="5" xfId="0" applyFont="1" applyBorder="1" applyAlignment="1">
      <alignment horizontal="left" vertical="center" wrapText="1"/>
    </xf>
    <xf numFmtId="0" fontId="34" fillId="0" borderId="4" xfId="0" applyFont="1" applyBorder="1" applyAlignment="1">
      <alignment horizontal="left" vertical="center" wrapText="1"/>
    </xf>
    <xf numFmtId="0" fontId="34" fillId="0" borderId="4" xfId="0" applyFont="1" applyBorder="1" applyAlignment="1">
      <alignment vertical="center"/>
    </xf>
    <xf numFmtId="0" fontId="34" fillId="0" borderId="5" xfId="0" applyFont="1" applyBorder="1" applyAlignment="1">
      <alignment vertical="center" wrapText="1"/>
    </xf>
    <xf numFmtId="0" fontId="66" fillId="0" borderId="4" xfId="0" applyFont="1" applyBorder="1" applyAlignment="1">
      <alignment vertical="center"/>
    </xf>
    <xf numFmtId="0" fontId="66" fillId="3" borderId="5" xfId="0" applyFont="1" applyFill="1" applyBorder="1" applyAlignment="1">
      <alignment vertical="center"/>
    </xf>
    <xf numFmtId="0" fontId="66" fillId="0" borderId="5" xfId="0" applyFont="1" applyBorder="1" applyAlignment="1">
      <alignment vertical="center"/>
    </xf>
    <xf numFmtId="0" fontId="34" fillId="3" borderId="4" xfId="0" applyFont="1" applyFill="1" applyBorder="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32" fillId="0" borderId="0" xfId="0" applyFont="1" applyAlignment="1">
      <alignment vertical="center"/>
    </xf>
    <xf numFmtId="0" fontId="66" fillId="0" borderId="0" xfId="0" applyFont="1" applyAlignment="1">
      <alignment vertical="center"/>
    </xf>
    <xf numFmtId="0" fontId="32" fillId="0" borderId="0" xfId="0" applyFont="1" applyAlignment="1">
      <alignment vertical="center" wrapText="1"/>
    </xf>
    <xf numFmtId="0" fontId="28" fillId="0" borderId="0" xfId="0" applyFont="1" applyAlignment="1">
      <alignment horizontal="left" vertical="center"/>
    </xf>
    <xf numFmtId="0" fontId="10" fillId="0" borderId="0" xfId="0" applyFont="1" applyAlignment="1">
      <alignment vertical="center"/>
    </xf>
    <xf numFmtId="0" fontId="72" fillId="0" borderId="0" xfId="0" applyFont="1" applyAlignment="1">
      <alignment vertical="center"/>
    </xf>
    <xf numFmtId="0" fontId="32" fillId="0" borderId="0" xfId="0" applyFont="1" applyAlignment="1">
      <alignment horizontal="left" vertical="center"/>
    </xf>
    <xf numFmtId="0" fontId="28" fillId="0" borderId="0" xfId="0" applyFont="1"/>
    <xf numFmtId="173" fontId="16" fillId="0" borderId="0" xfId="0" applyNumberFormat="1" applyFont="1"/>
    <xf numFmtId="0" fontId="33" fillId="0" borderId="0" xfId="0" applyFont="1"/>
    <xf numFmtId="0" fontId="4" fillId="0" borderId="174" xfId="0" applyFont="1" applyBorder="1" applyAlignment="1">
      <alignment horizontal="left" vertical="center" wrapText="1"/>
    </xf>
    <xf numFmtId="0" fontId="28" fillId="0" borderId="175" xfId="0" applyFont="1" applyBorder="1"/>
    <xf numFmtId="0" fontId="3" fillId="0" borderId="0" xfId="0" applyFont="1" applyAlignment="1">
      <alignment horizontal="left" vertical="center"/>
    </xf>
    <xf numFmtId="0" fontId="73" fillId="0" borderId="4" xfId="0" applyFont="1" applyBorder="1" applyAlignment="1">
      <alignment horizontal="center" vertical="center" textRotation="90"/>
    </xf>
    <xf numFmtId="0" fontId="18" fillId="0" borderId="177" xfId="0" applyFont="1" applyBorder="1" applyAlignment="1">
      <alignment horizontal="center"/>
    </xf>
    <xf numFmtId="0" fontId="18" fillId="0" borderId="142" xfId="0" applyFont="1" applyBorder="1" applyAlignment="1">
      <alignment horizontal="center"/>
    </xf>
    <xf numFmtId="0" fontId="18" fillId="0" borderId="178" xfId="0" applyFont="1" applyBorder="1" applyAlignment="1">
      <alignment horizontal="center"/>
    </xf>
    <xf numFmtId="0" fontId="32" fillId="0" borderId="142" xfId="0" applyFont="1" applyBorder="1"/>
    <xf numFmtId="0" fontId="32" fillId="0" borderId="180" xfId="0" applyFont="1" applyBorder="1"/>
    <xf numFmtId="0" fontId="3" fillId="0" borderId="174" xfId="0" applyFont="1" applyBorder="1" applyAlignment="1">
      <alignment horizontal="left" vertical="center" wrapText="1"/>
    </xf>
    <xf numFmtId="0" fontId="0" fillId="15" borderId="0" xfId="0" applyFill="1"/>
    <xf numFmtId="0" fontId="0" fillId="14" borderId="0" xfId="0" applyFill="1"/>
    <xf numFmtId="0" fontId="0" fillId="13" borderId="0" xfId="0" applyFill="1"/>
    <xf numFmtId="0" fontId="18" fillId="13" borderId="177" xfId="0" applyFont="1" applyFill="1" applyBorder="1" applyAlignment="1">
      <alignment horizontal="center"/>
    </xf>
    <xf numFmtId="0" fontId="18" fillId="13" borderId="142" xfId="0" applyFont="1" applyFill="1" applyBorder="1" applyAlignment="1">
      <alignment horizontal="center"/>
    </xf>
    <xf numFmtId="0" fontId="18" fillId="13" borderId="178" xfId="0" applyFont="1" applyFill="1" applyBorder="1" applyAlignment="1">
      <alignment horizontal="center"/>
    </xf>
    <xf numFmtId="0" fontId="18" fillId="0" borderId="172" xfId="0" applyFont="1" applyBorder="1"/>
    <xf numFmtId="0" fontId="77" fillId="0" borderId="173" xfId="0" applyFont="1" applyBorder="1"/>
    <xf numFmtId="0" fontId="71" fillId="3" borderId="0" xfId="0" applyFont="1" applyFill="1" applyAlignment="1">
      <alignment horizontal="right"/>
    </xf>
    <xf numFmtId="0" fontId="32" fillId="0" borderId="2" xfId="0" applyFont="1" applyBorder="1" applyAlignment="1">
      <alignment horizontal="left" vertical="center"/>
    </xf>
    <xf numFmtId="166" fontId="12" fillId="0" borderId="49" xfId="0" applyNumberFormat="1" applyFont="1" applyBorder="1" applyAlignment="1">
      <alignment vertical="center" wrapText="1"/>
    </xf>
    <xf numFmtId="166" fontId="12" fillId="0" borderId="185" xfId="0" applyNumberFormat="1" applyFont="1" applyBorder="1" applyAlignment="1">
      <alignment vertical="center" wrapText="1"/>
    </xf>
    <xf numFmtId="166" fontId="12" fillId="0" borderId="184" xfId="0" applyNumberFormat="1" applyFont="1" applyBorder="1" applyAlignment="1">
      <alignment vertical="center" wrapText="1"/>
    </xf>
    <xf numFmtId="0" fontId="32" fillId="0" borderId="0" xfId="0" applyFont="1" applyAlignment="1">
      <alignment wrapText="1"/>
    </xf>
    <xf numFmtId="0" fontId="0" fillId="12" borderId="0" xfId="0" applyFill="1"/>
    <xf numFmtId="0" fontId="0" fillId="8" borderId="0" xfId="0" applyFill="1"/>
    <xf numFmtId="0" fontId="4" fillId="0" borderId="0" xfId="0" applyFont="1" applyAlignment="1">
      <alignment horizontal="left" vertical="center"/>
    </xf>
    <xf numFmtId="0" fontId="0" fillId="16" borderId="0" xfId="0" applyFill="1"/>
    <xf numFmtId="0" fontId="18" fillId="16" borderId="178" xfId="0" applyFont="1" applyFill="1" applyBorder="1" applyAlignment="1">
      <alignment horizontal="center"/>
    </xf>
    <xf numFmtId="0" fontId="86" fillId="0" borderId="0" xfId="0" applyFont="1" applyAlignment="1">
      <alignment horizontal="center"/>
    </xf>
    <xf numFmtId="0" fontId="87" fillId="0" borderId="0" xfId="0" applyFont="1" applyAlignment="1">
      <alignment horizontal="right"/>
    </xf>
    <xf numFmtId="171" fontId="89" fillId="3" borderId="130" xfId="0" applyNumberFormat="1" applyFont="1" applyFill="1" applyBorder="1" applyAlignment="1">
      <alignment vertical="center"/>
    </xf>
    <xf numFmtId="0" fontId="0" fillId="17" borderId="0" xfId="0" applyFill="1"/>
    <xf numFmtId="0" fontId="18" fillId="17" borderId="178" xfId="0" applyFont="1" applyFill="1" applyBorder="1" applyAlignment="1">
      <alignment horizontal="center"/>
    </xf>
    <xf numFmtId="0" fontId="77" fillId="13" borderId="142" xfId="0" applyFont="1" applyFill="1" applyBorder="1" applyAlignment="1">
      <alignment horizontal="center"/>
    </xf>
    <xf numFmtId="0" fontId="77" fillId="14" borderId="142" xfId="0" applyFont="1" applyFill="1" applyBorder="1" applyAlignment="1">
      <alignment horizontal="center"/>
    </xf>
    <xf numFmtId="0" fontId="77" fillId="15" borderId="142" xfId="0" applyFont="1" applyFill="1" applyBorder="1" applyAlignment="1">
      <alignment horizontal="center"/>
    </xf>
    <xf numFmtId="174" fontId="71" fillId="0" borderId="153" xfId="2" applyNumberFormat="1" applyFont="1" applyFill="1" applyBorder="1"/>
    <xf numFmtId="174" fontId="71" fillId="0" borderId="151" xfId="2" applyNumberFormat="1" applyFont="1" applyFill="1" applyBorder="1"/>
    <xf numFmtId="174" fontId="71" fillId="0" borderId="21" xfId="2" applyNumberFormat="1" applyFont="1" applyFill="1" applyBorder="1"/>
    <xf numFmtId="174" fontId="71" fillId="13" borderId="151" xfId="2" applyNumberFormat="1" applyFont="1" applyFill="1" applyBorder="1"/>
    <xf numFmtId="174" fontId="71" fillId="14" borderId="151" xfId="2" applyNumberFormat="1" applyFont="1" applyFill="1" applyBorder="1"/>
    <xf numFmtId="174" fontId="71" fillId="15" borderId="151" xfId="2" applyNumberFormat="1" applyFont="1" applyFill="1" applyBorder="1"/>
    <xf numFmtId="174" fontId="32" fillId="0" borderId="177" xfId="2" applyNumberFormat="1" applyFont="1" applyFill="1" applyBorder="1"/>
    <xf numFmtId="174" fontId="32" fillId="0" borderId="142" xfId="2" applyNumberFormat="1" applyFont="1" applyFill="1" applyBorder="1"/>
    <xf numFmtId="174" fontId="32" fillId="0" borderId="178" xfId="2" applyNumberFormat="1" applyFont="1" applyFill="1" applyBorder="1"/>
    <xf numFmtId="174" fontId="32" fillId="0" borderId="182" xfId="2" applyNumberFormat="1" applyFont="1" applyFill="1" applyBorder="1"/>
    <xf numFmtId="174" fontId="32" fillId="0" borderId="0" xfId="2" applyNumberFormat="1" applyFont="1" applyFill="1" applyBorder="1"/>
    <xf numFmtId="174" fontId="32" fillId="0" borderId="183" xfId="2" applyNumberFormat="1" applyFont="1" applyFill="1" applyBorder="1"/>
    <xf numFmtId="174" fontId="32" fillId="0" borderId="179" xfId="2" applyNumberFormat="1" applyFont="1" applyFill="1" applyBorder="1"/>
    <xf numFmtId="174" fontId="32" fillId="0" borderId="180" xfId="2" applyNumberFormat="1" applyFont="1" applyFill="1" applyBorder="1"/>
    <xf numFmtId="174" fontId="32" fillId="0" borderId="181" xfId="2" applyNumberFormat="1" applyFont="1" applyFill="1" applyBorder="1"/>
    <xf numFmtId="0" fontId="28" fillId="7" borderId="44" xfId="0" applyFont="1" applyFill="1" applyBorder="1" applyAlignment="1" applyProtection="1">
      <alignment horizontal="left" vertical="center" wrapText="1"/>
      <protection locked="0"/>
    </xf>
    <xf numFmtId="0" fontId="32" fillId="0" borderId="3" xfId="0" applyFont="1" applyBorder="1" applyAlignment="1">
      <alignment vertical="center"/>
    </xf>
    <xf numFmtId="0" fontId="88" fillId="0" borderId="0" xfId="0" applyFont="1" applyAlignment="1">
      <alignment horizontal="right"/>
    </xf>
    <xf numFmtId="0" fontId="90" fillId="0" borderId="180" xfId="0" applyFont="1" applyBorder="1" applyAlignment="1">
      <alignment horizontal="center"/>
    </xf>
    <xf numFmtId="0" fontId="90" fillId="0" borderId="181" xfId="0" applyFont="1" applyBorder="1" applyAlignment="1">
      <alignment horizontal="center"/>
    </xf>
    <xf numFmtId="0" fontId="90" fillId="0" borderId="179" xfId="0" applyFont="1" applyBorder="1" applyAlignment="1">
      <alignment horizontal="center"/>
    </xf>
    <xf numFmtId="0" fontId="16" fillId="0" borderId="63" xfId="0" applyFont="1" applyBorder="1" applyAlignment="1">
      <alignment horizontal="center" vertical="center" textRotation="90" wrapText="1"/>
    </xf>
    <xf numFmtId="0" fontId="70" fillId="0" borderId="4" xfId="0" applyFont="1" applyBorder="1" applyAlignment="1">
      <alignment horizontal="left" vertical="center" wrapText="1"/>
    </xf>
    <xf numFmtId="0" fontId="66" fillId="0" borderId="5" xfId="0" applyFont="1" applyBorder="1" applyAlignment="1">
      <alignment wrapText="1"/>
    </xf>
    <xf numFmtId="0" fontId="70" fillId="0" borderId="15" xfId="0" applyFont="1" applyBorder="1" applyAlignment="1">
      <alignment horizontal="left" vertical="center"/>
    </xf>
    <xf numFmtId="0" fontId="28" fillId="0" borderId="0" xfId="0" applyFont="1" applyAlignment="1">
      <alignment vertical="center" wrapText="1"/>
    </xf>
    <xf numFmtId="0" fontId="29" fillId="0" borderId="0" xfId="0" applyFont="1" applyAlignment="1">
      <alignment horizontal="left" vertical="center" wrapText="1"/>
    </xf>
    <xf numFmtId="0" fontId="70" fillId="0" borderId="0" xfId="0" applyFont="1" applyAlignment="1">
      <alignment horizontal="left" vertical="center"/>
    </xf>
    <xf numFmtId="0" fontId="29" fillId="0" borderId="0" xfId="0" applyFont="1" applyAlignment="1">
      <alignment horizontal="left" vertical="center"/>
    </xf>
    <xf numFmtId="0" fontId="28" fillId="0" borderId="0" xfId="0" applyFont="1" applyAlignment="1">
      <alignment wrapText="1"/>
    </xf>
    <xf numFmtId="0" fontId="32" fillId="0" borderId="0" xfId="0" applyFont="1" applyAlignment="1">
      <alignment horizontal="center"/>
    </xf>
    <xf numFmtId="0" fontId="18" fillId="0" borderId="0" xfId="0" applyFont="1" applyAlignment="1">
      <alignment horizontal="center"/>
    </xf>
    <xf numFmtId="0" fontId="32" fillId="18" borderId="0" xfId="0" applyFont="1" applyFill="1"/>
    <xf numFmtId="0" fontId="18" fillId="18" borderId="178" xfId="0" applyFont="1" applyFill="1" applyBorder="1" applyAlignment="1">
      <alignment horizontal="center"/>
    </xf>
    <xf numFmtId="0" fontId="0" fillId="0" borderId="173" xfId="0" applyBorder="1"/>
    <xf numFmtId="0" fontId="77" fillId="0" borderId="173" xfId="0" applyFont="1" applyBorder="1" applyAlignment="1">
      <alignment wrapText="1"/>
    </xf>
    <xf numFmtId="0" fontId="28" fillId="0" borderId="136" xfId="0" applyFont="1" applyBorder="1" applyAlignment="1">
      <alignment horizontal="center" vertical="center" wrapText="1"/>
    </xf>
    <xf numFmtId="167" fontId="28" fillId="0" borderId="136" xfId="0" applyNumberFormat="1" applyFont="1" applyBorder="1" applyAlignment="1">
      <alignment horizontal="left" vertical="center" wrapText="1"/>
    </xf>
    <xf numFmtId="0" fontId="32" fillId="0" borderId="136" xfId="0" applyFont="1" applyBorder="1" applyAlignment="1">
      <alignment vertical="center" wrapText="1"/>
    </xf>
    <xf numFmtId="0" fontId="90" fillId="12" borderId="180" xfId="0" applyFont="1" applyFill="1" applyBorder="1" applyAlignment="1">
      <alignment horizontal="center"/>
    </xf>
    <xf numFmtId="0" fontId="90" fillId="12" borderId="181" xfId="0" applyFont="1" applyFill="1" applyBorder="1" applyAlignment="1">
      <alignment horizontal="center"/>
    </xf>
    <xf numFmtId="0" fontId="28" fillId="0" borderId="176" xfId="0" applyFont="1" applyBorder="1"/>
    <xf numFmtId="0" fontId="28" fillId="0" borderId="174" xfId="0" applyFont="1" applyBorder="1"/>
    <xf numFmtId="0" fontId="77" fillId="0" borderId="0" xfId="0" applyFont="1"/>
    <xf numFmtId="0" fontId="18" fillId="0" borderId="142" xfId="0" applyFont="1" applyBorder="1" applyAlignment="1">
      <alignment horizontal="center" wrapText="1"/>
    </xf>
    <xf numFmtId="175" fontId="13" fillId="0" borderId="111" xfId="3" applyNumberFormat="1" applyFont="1" applyBorder="1" applyAlignment="1">
      <alignment vertical="center" wrapText="1"/>
    </xf>
    <xf numFmtId="0" fontId="71" fillId="19" borderId="2" xfId="0" applyFont="1" applyFill="1" applyBorder="1" applyAlignment="1">
      <alignment horizontal="center" vertical="center" wrapText="1"/>
    </xf>
    <xf numFmtId="9" fontId="32" fillId="19" borderId="0" xfId="4" applyFont="1" applyFill="1" applyAlignment="1">
      <alignment horizontal="center"/>
    </xf>
    <xf numFmtId="9" fontId="71" fillId="19" borderId="0" xfId="4" applyFont="1" applyFill="1" applyAlignment="1">
      <alignment horizontal="center"/>
    </xf>
    <xf numFmtId="0" fontId="28" fillId="3" borderId="2" xfId="0" applyFont="1" applyFill="1" applyBorder="1" applyAlignment="1">
      <alignment vertical="center" wrapText="1"/>
    </xf>
    <xf numFmtId="0" fontId="66" fillId="3" borderId="2" xfId="0" applyFont="1" applyFill="1" applyBorder="1" applyAlignment="1">
      <alignment vertical="center" wrapText="1"/>
    </xf>
    <xf numFmtId="0" fontId="28" fillId="3" borderId="4" xfId="0" applyFont="1" applyFill="1" applyBorder="1" applyAlignment="1">
      <alignment vertical="center" wrapText="1"/>
    </xf>
    <xf numFmtId="0" fontId="63" fillId="3" borderId="0" xfId="0" applyFont="1" applyFill="1" applyAlignment="1">
      <alignment horizontal="left" vertical="center" wrapText="1"/>
    </xf>
    <xf numFmtId="0" fontId="28" fillId="3" borderId="0" xfId="0" applyFont="1" applyFill="1"/>
    <xf numFmtId="0" fontId="66" fillId="3" borderId="1" xfId="0" applyFont="1" applyFill="1" applyBorder="1" applyAlignment="1">
      <alignment vertical="center" wrapText="1"/>
    </xf>
    <xf numFmtId="0" fontId="32" fillId="3" borderId="189" xfId="0" applyFont="1" applyFill="1" applyBorder="1" applyAlignment="1">
      <alignment horizontal="right"/>
    </xf>
    <xf numFmtId="0" fontId="32" fillId="3" borderId="189" xfId="0" applyFont="1" applyFill="1" applyBorder="1" applyAlignment="1">
      <alignment horizontal="center"/>
    </xf>
    <xf numFmtId="0" fontId="71" fillId="3" borderId="189" xfId="0" applyFont="1" applyFill="1" applyBorder="1" applyAlignment="1">
      <alignment horizontal="right"/>
    </xf>
    <xf numFmtId="9" fontId="71" fillId="3" borderId="189" xfId="4" applyFont="1" applyFill="1" applyBorder="1" applyAlignment="1">
      <alignment horizontal="center"/>
    </xf>
    <xf numFmtId="9" fontId="18" fillId="0" borderId="0" xfId="4" applyFont="1" applyAlignment="1"/>
    <xf numFmtId="9" fontId="0" fillId="0" borderId="0" xfId="4" applyFont="1" applyAlignment="1"/>
    <xf numFmtId="9" fontId="32" fillId="3" borderId="189" xfId="4" applyFont="1" applyFill="1" applyBorder="1" applyAlignment="1">
      <alignment horizontal="center"/>
    </xf>
    <xf numFmtId="9" fontId="12" fillId="7" borderId="189" xfId="4" applyFont="1" applyFill="1" applyBorder="1" applyAlignment="1" applyProtection="1">
      <alignment horizontal="center" vertical="center" wrapText="1"/>
      <protection locked="0"/>
    </xf>
    <xf numFmtId="0" fontId="32" fillId="3" borderId="0" xfId="0" applyFont="1" applyFill="1" applyAlignment="1">
      <alignment horizontal="left"/>
    </xf>
    <xf numFmtId="0" fontId="32" fillId="12" borderId="0" xfId="0" applyFont="1" applyFill="1"/>
    <xf numFmtId="0" fontId="28" fillId="12" borderId="0" xfId="0" applyFont="1" applyFill="1" applyAlignment="1">
      <alignment vertical="center"/>
    </xf>
    <xf numFmtId="9" fontId="71" fillId="3" borderId="0" xfId="4" applyFont="1" applyFill="1" applyBorder="1" applyAlignment="1">
      <alignment horizontal="center"/>
    </xf>
    <xf numFmtId="0" fontId="71" fillId="0" borderId="2" xfId="0" applyFont="1" applyBorder="1" applyAlignment="1">
      <alignment vertical="center" wrapText="1"/>
    </xf>
    <xf numFmtId="0" fontId="18" fillId="0" borderId="0" xfId="4" applyNumberFormat="1" applyFont="1" applyAlignment="1"/>
    <xf numFmtId="0" fontId="32" fillId="3" borderId="4" xfId="0" applyFont="1" applyFill="1" applyBorder="1" applyAlignment="1">
      <alignment vertical="center" wrapText="1"/>
    </xf>
    <xf numFmtId="0" fontId="12" fillId="3" borderId="0" xfId="0" applyFont="1" applyFill="1" applyAlignment="1">
      <alignment horizontal="right" vertical="center" wrapText="1" indent="1"/>
    </xf>
    <xf numFmtId="166" fontId="12" fillId="3" borderId="0" xfId="0" applyNumberFormat="1" applyFont="1" applyFill="1" applyAlignment="1">
      <alignment horizontal="right" vertical="center" wrapText="1"/>
    </xf>
    <xf numFmtId="0" fontId="32" fillId="3" borderId="11" xfId="0" applyFont="1" applyFill="1" applyBorder="1" applyAlignment="1">
      <alignment horizontal="center" vertical="center" wrapText="1"/>
    </xf>
    <xf numFmtId="0" fontId="64" fillId="3" borderId="0" xfId="0" applyFont="1" applyFill="1" applyAlignment="1">
      <alignment vertical="center" wrapText="1"/>
    </xf>
    <xf numFmtId="0" fontId="32" fillId="3" borderId="11" xfId="0" applyFont="1" applyFill="1" applyBorder="1" applyAlignment="1">
      <alignment vertical="center" wrapText="1"/>
    </xf>
    <xf numFmtId="166" fontId="12" fillId="0" borderId="71" xfId="0" applyNumberFormat="1" applyFont="1" applyBorder="1" applyAlignment="1">
      <alignment horizontal="right" vertical="center" wrapText="1"/>
    </xf>
    <xf numFmtId="166" fontId="12" fillId="0" borderId="192" xfId="0" applyNumberFormat="1" applyFont="1" applyBorder="1" applyAlignment="1">
      <alignment vertical="center" wrapText="1"/>
    </xf>
    <xf numFmtId="0" fontId="71" fillId="0" borderId="0" xfId="0" applyFont="1"/>
    <xf numFmtId="0" fontId="92" fillId="0" borderId="189" xfId="0" applyFont="1" applyBorder="1" applyAlignment="1">
      <alignment horizontal="right"/>
    </xf>
    <xf numFmtId="0" fontId="32" fillId="0" borderId="189" xfId="0" applyFont="1" applyBorder="1"/>
    <xf numFmtId="0" fontId="32" fillId="6" borderId="189" xfId="0" applyFont="1" applyFill="1" applyBorder="1" applyAlignment="1">
      <alignment horizontal="center"/>
    </xf>
    <xf numFmtId="0" fontId="32" fillId="12" borderId="0" xfId="0" applyFont="1" applyFill="1" applyAlignment="1">
      <alignment wrapText="1"/>
    </xf>
    <xf numFmtId="0" fontId="12" fillId="7" borderId="44" xfId="0" applyFont="1" applyFill="1" applyBorder="1" applyAlignment="1" applyProtection="1">
      <alignment horizontal="right" vertical="center" wrapText="1"/>
      <protection locked="0"/>
    </xf>
    <xf numFmtId="0" fontId="71" fillId="7" borderId="44" xfId="0" applyFont="1" applyFill="1" applyBorder="1" applyAlignment="1" applyProtection="1">
      <alignment horizontal="right" vertical="center" wrapText="1"/>
      <protection locked="0"/>
    </xf>
    <xf numFmtId="0" fontId="71" fillId="20" borderId="0" xfId="0" applyFont="1" applyFill="1"/>
    <xf numFmtId="0" fontId="71" fillId="20" borderId="2" xfId="0" applyFont="1" applyFill="1" applyBorder="1" applyAlignment="1">
      <alignment vertical="center" wrapText="1"/>
    </xf>
    <xf numFmtId="0" fontId="32" fillId="20" borderId="189" xfId="0" applyFont="1" applyFill="1" applyBorder="1"/>
    <xf numFmtId="0" fontId="65" fillId="12" borderId="2" xfId="0" applyFont="1" applyFill="1" applyBorder="1" applyAlignment="1">
      <alignment vertical="center"/>
    </xf>
    <xf numFmtId="0" fontId="32" fillId="12" borderId="2" xfId="0" applyFont="1" applyFill="1" applyBorder="1" applyAlignment="1">
      <alignment horizontal="center" vertical="center" wrapText="1"/>
    </xf>
    <xf numFmtId="0" fontId="32" fillId="12" borderId="6" xfId="0" applyFont="1" applyFill="1" applyBorder="1" applyAlignment="1">
      <alignment horizontal="center" vertical="center" wrapText="1"/>
    </xf>
    <xf numFmtId="0" fontId="28" fillId="12" borderId="6" xfId="0" applyFont="1" applyFill="1" applyBorder="1" applyAlignment="1">
      <alignment horizontal="center" vertical="center" wrapText="1"/>
    </xf>
    <xf numFmtId="167" fontId="28" fillId="12" borderId="7" xfId="0" applyNumberFormat="1" applyFont="1" applyFill="1" applyBorder="1" applyAlignment="1">
      <alignment horizontal="left" vertical="center" wrapText="1"/>
    </xf>
    <xf numFmtId="0" fontId="32" fillId="12" borderId="7" xfId="0" applyFont="1" applyFill="1" applyBorder="1" applyAlignment="1">
      <alignment vertical="center" wrapText="1"/>
    </xf>
    <xf numFmtId="0" fontId="32" fillId="12" borderId="3" xfId="0" applyFont="1" applyFill="1" applyBorder="1" applyAlignment="1">
      <alignment vertical="center" wrapText="1"/>
    </xf>
    <xf numFmtId="0" fontId="28" fillId="12" borderId="4" xfId="0" applyFont="1" applyFill="1" applyBorder="1" applyAlignment="1">
      <alignment vertical="center" wrapText="1"/>
    </xf>
    <xf numFmtId="0" fontId="32" fillId="22" borderId="0" xfId="0" applyFont="1" applyFill="1"/>
    <xf numFmtId="0" fontId="18" fillId="22" borderId="178" xfId="0" applyFont="1" applyFill="1" applyBorder="1" applyAlignment="1">
      <alignment horizontal="center"/>
    </xf>
    <xf numFmtId="0" fontId="0" fillId="22" borderId="0" xfId="0" applyFill="1"/>
    <xf numFmtId="0" fontId="18" fillId="0" borderId="0" xfId="0" applyFont="1" applyAlignment="1">
      <alignment horizontal="right"/>
    </xf>
    <xf numFmtId="1" fontId="13" fillId="3" borderId="111" xfId="2" applyNumberFormat="1" applyFont="1" applyFill="1" applyBorder="1" applyAlignment="1">
      <alignment vertical="center" wrapText="1"/>
    </xf>
    <xf numFmtId="0" fontId="12" fillId="0" borderId="106" xfId="0" applyFont="1" applyBorder="1" applyAlignment="1">
      <alignment horizontal="center" vertical="center" wrapText="1"/>
    </xf>
    <xf numFmtId="0" fontId="1" fillId="0" borderId="28" xfId="0" applyFont="1" applyBorder="1" applyAlignment="1">
      <alignment vertical="center" wrapText="1"/>
    </xf>
    <xf numFmtId="174" fontId="32" fillId="13" borderId="142" xfId="2" applyNumberFormat="1" applyFont="1" applyFill="1" applyBorder="1"/>
    <xf numFmtId="174" fontId="32" fillId="13" borderId="0" xfId="2" applyNumberFormat="1" applyFont="1" applyFill="1" applyBorder="1"/>
    <xf numFmtId="174" fontId="32" fillId="13" borderId="180" xfId="2" applyNumberFormat="1" applyFont="1" applyFill="1" applyBorder="1"/>
    <xf numFmtId="174" fontId="32" fillId="14" borderId="142" xfId="2" applyNumberFormat="1" applyFont="1" applyFill="1" applyBorder="1"/>
    <xf numFmtId="174" fontId="32" fillId="14" borderId="0" xfId="2" applyNumberFormat="1" applyFont="1" applyFill="1" applyBorder="1"/>
    <xf numFmtId="174" fontId="32" fillId="14" borderId="180" xfId="2" applyNumberFormat="1" applyFont="1" applyFill="1" applyBorder="1"/>
    <xf numFmtId="0" fontId="18" fillId="14" borderId="142" xfId="0" applyFont="1" applyFill="1" applyBorder="1" applyAlignment="1">
      <alignment horizontal="center"/>
    </xf>
    <xf numFmtId="174" fontId="32" fillId="15" borderId="178" xfId="2" applyNumberFormat="1" applyFont="1" applyFill="1" applyBorder="1"/>
    <xf numFmtId="174" fontId="32" fillId="15" borderId="183" xfId="2" applyNumberFormat="1" applyFont="1" applyFill="1" applyBorder="1"/>
    <xf numFmtId="174" fontId="32" fillId="15" borderId="181" xfId="2" applyNumberFormat="1" applyFont="1" applyFill="1" applyBorder="1"/>
    <xf numFmtId="0" fontId="18" fillId="15" borderId="178" xfId="0" applyFont="1" applyFill="1" applyBorder="1" applyAlignment="1">
      <alignment horizontal="center"/>
    </xf>
    <xf numFmtId="165" fontId="16" fillId="0" borderId="31" xfId="0" applyNumberFormat="1" applyFont="1" applyBorder="1" applyAlignment="1">
      <alignment vertical="center" wrapText="1"/>
    </xf>
    <xf numFmtId="174" fontId="71" fillId="0" borderId="0" xfId="2" applyNumberFormat="1" applyFont="1" applyFill="1" applyBorder="1"/>
    <xf numFmtId="0" fontId="18" fillId="22" borderId="0" xfId="0" applyFont="1" applyFill="1" applyAlignment="1">
      <alignment horizontal="center"/>
    </xf>
    <xf numFmtId="9" fontId="32" fillId="0" borderId="178" xfId="4" applyFont="1" applyFill="1" applyBorder="1"/>
    <xf numFmtId="165" fontId="13" fillId="0" borderId="109" xfId="0" applyNumberFormat="1" applyFont="1" applyBorder="1" applyAlignment="1">
      <alignment horizontal="right" vertical="center" wrapText="1"/>
    </xf>
    <xf numFmtId="173" fontId="16" fillId="0" borderId="100" xfId="0" applyNumberFormat="1" applyFont="1" applyBorder="1" applyAlignment="1">
      <alignment vertical="center" wrapText="1"/>
    </xf>
    <xf numFmtId="174" fontId="93" fillId="23" borderId="151" xfId="2" applyNumberFormat="1" applyFont="1" applyFill="1" applyBorder="1"/>
    <xf numFmtId="0" fontId="94" fillId="0" borderId="0" xfId="0" applyFont="1" applyAlignment="1">
      <alignment horizontal="right"/>
    </xf>
    <xf numFmtId="165" fontId="73" fillId="0" borderId="31" xfId="0" applyNumberFormat="1" applyFont="1" applyBorder="1" applyAlignment="1">
      <alignment vertical="center" wrapText="1"/>
    </xf>
    <xf numFmtId="9" fontId="17" fillId="0" borderId="31" xfId="0" applyNumberFormat="1" applyFont="1" applyBorder="1" applyAlignment="1">
      <alignment vertical="center"/>
    </xf>
    <xf numFmtId="0" fontId="64" fillId="0" borderId="0" xfId="0" applyFont="1" applyAlignment="1">
      <alignment vertical="center"/>
    </xf>
    <xf numFmtId="0" fontId="0" fillId="0" borderId="0" xfId="4" applyNumberFormat="1" applyFont="1" applyAlignment="1"/>
    <xf numFmtId="9" fontId="32" fillId="0" borderId="183" xfId="4" applyFont="1" applyFill="1" applyBorder="1"/>
    <xf numFmtId="9" fontId="32" fillId="0" borderId="181" xfId="4" applyFont="1" applyFill="1" applyBorder="1"/>
    <xf numFmtId="174" fontId="71" fillId="22" borderId="189" xfId="2" applyNumberFormat="1" applyFont="1" applyFill="1" applyBorder="1"/>
    <xf numFmtId="0" fontId="64" fillId="3" borderId="130" xfId="0" applyFont="1" applyFill="1" applyBorder="1" applyAlignment="1">
      <alignment horizontal="center" vertical="center"/>
    </xf>
    <xf numFmtId="0" fontId="3" fillId="0" borderId="0" xfId="0" applyFont="1" applyAlignment="1">
      <alignment horizontal="center" vertical="center" wrapText="1"/>
    </xf>
    <xf numFmtId="0" fontId="42" fillId="3" borderId="0" xfId="0" applyFont="1" applyFill="1" applyAlignment="1" applyProtection="1">
      <alignment vertical="top"/>
      <protection hidden="1"/>
    </xf>
    <xf numFmtId="0" fontId="56" fillId="12" borderId="0" xfId="0" applyFont="1" applyFill="1" applyAlignment="1" applyProtection="1">
      <alignment vertical="center"/>
      <protection hidden="1"/>
    </xf>
    <xf numFmtId="0" fontId="56" fillId="12" borderId="0" xfId="0" applyFont="1" applyFill="1" applyAlignment="1" applyProtection="1">
      <alignment vertical="top"/>
      <protection hidden="1"/>
    </xf>
    <xf numFmtId="0" fontId="64" fillId="3" borderId="0" xfId="0" applyFont="1" applyFill="1" applyAlignment="1">
      <alignment horizontal="center" vertical="center"/>
    </xf>
    <xf numFmtId="0" fontId="3" fillId="3" borderId="0" xfId="0" applyFont="1" applyFill="1" applyAlignment="1">
      <alignment horizontal="left" vertical="center" wrapText="1"/>
    </xf>
    <xf numFmtId="0" fontId="0" fillId="0" borderId="201" xfId="0" applyBorder="1"/>
    <xf numFmtId="0" fontId="42" fillId="3" borderId="0" xfId="0" applyFont="1" applyFill="1" applyAlignment="1" applyProtection="1">
      <alignment horizontal="justify" vertical="center"/>
      <protection hidden="1"/>
    </xf>
    <xf numFmtId="0" fontId="42" fillId="3" borderId="0" xfId="0" applyFont="1" applyFill="1" applyAlignment="1" applyProtection="1">
      <alignment horizontal="justify" vertical="top"/>
      <protection hidden="1"/>
    </xf>
    <xf numFmtId="0" fontId="90" fillId="0" borderId="0" xfId="0" applyFont="1" applyAlignment="1">
      <alignment horizontal="center"/>
    </xf>
    <xf numFmtId="0" fontId="18" fillId="17" borderId="0" xfId="0" applyFont="1" applyFill="1" applyAlignment="1">
      <alignment horizontal="center"/>
    </xf>
    <xf numFmtId="0" fontId="0" fillId="11" borderId="0" xfId="0" applyFill="1"/>
    <xf numFmtId="173" fontId="13" fillId="3" borderId="130" xfId="0" applyNumberFormat="1" applyFont="1" applyFill="1" applyBorder="1" applyAlignment="1">
      <alignment vertical="center"/>
    </xf>
    <xf numFmtId="171" fontId="13" fillId="3" borderId="130" xfId="0" applyNumberFormat="1" applyFont="1" applyFill="1" applyBorder="1" applyAlignment="1">
      <alignment horizontal="center" vertical="center" wrapText="1"/>
    </xf>
    <xf numFmtId="0" fontId="12" fillId="0" borderId="4" xfId="0" applyFont="1" applyBorder="1" applyAlignment="1">
      <alignment horizontal="right" vertical="center" wrapText="1" indent="1"/>
    </xf>
    <xf numFmtId="0" fontId="70" fillId="0" borderId="13" xfId="0" applyFont="1" applyBorder="1" applyAlignment="1">
      <alignment horizontal="left" vertical="center" wrapText="1"/>
    </xf>
    <xf numFmtId="0" fontId="27" fillId="0" borderId="173" xfId="1" applyBorder="1" applyAlignment="1"/>
    <xf numFmtId="0" fontId="0" fillId="24" borderId="172" xfId="0" applyFill="1" applyBorder="1"/>
    <xf numFmtId="0" fontId="77" fillId="24" borderId="173" xfId="0" applyFont="1" applyFill="1" applyBorder="1"/>
    <xf numFmtId="9" fontId="0" fillId="24" borderId="200" xfId="4" applyFont="1" applyFill="1" applyBorder="1" applyAlignment="1"/>
    <xf numFmtId="176" fontId="77" fillId="0" borderId="173" xfId="0" applyNumberFormat="1" applyFont="1" applyBorder="1"/>
    <xf numFmtId="0" fontId="98" fillId="0" borderId="0" xfId="0" applyFont="1"/>
    <xf numFmtId="0" fontId="0" fillId="25" borderId="202" xfId="0" applyFill="1" applyBorder="1"/>
    <xf numFmtId="0" fontId="0" fillId="20" borderId="0" xfId="0" applyFill="1"/>
    <xf numFmtId="9" fontId="18" fillId="0" borderId="0" xfId="0" applyNumberFormat="1" applyFont="1"/>
    <xf numFmtId="0" fontId="40" fillId="0" borderId="142" xfId="0" applyFont="1" applyBorder="1" applyAlignment="1" applyProtection="1">
      <alignment vertical="center" wrapText="1"/>
      <protection hidden="1"/>
    </xf>
    <xf numFmtId="0" fontId="40" fillId="0" borderId="0" xfId="0" applyFont="1" applyAlignment="1" applyProtection="1">
      <alignment vertical="center" wrapText="1"/>
      <protection hidden="1"/>
    </xf>
    <xf numFmtId="0" fontId="40" fillId="0" borderId="180" xfId="0" applyFont="1" applyBorder="1" applyAlignment="1" applyProtection="1">
      <alignment vertical="center" wrapText="1"/>
      <protection hidden="1"/>
    </xf>
    <xf numFmtId="0" fontId="32" fillId="0" borderId="11" xfId="0" applyFont="1" applyBorder="1" applyAlignment="1">
      <alignment horizontal="center" vertical="center" wrapText="1"/>
    </xf>
    <xf numFmtId="167" fontId="28" fillId="0" borderId="0" xfId="0" quotePrefix="1" applyNumberFormat="1" applyFont="1" applyAlignment="1" applyProtection="1">
      <alignment horizontal="left" vertical="center" wrapText="1"/>
      <protection locked="0"/>
    </xf>
    <xf numFmtId="0" fontId="32" fillId="0" borderId="9" xfId="0" applyFont="1" applyBorder="1" applyAlignment="1">
      <alignment horizontal="center" vertical="center" wrapText="1"/>
    </xf>
    <xf numFmtId="167" fontId="28" fillId="0" borderId="0" xfId="0" quotePrefix="1" applyNumberFormat="1" applyFont="1" applyAlignment="1" applyProtection="1">
      <alignment horizontal="center" vertical="center" wrapText="1"/>
      <protection locked="0"/>
    </xf>
    <xf numFmtId="0" fontId="32" fillId="0" borderId="3" xfId="0" applyFont="1" applyBorder="1" applyAlignment="1">
      <alignment horizontal="center" vertical="center" wrapText="1"/>
    </xf>
    <xf numFmtId="0" fontId="32" fillId="3" borderId="6" xfId="0" applyFont="1" applyFill="1" applyBorder="1" applyAlignment="1">
      <alignment horizontal="center" vertical="center" wrapText="1"/>
    </xf>
    <xf numFmtId="167" fontId="28" fillId="26" borderId="0" xfId="0" quotePrefix="1" applyNumberFormat="1" applyFont="1" applyFill="1" applyAlignment="1" applyProtection="1">
      <alignment horizontal="left" vertical="center" wrapText="1"/>
      <protection locked="0"/>
    </xf>
    <xf numFmtId="0" fontId="32" fillId="3" borderId="9" xfId="0" applyFont="1" applyFill="1" applyBorder="1" applyAlignment="1">
      <alignment horizontal="center" vertical="center" wrapText="1"/>
    </xf>
    <xf numFmtId="167" fontId="28" fillId="26" borderId="0" xfId="0" quotePrefix="1" applyNumberFormat="1" applyFont="1" applyFill="1" applyAlignment="1" applyProtection="1">
      <alignment horizontal="center" vertical="center" wrapText="1"/>
      <protection locked="0"/>
    </xf>
    <xf numFmtId="0" fontId="0" fillId="0" borderId="142" xfId="0" applyBorder="1"/>
    <xf numFmtId="0" fontId="32" fillId="3" borderId="12" xfId="0" applyFont="1" applyFill="1" applyBorder="1" applyAlignment="1">
      <alignment horizontal="center" vertical="center" wrapText="1"/>
    </xf>
    <xf numFmtId="0" fontId="32" fillId="3" borderId="2" xfId="0" applyFont="1" applyFill="1" applyBorder="1" applyAlignment="1">
      <alignment horizontal="center" vertical="center" wrapText="1"/>
    </xf>
    <xf numFmtId="0" fontId="28" fillId="3" borderId="6" xfId="0" applyFont="1" applyFill="1" applyBorder="1" applyAlignment="1">
      <alignment vertical="center" wrapText="1"/>
    </xf>
    <xf numFmtId="0" fontId="65" fillId="3" borderId="11" xfId="0" applyFont="1" applyFill="1" applyBorder="1" applyAlignment="1">
      <alignment horizontal="center" vertical="center" wrapText="1"/>
    </xf>
    <xf numFmtId="0" fontId="68" fillId="3" borderId="0" xfId="0" applyFont="1" applyFill="1" applyAlignment="1">
      <alignment horizontal="center" vertical="center" wrapText="1"/>
    </xf>
    <xf numFmtId="0" fontId="68" fillId="3" borderId="123" xfId="0" applyFont="1" applyFill="1" applyBorder="1" applyAlignment="1">
      <alignment horizontal="center" vertical="center" wrapText="1"/>
    </xf>
    <xf numFmtId="167" fontId="28" fillId="3" borderId="0" xfId="0" quotePrefix="1" applyNumberFormat="1" applyFont="1" applyFill="1" applyAlignment="1" applyProtection="1">
      <alignment horizontal="left" vertical="center" wrapText="1"/>
      <protection locked="0"/>
    </xf>
    <xf numFmtId="167" fontId="28" fillId="3" borderId="0" xfId="0" quotePrefix="1" applyNumberFormat="1" applyFont="1" applyFill="1" applyAlignment="1" applyProtection="1">
      <alignment horizontal="center" vertical="center" wrapText="1"/>
      <protection locked="0"/>
    </xf>
    <xf numFmtId="0" fontId="32" fillId="3" borderId="4" xfId="0" applyFont="1" applyFill="1" applyBorder="1" applyAlignment="1">
      <alignment horizontal="center" vertical="center" wrapText="1"/>
    </xf>
    <xf numFmtId="0" fontId="32" fillId="3" borderId="137" xfId="0" applyFont="1" applyFill="1" applyBorder="1" applyAlignment="1">
      <alignment horizontal="center" vertical="center" wrapText="1"/>
    </xf>
    <xf numFmtId="0" fontId="15" fillId="0" borderId="144" xfId="0" applyFont="1" applyBorder="1" applyAlignment="1">
      <alignment horizontal="right" vertical="center" wrapText="1" indent="1"/>
    </xf>
    <xf numFmtId="0" fontId="15" fillId="0" borderId="11" xfId="0" applyFont="1" applyBorder="1" applyAlignment="1">
      <alignment horizontal="right" vertical="center" wrapText="1" indent="1"/>
    </xf>
    <xf numFmtId="0" fontId="15" fillId="0" borderId="11" xfId="0" applyFont="1" applyBorder="1" applyAlignment="1">
      <alignment horizontal="center" vertical="center" wrapText="1"/>
    </xf>
    <xf numFmtId="0" fontId="32" fillId="7" borderId="44" xfId="0" applyFont="1" applyFill="1" applyBorder="1" applyAlignment="1" applyProtection="1">
      <alignment vertical="center" wrapText="1"/>
      <protection locked="0"/>
    </xf>
    <xf numFmtId="166" fontId="12" fillId="3" borderId="130" xfId="0" applyNumberFormat="1" applyFont="1" applyFill="1" applyBorder="1" applyAlignment="1">
      <alignment vertical="center" wrapText="1"/>
    </xf>
    <xf numFmtId="0" fontId="88" fillId="3" borderId="123" xfId="0" applyFont="1" applyFill="1" applyBorder="1" applyAlignment="1">
      <alignment vertical="center"/>
    </xf>
    <xf numFmtId="0" fontId="73" fillId="3" borderId="123" xfId="0" applyFont="1" applyFill="1" applyBorder="1" applyAlignment="1">
      <alignment vertical="center"/>
    </xf>
    <xf numFmtId="171" fontId="13" fillId="3" borderId="0" xfId="0" applyNumberFormat="1" applyFont="1" applyFill="1" applyAlignment="1">
      <alignment vertical="center" wrapText="1"/>
    </xf>
    <xf numFmtId="0" fontId="88" fillId="3" borderId="0" xfId="0" applyFont="1" applyFill="1" applyAlignment="1">
      <alignment vertical="center"/>
    </xf>
    <xf numFmtId="0" fontId="73" fillId="3" borderId="0" xfId="0" applyFont="1" applyFill="1" applyAlignment="1">
      <alignment vertical="center"/>
    </xf>
    <xf numFmtId="0" fontId="73" fillId="0" borderId="0" xfId="0" applyFont="1"/>
    <xf numFmtId="0" fontId="12" fillId="0" borderId="117" xfId="0" applyFont="1" applyBorder="1" applyAlignment="1">
      <alignment horizontal="center" vertical="center"/>
    </xf>
    <xf numFmtId="1" fontId="16" fillId="0" borderId="189" xfId="0" applyNumberFormat="1" applyFont="1" applyBorder="1"/>
    <xf numFmtId="1" fontId="28" fillId="0" borderId="115" xfId="0" applyNumberFormat="1" applyFont="1" applyBorder="1" applyAlignment="1">
      <alignment vertical="center" wrapText="1"/>
    </xf>
    <xf numFmtId="0" fontId="28" fillId="0" borderId="116" xfId="0" applyFont="1" applyBorder="1" applyAlignment="1">
      <alignment vertical="center" wrapText="1"/>
    </xf>
    <xf numFmtId="1" fontId="28" fillId="0" borderId="116" xfId="0" applyNumberFormat="1" applyFont="1" applyBorder="1" applyAlignment="1">
      <alignment vertical="center" wrapText="1"/>
    </xf>
    <xf numFmtId="0" fontId="12" fillId="0" borderId="118" xfId="0" applyFont="1" applyBorder="1" applyAlignment="1">
      <alignment vertical="center"/>
    </xf>
    <xf numFmtId="177" fontId="32" fillId="7" borderId="44" xfId="0" applyNumberFormat="1" applyFont="1" applyFill="1" applyBorder="1" applyAlignment="1" applyProtection="1">
      <alignment horizontal="right" vertical="center" wrapText="1"/>
      <protection locked="0"/>
    </xf>
    <xf numFmtId="0" fontId="97" fillId="3" borderId="51" xfId="0" applyFont="1" applyFill="1" applyBorder="1" applyAlignment="1">
      <alignment vertical="center" wrapText="1"/>
    </xf>
    <xf numFmtId="0" fontId="97" fillId="3" borderId="236" xfId="0" applyFont="1" applyFill="1" applyBorder="1" applyAlignment="1">
      <alignment vertical="center" wrapText="1"/>
    </xf>
    <xf numFmtId="0" fontId="40" fillId="3" borderId="0" xfId="0" applyFont="1" applyFill="1" applyAlignment="1" applyProtection="1">
      <alignment horizontal="justify" vertical="top" wrapText="1"/>
      <protection hidden="1"/>
    </xf>
    <xf numFmtId="0" fontId="40" fillId="3" borderId="0" xfId="0" applyFont="1" applyFill="1" applyAlignment="1" applyProtection="1">
      <alignment horizontal="justify" vertical="top"/>
      <protection hidden="1"/>
    </xf>
    <xf numFmtId="0" fontId="57" fillId="11" borderId="0" xfId="0" applyFont="1" applyFill="1" applyAlignment="1" applyProtection="1">
      <alignment horizontal="left"/>
      <protection hidden="1"/>
    </xf>
    <xf numFmtId="0" fontId="55" fillId="3" borderId="0" xfId="0" applyFont="1" applyFill="1" applyAlignment="1" applyProtection="1">
      <alignment horizontal="left" vertical="center" wrapText="1"/>
      <protection hidden="1"/>
    </xf>
    <xf numFmtId="0" fontId="57" fillId="8" borderId="0" xfId="0" applyFont="1" applyFill="1" applyAlignment="1" applyProtection="1">
      <alignment horizontal="left"/>
      <protection hidden="1"/>
    </xf>
    <xf numFmtId="0" fontId="40" fillId="3" borderId="0" xfId="0" applyFont="1" applyFill="1" applyAlignment="1" applyProtection="1">
      <alignment horizontal="justify" vertical="center" wrapText="1"/>
      <protection hidden="1"/>
    </xf>
    <xf numFmtId="0" fontId="40" fillId="3" borderId="0" xfId="0" applyFont="1" applyFill="1" applyAlignment="1" applyProtection="1">
      <alignment horizontal="justify" vertical="center"/>
      <protection hidden="1"/>
    </xf>
    <xf numFmtId="0" fontId="42" fillId="3" borderId="0" xfId="0" applyFont="1" applyFill="1" applyAlignment="1" applyProtection="1">
      <alignment horizontal="justify" vertical="top" wrapText="1"/>
      <protection hidden="1"/>
    </xf>
    <xf numFmtId="0" fontId="42" fillId="3" borderId="0" xfId="0" applyFont="1" applyFill="1" applyAlignment="1" applyProtection="1">
      <alignment horizontal="justify" vertical="top"/>
      <protection hidden="1"/>
    </xf>
    <xf numFmtId="0" fontId="38" fillId="0" borderId="23" xfId="0" applyFont="1" applyBorder="1" applyAlignment="1" applyProtection="1">
      <alignment horizontal="center" vertical="center" wrapText="1"/>
      <protection hidden="1"/>
    </xf>
    <xf numFmtId="0" fontId="78" fillId="0" borderId="23" xfId="0" applyFont="1" applyBorder="1" applyAlignment="1" applyProtection="1">
      <alignment horizontal="center" vertical="center" wrapText="1"/>
      <protection hidden="1"/>
    </xf>
    <xf numFmtId="0" fontId="61" fillId="11" borderId="0" xfId="0" applyFont="1" applyFill="1" applyAlignment="1" applyProtection="1">
      <alignment horizontal="center"/>
      <protection hidden="1"/>
    </xf>
    <xf numFmtId="0" fontId="42" fillId="3" borderId="0" xfId="0" applyFont="1" applyFill="1" applyAlignment="1" applyProtection="1">
      <alignment horizontal="left" vertical="center" wrapText="1"/>
      <protection hidden="1"/>
    </xf>
    <xf numFmtId="0" fontId="36" fillId="3" borderId="23" xfId="0" applyFont="1" applyFill="1" applyBorder="1" applyAlignment="1" applyProtection="1">
      <alignment horizontal="center" wrapText="1"/>
      <protection hidden="1"/>
    </xf>
    <xf numFmtId="0" fontId="47" fillId="3" borderId="0" xfId="0" applyFont="1" applyFill="1" applyAlignment="1">
      <alignment horizontal="center"/>
    </xf>
    <xf numFmtId="0" fontId="40" fillId="0" borderId="0" xfId="0" applyFont="1" applyAlignment="1" applyProtection="1">
      <alignment horizontal="justify" vertical="top" wrapText="1"/>
      <protection hidden="1"/>
    </xf>
    <xf numFmtId="0" fontId="40" fillId="0" borderId="0" xfId="0" applyFont="1" applyAlignment="1" applyProtection="1">
      <alignment horizontal="justify" vertical="top"/>
      <protection hidden="1"/>
    </xf>
    <xf numFmtId="0" fontId="40" fillId="3" borderId="0" xfId="0" applyFont="1" applyFill="1" applyAlignment="1" applyProtection="1">
      <alignment horizontal="justify"/>
      <protection hidden="1"/>
    </xf>
    <xf numFmtId="0" fontId="40" fillId="0" borderId="0" xfId="0" applyFont="1" applyAlignment="1" applyProtection="1">
      <alignment horizontal="justify" vertical="center"/>
      <protection hidden="1"/>
    </xf>
    <xf numFmtId="0" fontId="62" fillId="3" borderId="65" xfId="0" applyFont="1" applyFill="1" applyBorder="1" applyAlignment="1" applyProtection="1">
      <alignment vertical="center"/>
      <protection hidden="1"/>
    </xf>
    <xf numFmtId="0" fontId="40" fillId="3" borderId="0" xfId="0" applyFont="1" applyFill="1" applyAlignment="1" applyProtection="1">
      <alignment horizontal="left" vertical="top" wrapText="1"/>
      <protection hidden="1"/>
    </xf>
    <xf numFmtId="0" fontId="40" fillId="3" borderId="0" xfId="0" applyFont="1" applyFill="1" applyAlignment="1" applyProtection="1">
      <alignment horizontal="left" vertical="top"/>
      <protection hidden="1"/>
    </xf>
    <xf numFmtId="0" fontId="37" fillId="3" borderId="0" xfId="0" applyFont="1" applyFill="1" applyAlignment="1" applyProtection="1">
      <alignment horizontal="justify" vertical="center"/>
      <protection hidden="1"/>
    </xf>
    <xf numFmtId="0" fontId="42" fillId="3" borderId="0" xfId="0" applyFont="1" applyFill="1" applyAlignment="1" applyProtection="1">
      <alignment horizontal="justify" vertical="center" wrapText="1"/>
      <protection hidden="1"/>
    </xf>
    <xf numFmtId="0" fontId="42" fillId="3" borderId="33" xfId="0" applyFont="1" applyFill="1" applyBorder="1" applyAlignment="1" applyProtection="1">
      <alignment horizontal="left" vertical="center" wrapText="1"/>
      <protection hidden="1"/>
    </xf>
    <xf numFmtId="0" fontId="42" fillId="3" borderId="33" xfId="0" applyFont="1" applyFill="1" applyBorder="1" applyAlignment="1" applyProtection="1">
      <alignment horizontal="left" vertical="center"/>
      <protection hidden="1"/>
    </xf>
    <xf numFmtId="0" fontId="40" fillId="3" borderId="0" xfId="0" quotePrefix="1" applyFont="1" applyFill="1" applyAlignment="1" applyProtection="1">
      <alignment horizontal="justify" vertical="center" wrapText="1"/>
      <protection hidden="1"/>
    </xf>
    <xf numFmtId="0" fontId="39" fillId="3" borderId="199" xfId="0" applyFont="1" applyFill="1" applyBorder="1" applyAlignment="1" applyProtection="1">
      <alignment horizontal="center" vertical="center"/>
      <protection hidden="1"/>
    </xf>
    <xf numFmtId="0" fontId="40" fillId="3" borderId="0" xfId="0" quotePrefix="1" applyFont="1" applyFill="1" applyAlignment="1" applyProtection="1">
      <alignment horizontal="left" vertical="top" wrapText="1"/>
      <protection hidden="1"/>
    </xf>
    <xf numFmtId="0" fontId="62" fillId="3" borderId="65" xfId="0" applyFont="1" applyFill="1" applyBorder="1" applyProtection="1">
      <protection hidden="1"/>
    </xf>
    <xf numFmtId="0" fontId="80" fillId="3" borderId="0" xfId="0" applyFont="1" applyFill="1" applyAlignment="1" applyProtection="1">
      <alignment horizontal="left" vertical="center" wrapText="1"/>
      <protection hidden="1"/>
    </xf>
    <xf numFmtId="0" fontId="42" fillId="0" borderId="0" xfId="0" applyFont="1" applyAlignment="1" applyProtection="1">
      <alignment horizontal="left" vertical="center" wrapText="1"/>
      <protection hidden="1"/>
    </xf>
    <xf numFmtId="0" fontId="32" fillId="0" borderId="120"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116" xfId="0" applyFont="1" applyBorder="1" applyAlignment="1">
      <alignment horizontal="center" vertical="center" wrapText="1"/>
    </xf>
    <xf numFmtId="0" fontId="71" fillId="17" borderId="0" xfId="0" applyFont="1" applyFill="1" applyAlignment="1">
      <alignment horizontal="center" vertical="center" wrapText="1"/>
    </xf>
    <xf numFmtId="0" fontId="71" fillId="15" borderId="0" xfId="0" applyFont="1" applyFill="1" applyAlignment="1">
      <alignment horizontal="center"/>
    </xf>
    <xf numFmtId="0" fontId="28" fillId="0" borderId="11" xfId="0" applyFont="1" applyBorder="1" applyAlignment="1">
      <alignment horizontal="right" vertical="center" wrapText="1" indent="1"/>
    </xf>
    <xf numFmtId="0" fontId="28" fillId="0" borderId="132" xfId="0" applyFont="1" applyBorder="1" applyAlignment="1">
      <alignment horizontal="right" vertical="center" wrapText="1" indent="1"/>
    </xf>
    <xf numFmtId="49" fontId="28" fillId="7" borderId="35" xfId="0" applyNumberFormat="1" applyFont="1" applyFill="1" applyBorder="1" applyAlignment="1" applyProtection="1">
      <alignment horizontal="left" vertical="center" wrapText="1"/>
      <protection locked="0"/>
    </xf>
    <xf numFmtId="49" fontId="28" fillId="7" borderId="36" xfId="0" applyNumberFormat="1" applyFont="1" applyFill="1" applyBorder="1" applyAlignment="1" applyProtection="1">
      <alignment horizontal="left" vertical="center" wrapText="1"/>
      <protection locked="0"/>
    </xf>
    <xf numFmtId="49" fontId="28" fillId="7" borderId="37" xfId="0" applyNumberFormat="1" applyFont="1" applyFill="1" applyBorder="1" applyAlignment="1" applyProtection="1">
      <alignment horizontal="left" vertical="center" wrapText="1"/>
      <protection locked="0"/>
    </xf>
    <xf numFmtId="165" fontId="28" fillId="0" borderId="219" xfId="0" applyNumberFormat="1" applyFont="1" applyBorder="1" applyAlignment="1">
      <alignment horizontal="center" vertical="center" wrapText="1"/>
    </xf>
    <xf numFmtId="165" fontId="28" fillId="0" borderId="220" xfId="0" applyNumberFormat="1" applyFont="1" applyBorder="1" applyAlignment="1">
      <alignment horizontal="center" vertical="center" wrapText="1"/>
    </xf>
    <xf numFmtId="165" fontId="28" fillId="0" borderId="31" xfId="0" applyNumberFormat="1" applyFont="1" applyBorder="1" applyAlignment="1">
      <alignment horizontal="right" vertical="center" wrapText="1"/>
    </xf>
    <xf numFmtId="0" fontId="28" fillId="0" borderId="31" xfId="0" applyFont="1" applyBorder="1" applyAlignment="1">
      <alignment horizontal="right"/>
    </xf>
    <xf numFmtId="165" fontId="28" fillId="0" borderId="214" xfId="0" applyNumberFormat="1" applyFont="1" applyBorder="1" applyAlignment="1">
      <alignment horizontal="right" vertical="center" wrapText="1"/>
    </xf>
    <xf numFmtId="165" fontId="28" fillId="0" borderId="215" xfId="0" applyNumberFormat="1" applyFont="1" applyBorder="1" applyAlignment="1">
      <alignment horizontal="right" vertical="center" wrapText="1"/>
    </xf>
    <xf numFmtId="165" fontId="28" fillId="0" borderId="32" xfId="0" applyNumberFormat="1" applyFont="1" applyBorder="1" applyAlignment="1">
      <alignment horizontal="right" vertical="center" wrapText="1"/>
    </xf>
    <xf numFmtId="0" fontId="28" fillId="0" borderId="101" xfId="0" applyFont="1" applyBorder="1" applyAlignment="1">
      <alignment horizontal="right"/>
    </xf>
    <xf numFmtId="165" fontId="28" fillId="0" borderId="227" xfId="0" applyNumberFormat="1" applyFont="1" applyBorder="1" applyAlignment="1">
      <alignment horizontal="right" vertical="center" wrapText="1"/>
    </xf>
    <xf numFmtId="0" fontId="28" fillId="0" borderId="227" xfId="0" applyFont="1" applyBorder="1" applyAlignment="1">
      <alignment horizontal="right"/>
    </xf>
    <xf numFmtId="0" fontId="28" fillId="0" borderId="32" xfId="0" applyFont="1" applyBorder="1" applyAlignment="1">
      <alignment horizontal="right"/>
    </xf>
    <xf numFmtId="0" fontId="32" fillId="3" borderId="225" xfId="0" applyFont="1" applyFill="1" applyBorder="1" applyAlignment="1">
      <alignment horizontal="left" vertical="center" wrapText="1"/>
    </xf>
    <xf numFmtId="0" fontId="32" fillId="3" borderId="19" xfId="0" applyFont="1" applyFill="1" applyBorder="1" applyAlignment="1">
      <alignment horizontal="left" vertical="center" wrapText="1"/>
    </xf>
    <xf numFmtId="0" fontId="32" fillId="3" borderId="226" xfId="0" applyFont="1" applyFill="1" applyBorder="1" applyAlignment="1">
      <alignment horizontal="left" vertical="center" wrapText="1"/>
    </xf>
    <xf numFmtId="0" fontId="32" fillId="3" borderId="229" xfId="0" applyFont="1" applyFill="1" applyBorder="1" applyAlignment="1">
      <alignment horizontal="left" vertical="center" wrapText="1"/>
    </xf>
    <xf numFmtId="0" fontId="32" fillId="3" borderId="230" xfId="0" applyFont="1" applyFill="1" applyBorder="1" applyAlignment="1">
      <alignment horizontal="left" vertical="center" wrapText="1"/>
    </xf>
    <xf numFmtId="0" fontId="32" fillId="3" borderId="231" xfId="0" applyFont="1" applyFill="1" applyBorder="1" applyAlignment="1">
      <alignment horizontal="left" vertical="center" wrapText="1"/>
    </xf>
    <xf numFmtId="0" fontId="68" fillId="11" borderId="66" xfId="0" applyFont="1" applyFill="1" applyBorder="1" applyAlignment="1">
      <alignment horizontal="center" vertical="center" wrapText="1"/>
    </xf>
    <xf numFmtId="0" fontId="68" fillId="11" borderId="67" xfId="0" applyFont="1" applyFill="1" applyBorder="1" applyAlignment="1">
      <alignment horizontal="center" vertical="center" wrapText="1"/>
    </xf>
    <xf numFmtId="0" fontId="68" fillId="11" borderId="169" xfId="0" applyFont="1" applyFill="1" applyBorder="1" applyAlignment="1">
      <alignment horizontal="center" vertical="center" wrapText="1"/>
    </xf>
    <xf numFmtId="44" fontId="13" fillId="0" borderId="221" xfId="2" applyFont="1" applyBorder="1" applyAlignment="1">
      <alignment horizontal="center" vertical="center"/>
    </xf>
    <xf numFmtId="44" fontId="13" fillId="0" borderId="188" xfId="2" applyFont="1" applyBorder="1" applyAlignment="1">
      <alignment horizontal="center" vertical="center"/>
    </xf>
    <xf numFmtId="0" fontId="71" fillId="22" borderId="0" xfId="0" applyFont="1" applyFill="1" applyAlignment="1">
      <alignment horizontal="center" vertical="center" wrapText="1"/>
    </xf>
    <xf numFmtId="0" fontId="73" fillId="0" borderId="170" xfId="0" applyFont="1" applyBorder="1" applyAlignment="1">
      <alignment horizontal="right" vertical="center" wrapText="1"/>
    </xf>
    <xf numFmtId="0" fontId="73" fillId="0" borderId="67" xfId="0" applyFont="1" applyBorder="1" applyAlignment="1">
      <alignment horizontal="right" vertical="center" wrapText="1"/>
    </xf>
    <xf numFmtId="0" fontId="73" fillId="0" borderId="171" xfId="0" applyFont="1" applyBorder="1" applyAlignment="1">
      <alignment horizontal="right" vertical="center" wrapText="1"/>
    </xf>
    <xf numFmtId="0" fontId="13" fillId="0" borderId="106" xfId="0" applyFont="1" applyBorder="1" applyAlignment="1">
      <alignment horizontal="center" vertical="center" wrapText="1"/>
    </xf>
    <xf numFmtId="0" fontId="13" fillId="0" borderId="32" xfId="0" applyFont="1" applyBorder="1" applyAlignment="1">
      <alignment horizontal="center" vertical="center" wrapText="1"/>
    </xf>
    <xf numFmtId="0" fontId="71" fillId="0" borderId="108" xfId="0" applyFont="1" applyBorder="1" applyAlignment="1">
      <alignment horizontal="center" vertical="center" wrapText="1"/>
    </xf>
    <xf numFmtId="0" fontId="28" fillId="0" borderId="109" xfId="0" applyFont="1" applyBorder="1"/>
    <xf numFmtId="0" fontId="32" fillId="22" borderId="0" xfId="0" applyFont="1" applyFill="1" applyAlignment="1">
      <alignment horizontal="center"/>
    </xf>
    <xf numFmtId="0" fontId="71" fillId="18" borderId="0" xfId="0" applyFont="1" applyFill="1" applyAlignment="1">
      <alignment horizontal="center" vertical="center"/>
    </xf>
    <xf numFmtId="0" fontId="71" fillId="11" borderId="0" xfId="0" applyFont="1" applyFill="1" applyAlignment="1">
      <alignment horizontal="center" vertical="center" wrapText="1"/>
    </xf>
    <xf numFmtId="0" fontId="71" fillId="14" borderId="0" xfId="0" applyFont="1" applyFill="1" applyAlignment="1">
      <alignment horizontal="center"/>
    </xf>
    <xf numFmtId="0" fontId="71" fillId="13" borderId="0" xfId="0" applyFont="1" applyFill="1" applyAlignment="1">
      <alignment horizontal="center"/>
    </xf>
    <xf numFmtId="165" fontId="29" fillId="0" borderId="103" xfId="0" applyNumberFormat="1" applyFont="1" applyBorder="1" applyAlignment="1">
      <alignment horizontal="right" vertical="center" wrapText="1"/>
    </xf>
    <xf numFmtId="0" fontId="2" fillId="0" borderId="104" xfId="0" applyFont="1" applyBorder="1" applyAlignment="1">
      <alignment horizontal="right"/>
    </xf>
    <xf numFmtId="0" fontId="2" fillId="0" borderId="103" xfId="0" applyFont="1" applyBorder="1" applyAlignment="1">
      <alignment horizontal="right"/>
    </xf>
    <xf numFmtId="0" fontId="71" fillId="16" borderId="0" xfId="0" applyFont="1" applyFill="1" applyAlignment="1">
      <alignment horizontal="center" vertical="center" wrapText="1"/>
    </xf>
    <xf numFmtId="0" fontId="28" fillId="0" borderId="228" xfId="0" applyFont="1" applyBorder="1" applyAlignment="1">
      <alignment horizontal="right"/>
    </xf>
    <xf numFmtId="0" fontId="71" fillId="0" borderId="66" xfId="0" applyFont="1" applyBorder="1" applyAlignment="1">
      <alignment horizontal="center" vertical="center" wrapText="1"/>
    </xf>
    <xf numFmtId="0" fontId="71" fillId="0" borderId="67" xfId="0" applyFont="1" applyBorder="1" applyAlignment="1">
      <alignment horizontal="center" vertical="center" wrapText="1"/>
    </xf>
    <xf numFmtId="0" fontId="71" fillId="0" borderId="187" xfId="0" applyFont="1" applyBorder="1" applyAlignment="1">
      <alignment horizontal="center" vertical="center" wrapText="1"/>
    </xf>
    <xf numFmtId="165" fontId="12" fillId="0" borderId="186" xfId="0" applyNumberFormat="1" applyFont="1" applyBorder="1" applyAlignment="1">
      <alignment horizontal="center" vertical="center" wrapText="1"/>
    </xf>
    <xf numFmtId="165" fontId="12" fillId="0" borderId="67" xfId="0" applyNumberFormat="1" applyFont="1" applyBorder="1" applyAlignment="1">
      <alignment horizontal="center" vertical="center" wrapText="1"/>
    </xf>
    <xf numFmtId="165" fontId="12" fillId="0" borderId="187" xfId="0" applyNumberFormat="1" applyFont="1" applyBorder="1" applyAlignment="1">
      <alignment horizontal="center" vertical="center" wrapText="1"/>
    </xf>
    <xf numFmtId="165" fontId="12" fillId="0" borderId="68" xfId="0" applyNumberFormat="1" applyFont="1" applyBorder="1" applyAlignment="1">
      <alignment horizontal="center" vertical="center" wrapText="1"/>
    </xf>
    <xf numFmtId="0" fontId="71" fillId="0" borderId="11" xfId="0" applyFont="1" applyBorder="1" applyAlignment="1">
      <alignment horizontal="center" vertical="center" wrapText="1"/>
    </xf>
    <xf numFmtId="0" fontId="28" fillId="0" borderId="10" xfId="0" applyFont="1" applyBorder="1"/>
    <xf numFmtId="0" fontId="12" fillId="0" borderId="106" xfId="0" applyFont="1" applyBorder="1" applyAlignment="1">
      <alignment horizontal="center" vertical="center" wrapText="1"/>
    </xf>
    <xf numFmtId="0" fontId="28" fillId="0" borderId="106" xfId="0" applyFont="1" applyBorder="1"/>
    <xf numFmtId="0" fontId="28" fillId="0" borderId="107" xfId="0" applyFont="1" applyBorder="1"/>
    <xf numFmtId="0" fontId="12" fillId="0" borderId="105" xfId="0" applyFont="1" applyBorder="1" applyAlignment="1">
      <alignment horizontal="center" vertical="center" wrapText="1"/>
    </xf>
    <xf numFmtId="0" fontId="28" fillId="0" borderId="221" xfId="0" applyFont="1" applyBorder="1" applyAlignment="1">
      <alignment horizontal="center" vertical="center" wrapText="1"/>
    </xf>
    <xf numFmtId="0" fontId="28" fillId="0" borderId="115" xfId="0" applyFont="1" applyBorder="1" applyAlignment="1">
      <alignment horizontal="center" vertical="center" wrapText="1"/>
    </xf>
    <xf numFmtId="0" fontId="32" fillId="3" borderId="208" xfId="0" applyFont="1" applyFill="1" applyBorder="1" applyAlignment="1">
      <alignment horizontal="left" vertical="center" wrapText="1" indent="1"/>
    </xf>
    <xf numFmtId="0" fontId="32" fillId="3" borderId="17" xfId="0" applyFont="1" applyFill="1" applyBorder="1" applyAlignment="1">
      <alignment horizontal="left" vertical="center" wrapText="1" indent="1"/>
    </xf>
    <xf numFmtId="0" fontId="32" fillId="3" borderId="209" xfId="0" applyFont="1" applyFill="1" applyBorder="1" applyAlignment="1">
      <alignment horizontal="left" vertical="center" wrapText="1" indent="1"/>
    </xf>
    <xf numFmtId="0" fontId="3" fillId="6" borderId="24" xfId="0" applyFont="1" applyFill="1" applyBorder="1" applyAlignment="1" applyProtection="1">
      <alignment horizontal="left" vertical="center" wrapText="1"/>
      <protection locked="0"/>
    </xf>
    <xf numFmtId="0" fontId="2" fillId="6" borderId="25" xfId="0" applyFont="1" applyFill="1" applyBorder="1" applyAlignment="1" applyProtection="1">
      <alignment horizontal="left"/>
      <protection locked="0"/>
    </xf>
    <xf numFmtId="0" fontId="2" fillId="6" borderId="26" xfId="0" applyFont="1" applyFill="1" applyBorder="1" applyAlignment="1" applyProtection="1">
      <alignment horizontal="left"/>
      <protection locked="0"/>
    </xf>
    <xf numFmtId="0" fontId="28" fillId="3" borderId="11" xfId="0" applyFont="1" applyFill="1" applyBorder="1" applyAlignment="1">
      <alignment horizontal="right" vertical="center" wrapText="1" indent="1"/>
    </xf>
    <xf numFmtId="0" fontId="28" fillId="3" borderId="9" xfId="0" applyFont="1" applyFill="1" applyBorder="1" applyAlignment="1">
      <alignment horizontal="right" vertical="center" wrapText="1" indent="1"/>
    </xf>
    <xf numFmtId="0" fontId="28" fillId="7" borderId="55" xfId="0" applyFont="1" applyFill="1" applyBorder="1" applyAlignment="1" applyProtection="1">
      <alignment horizontal="left" vertical="center" wrapText="1"/>
      <protection locked="0"/>
    </xf>
    <xf numFmtId="0" fontId="28" fillId="7" borderId="81" xfId="0" applyFont="1" applyFill="1" applyBorder="1" applyAlignment="1" applyProtection="1">
      <alignment horizontal="left" vertical="center" wrapText="1"/>
      <protection locked="0"/>
    </xf>
    <xf numFmtId="0" fontId="28" fillId="7" borderId="87" xfId="0" applyFont="1" applyFill="1" applyBorder="1" applyAlignment="1" applyProtection="1">
      <alignment horizontal="left" vertical="center" wrapText="1"/>
      <protection locked="0"/>
    </xf>
    <xf numFmtId="0" fontId="32" fillId="7" borderId="35" xfId="0" applyFont="1" applyFill="1" applyBorder="1" applyAlignment="1" applyProtection="1">
      <alignment horizontal="left" vertical="center" wrapText="1"/>
      <protection locked="0"/>
    </xf>
    <xf numFmtId="0" fontId="32" fillId="7" borderId="36" xfId="0" applyFont="1" applyFill="1" applyBorder="1" applyAlignment="1" applyProtection="1">
      <alignment horizontal="left" vertical="center" wrapText="1"/>
      <protection locked="0"/>
    </xf>
    <xf numFmtId="0" fontId="32" fillId="7" borderId="37" xfId="0" applyFont="1" applyFill="1" applyBorder="1" applyAlignment="1" applyProtection="1">
      <alignment horizontal="left" vertical="center" wrapText="1"/>
      <protection locked="0"/>
    </xf>
    <xf numFmtId="1" fontId="28" fillId="7" borderId="35" xfId="0" applyNumberFormat="1" applyFont="1" applyFill="1" applyBorder="1" applyAlignment="1" applyProtection="1">
      <alignment horizontal="left" vertical="center" wrapText="1"/>
      <protection locked="0"/>
    </xf>
    <xf numFmtId="1" fontId="28" fillId="7" borderId="36" xfId="0" applyNumberFormat="1" applyFont="1" applyFill="1" applyBorder="1" applyAlignment="1" applyProtection="1">
      <alignment horizontal="left" vertical="center" wrapText="1"/>
      <protection locked="0"/>
    </xf>
    <xf numFmtId="1" fontId="28" fillId="7" borderId="37" xfId="0" applyNumberFormat="1" applyFont="1" applyFill="1" applyBorder="1" applyAlignment="1" applyProtection="1">
      <alignment horizontal="left" vertical="center" wrapText="1"/>
      <protection locked="0"/>
    </xf>
    <xf numFmtId="0" fontId="12" fillId="0" borderId="95" xfId="0" applyFont="1" applyBorder="1" applyAlignment="1">
      <alignment horizontal="center" vertical="center" wrapText="1"/>
    </xf>
    <xf numFmtId="0" fontId="28" fillId="0" borderId="95" xfId="0" applyFont="1" applyBorder="1"/>
    <xf numFmtId="0" fontId="32" fillId="6" borderId="35" xfId="0" applyFont="1" applyFill="1" applyBorder="1" applyAlignment="1" applyProtection="1">
      <alignment horizontal="left"/>
      <protection locked="0"/>
    </xf>
    <xf numFmtId="0" fontId="32" fillId="6" borderId="36" xfId="0" applyFont="1" applyFill="1" applyBorder="1" applyAlignment="1" applyProtection="1">
      <alignment horizontal="left"/>
      <protection locked="0"/>
    </xf>
    <xf numFmtId="0" fontId="32" fillId="6" borderId="37" xfId="0" applyFont="1" applyFill="1" applyBorder="1" applyAlignment="1" applyProtection="1">
      <alignment horizontal="left"/>
      <protection locked="0"/>
    </xf>
    <xf numFmtId="165" fontId="28" fillId="0" borderId="210" xfId="0" applyNumberFormat="1" applyFont="1" applyBorder="1" applyAlignment="1">
      <alignment horizontal="right" vertical="center" wrapText="1"/>
    </xf>
    <xf numFmtId="165" fontId="28" fillId="0" borderId="209" xfId="0" applyNumberFormat="1" applyFont="1" applyBorder="1" applyAlignment="1">
      <alignment horizontal="right" vertical="center" wrapText="1"/>
    </xf>
    <xf numFmtId="165" fontId="28" fillId="0" borderId="211" xfId="0" applyNumberFormat="1" applyFont="1" applyBorder="1" applyAlignment="1">
      <alignment horizontal="right" vertical="center" wrapText="1"/>
    </xf>
    <xf numFmtId="0" fontId="77" fillId="0" borderId="102" xfId="0" applyFont="1" applyBorder="1" applyAlignment="1">
      <alignment horizontal="right" vertical="center" wrapText="1" indent="1"/>
    </xf>
    <xf numFmtId="0" fontId="2" fillId="0" borderId="103" xfId="0" applyFont="1" applyBorder="1" applyAlignment="1">
      <alignment horizontal="right" indent="1"/>
    </xf>
    <xf numFmtId="0" fontId="32" fillId="3" borderId="212" xfId="0" applyFont="1" applyFill="1" applyBorder="1" applyAlignment="1">
      <alignment horizontal="left" vertical="center" wrapText="1" indent="1"/>
    </xf>
    <xf numFmtId="0" fontId="32" fillId="3" borderId="20" xfId="0" applyFont="1" applyFill="1" applyBorder="1" applyAlignment="1">
      <alignment horizontal="left" vertical="center" wrapText="1" indent="1"/>
    </xf>
    <xf numFmtId="0" fontId="32" fillId="3" borderId="213" xfId="0" applyFont="1" applyFill="1" applyBorder="1" applyAlignment="1">
      <alignment horizontal="left" vertical="center" wrapText="1" indent="1"/>
    </xf>
    <xf numFmtId="165" fontId="28" fillId="0" borderId="213" xfId="0" applyNumberFormat="1" applyFont="1" applyBorder="1" applyAlignment="1">
      <alignment horizontal="right" vertical="center" wrapText="1"/>
    </xf>
    <xf numFmtId="0" fontId="77" fillId="3" borderId="0" xfId="0" applyFont="1" applyFill="1" applyAlignment="1">
      <alignment horizontal="center" wrapText="1"/>
    </xf>
    <xf numFmtId="0" fontId="68" fillId="11" borderId="0" xfId="0" applyFont="1" applyFill="1" applyAlignment="1">
      <alignment horizontal="center" vertical="center" wrapText="1"/>
    </xf>
    <xf numFmtId="0" fontId="71" fillId="0" borderId="38" xfId="0" applyFont="1" applyBorder="1" applyAlignment="1">
      <alignment horizontal="center" vertical="center" wrapText="1"/>
    </xf>
    <xf numFmtId="0" fontId="71" fillId="0" borderId="39" xfId="0" applyFont="1" applyBorder="1" applyAlignment="1">
      <alignment horizontal="center" vertical="center" wrapText="1"/>
    </xf>
    <xf numFmtId="0" fontId="71" fillId="0" borderId="40" xfId="0" applyFont="1" applyBorder="1" applyAlignment="1">
      <alignment horizontal="center" vertical="center" wrapText="1"/>
    </xf>
    <xf numFmtId="0" fontId="71" fillId="0" borderId="150" xfId="0" applyFont="1" applyBorder="1" applyAlignment="1">
      <alignment horizontal="center" vertical="center" wrapText="1"/>
    </xf>
    <xf numFmtId="0" fontId="71" fillId="0" borderId="151" xfId="0" applyFont="1" applyBorder="1" applyAlignment="1">
      <alignment horizontal="center" vertical="center" wrapText="1"/>
    </xf>
    <xf numFmtId="0" fontId="71" fillId="0" borderId="21" xfId="0" applyFont="1" applyBorder="1" applyAlignment="1">
      <alignment horizontal="center" vertical="center" wrapText="1"/>
    </xf>
    <xf numFmtId="0" fontId="71" fillId="0" borderId="153" xfId="0" applyFont="1" applyBorder="1" applyAlignment="1">
      <alignment horizontal="center" vertical="center" wrapText="1"/>
    </xf>
    <xf numFmtId="0" fontId="71" fillId="0" borderId="152" xfId="0" applyFont="1" applyBorder="1" applyAlignment="1">
      <alignment horizontal="center" vertical="center" wrapText="1"/>
    </xf>
    <xf numFmtId="0" fontId="71" fillId="0" borderId="154" xfId="0" applyFont="1" applyBorder="1" applyAlignment="1">
      <alignment horizontal="center" vertical="center" wrapText="1"/>
    </xf>
    <xf numFmtId="0" fontId="71" fillId="0" borderId="155" xfId="0" applyFont="1" applyBorder="1" applyAlignment="1">
      <alignment horizontal="center" vertical="center" wrapText="1"/>
    </xf>
    <xf numFmtId="0" fontId="71" fillId="0" borderId="156" xfId="0" applyFont="1" applyBorder="1" applyAlignment="1">
      <alignment horizontal="center" vertical="center" wrapText="1"/>
    </xf>
    <xf numFmtId="0" fontId="71" fillId="0" borderId="157" xfId="0" applyFont="1" applyBorder="1" applyAlignment="1">
      <alignment horizontal="center" vertical="center" wrapText="1"/>
    </xf>
    <xf numFmtId="0" fontId="71" fillId="0" borderId="41" xfId="0" applyFont="1" applyBorder="1" applyAlignment="1">
      <alignment horizontal="center" vertical="center"/>
    </xf>
    <xf numFmtId="0" fontId="71" fillId="0" borderId="42" xfId="0" applyFont="1" applyBorder="1" applyAlignment="1">
      <alignment horizontal="center" vertical="center"/>
    </xf>
    <xf numFmtId="0" fontId="71" fillId="0" borderId="158" xfId="0" applyFont="1" applyBorder="1" applyAlignment="1">
      <alignment horizontal="center" vertical="center"/>
    </xf>
    <xf numFmtId="0" fontId="71" fillId="0" borderId="43" xfId="0" applyFont="1" applyBorder="1" applyAlignment="1">
      <alignment horizontal="center" vertical="center"/>
    </xf>
    <xf numFmtId="0" fontId="12" fillId="0" borderId="159" xfId="0" applyFont="1" applyBorder="1" applyAlignment="1">
      <alignment horizontal="center" vertical="center" wrapText="1"/>
    </xf>
    <xf numFmtId="0" fontId="12" fillId="0" borderId="160" xfId="0" applyFont="1" applyBorder="1" applyAlignment="1">
      <alignment horizontal="center" vertical="center" wrapText="1"/>
    </xf>
    <xf numFmtId="0" fontId="12" fillId="0" borderId="161" xfId="0" applyFont="1" applyBorder="1" applyAlignment="1">
      <alignment horizontal="center" vertical="center" wrapText="1"/>
    </xf>
    <xf numFmtId="0" fontId="12" fillId="0" borderId="162" xfId="0" applyFont="1" applyBorder="1" applyAlignment="1">
      <alignment horizontal="center" vertical="center" wrapText="1"/>
    </xf>
    <xf numFmtId="0" fontId="71" fillId="0" borderId="35" xfId="0" applyFont="1" applyBorder="1" applyAlignment="1">
      <alignment horizontal="center" vertical="center" wrapText="1"/>
    </xf>
    <xf numFmtId="0" fontId="71" fillId="0" borderId="36" xfId="0" applyFont="1" applyBorder="1" applyAlignment="1">
      <alignment horizontal="center" vertical="center" wrapText="1"/>
    </xf>
    <xf numFmtId="0" fontId="71" fillId="0" borderId="37" xfId="0" applyFont="1" applyBorder="1" applyAlignment="1">
      <alignment horizontal="center" vertical="center" wrapText="1"/>
    </xf>
    <xf numFmtId="167" fontId="28" fillId="7" borderId="34" xfId="0" quotePrefix="1" applyNumberFormat="1" applyFont="1" applyFill="1" applyBorder="1" applyAlignment="1" applyProtection="1">
      <alignment horizontal="center" vertical="center" wrapText="1"/>
      <protection locked="0"/>
    </xf>
    <xf numFmtId="167" fontId="28" fillId="7" borderId="55" xfId="0" quotePrefix="1" applyNumberFormat="1" applyFont="1" applyFill="1" applyBorder="1" applyAlignment="1" applyProtection="1">
      <alignment horizontal="center" vertical="center" wrapText="1"/>
      <protection locked="0"/>
    </xf>
    <xf numFmtId="167" fontId="28" fillId="7" borderId="81" xfId="0" quotePrefix="1" applyNumberFormat="1" applyFont="1" applyFill="1" applyBorder="1" applyAlignment="1" applyProtection="1">
      <alignment horizontal="center" vertical="center" wrapText="1"/>
      <protection locked="0"/>
    </xf>
    <xf numFmtId="167" fontId="28" fillId="7" borderId="87" xfId="0" quotePrefix="1" applyNumberFormat="1" applyFont="1" applyFill="1" applyBorder="1" applyAlignment="1" applyProtection="1">
      <alignment horizontal="center" vertical="center" wrapText="1"/>
      <protection locked="0"/>
    </xf>
    <xf numFmtId="167" fontId="28" fillId="7" borderId="64" xfId="0" quotePrefix="1" applyNumberFormat="1" applyFont="1" applyFill="1" applyBorder="1" applyAlignment="1" applyProtection="1">
      <alignment horizontal="center" vertical="center" wrapText="1"/>
      <protection locked="0"/>
    </xf>
    <xf numFmtId="167" fontId="28" fillId="7" borderId="0" xfId="0" quotePrefix="1" applyNumberFormat="1" applyFont="1" applyFill="1" applyAlignment="1" applyProtection="1">
      <alignment horizontal="center" vertical="center" wrapText="1"/>
      <protection locked="0"/>
    </xf>
    <xf numFmtId="167" fontId="28" fillId="7" borderId="88" xfId="0" quotePrefix="1" applyNumberFormat="1" applyFont="1" applyFill="1" applyBorder="1" applyAlignment="1" applyProtection="1">
      <alignment horizontal="center" vertical="center" wrapText="1"/>
      <protection locked="0"/>
    </xf>
    <xf numFmtId="167" fontId="28" fillId="7" borderId="50" xfId="0" quotePrefix="1" applyNumberFormat="1" applyFont="1" applyFill="1" applyBorder="1" applyAlignment="1" applyProtection="1">
      <alignment horizontal="center" vertical="center" wrapText="1"/>
      <protection locked="0"/>
    </xf>
    <xf numFmtId="167" fontId="28" fillId="7" borderId="51" xfId="0" quotePrefix="1" applyNumberFormat="1" applyFont="1" applyFill="1" applyBorder="1" applyAlignment="1" applyProtection="1">
      <alignment horizontal="center" vertical="center" wrapText="1"/>
      <protection locked="0"/>
    </xf>
    <xf numFmtId="167" fontId="28" fillId="7" borderId="89" xfId="0" quotePrefix="1" applyNumberFormat="1" applyFont="1" applyFill="1" applyBorder="1" applyAlignment="1" applyProtection="1">
      <alignment horizontal="center" vertical="center" wrapText="1"/>
      <protection locked="0"/>
    </xf>
    <xf numFmtId="0" fontId="73" fillId="0" borderId="128" xfId="0" applyFont="1" applyBorder="1" applyAlignment="1">
      <alignment horizontal="center" vertical="center" wrapText="1"/>
    </xf>
    <xf numFmtId="0" fontId="73" fillId="0" borderId="123" xfId="0" applyFont="1" applyBorder="1" applyAlignment="1">
      <alignment horizontal="center" vertical="center" wrapText="1"/>
    </xf>
    <xf numFmtId="0" fontId="73" fillId="0" borderId="124" xfId="0" applyFont="1" applyBorder="1" applyAlignment="1">
      <alignment horizontal="center" vertical="center" wrapText="1"/>
    </xf>
    <xf numFmtId="0" fontId="73" fillId="0" borderId="129" xfId="0" applyFont="1" applyBorder="1" applyAlignment="1">
      <alignment horizontal="center" vertical="center" wrapText="1"/>
    </xf>
    <xf numFmtId="0" fontId="73" fillId="0" borderId="126" xfId="0" applyFont="1" applyBorder="1" applyAlignment="1">
      <alignment horizontal="center" vertical="center" wrapText="1"/>
    </xf>
    <xf numFmtId="0" fontId="73" fillId="0" borderId="127" xfId="0" applyFont="1" applyBorder="1" applyAlignment="1">
      <alignment horizontal="center" vertical="center" wrapText="1"/>
    </xf>
    <xf numFmtId="1" fontId="28" fillId="0" borderId="115" xfId="0" applyNumberFormat="1" applyFont="1" applyBorder="1" applyAlignment="1">
      <alignment horizontal="center" vertical="center" wrapText="1"/>
    </xf>
    <xf numFmtId="1" fontId="28" fillId="0" borderId="116" xfId="0" applyNumberFormat="1" applyFont="1" applyBorder="1" applyAlignment="1">
      <alignment horizontal="center" vertical="center" wrapText="1"/>
    </xf>
    <xf numFmtId="165" fontId="28" fillId="0" borderId="30" xfId="0" applyNumberFormat="1" applyFont="1" applyBorder="1" applyAlignment="1">
      <alignment horizontal="right" vertical="center" wrapText="1"/>
    </xf>
    <xf numFmtId="0" fontId="28" fillId="0" borderId="98" xfId="0" applyFont="1" applyBorder="1" applyAlignment="1">
      <alignment horizontal="right"/>
    </xf>
    <xf numFmtId="0" fontId="28" fillId="0" borderId="30" xfId="0" applyFont="1" applyBorder="1" applyAlignment="1">
      <alignment horizontal="right"/>
    </xf>
    <xf numFmtId="0" fontId="32" fillId="0" borderId="99" xfId="0" applyFont="1" applyBorder="1" applyAlignment="1">
      <alignment horizontal="left" vertical="center" wrapText="1" indent="1"/>
    </xf>
    <xf numFmtId="0" fontId="28" fillId="0" borderId="31" xfId="0" applyFont="1" applyBorder="1" applyAlignment="1">
      <alignment horizontal="left" indent="1"/>
    </xf>
    <xf numFmtId="0" fontId="28" fillId="0" borderId="96" xfId="0" applyFont="1" applyBorder="1"/>
    <xf numFmtId="0" fontId="71" fillId="0" borderId="94" xfId="0" applyFont="1" applyBorder="1" applyAlignment="1">
      <alignment horizontal="center" vertical="center" wrapText="1"/>
    </xf>
    <xf numFmtId="0" fontId="32" fillId="0" borderId="97" xfId="0" applyFont="1" applyBorder="1" applyAlignment="1">
      <alignment horizontal="left" vertical="center" wrapText="1" indent="1"/>
    </xf>
    <xf numFmtId="0" fontId="28" fillId="0" borderId="30" xfId="0" applyFont="1" applyBorder="1" applyAlignment="1">
      <alignment horizontal="left" indent="1"/>
    </xf>
    <xf numFmtId="49" fontId="32" fillId="6" borderId="35" xfId="0" applyNumberFormat="1" applyFont="1" applyFill="1" applyBorder="1" applyAlignment="1" applyProtection="1">
      <alignment horizontal="left"/>
      <protection locked="0"/>
    </xf>
    <xf numFmtId="49" fontId="32" fillId="6" borderId="36" xfId="0" applyNumberFormat="1" applyFont="1" applyFill="1" applyBorder="1" applyAlignment="1" applyProtection="1">
      <alignment horizontal="left"/>
      <protection locked="0"/>
    </xf>
    <xf numFmtId="49" fontId="32" fillId="6" borderId="37" xfId="0" applyNumberFormat="1" applyFont="1" applyFill="1" applyBorder="1" applyAlignment="1" applyProtection="1">
      <alignment horizontal="left"/>
      <protection locked="0"/>
    </xf>
    <xf numFmtId="0" fontId="32" fillId="7" borderId="55" xfId="0" applyFont="1" applyFill="1" applyBorder="1" applyAlignment="1" applyProtection="1">
      <alignment horizontal="left" vertical="center" wrapText="1"/>
      <protection locked="0"/>
    </xf>
    <xf numFmtId="0" fontId="32" fillId="7" borderId="81" xfId="0" applyFont="1" applyFill="1" applyBorder="1" applyAlignment="1" applyProtection="1">
      <alignment horizontal="left" vertical="center" wrapText="1"/>
      <protection locked="0"/>
    </xf>
    <xf numFmtId="0" fontId="81" fillId="0" borderId="27" xfId="0" applyFont="1" applyBorder="1" applyAlignment="1">
      <alignment horizontal="center" vertical="center" wrapText="1"/>
    </xf>
    <xf numFmtId="0" fontId="81" fillId="0" borderId="27" xfId="0" applyFont="1" applyBorder="1"/>
    <xf numFmtId="0" fontId="71" fillId="3" borderId="51" xfId="0" applyFont="1" applyFill="1" applyBorder="1" applyAlignment="1">
      <alignment horizontal="center" vertical="center" wrapText="1"/>
    </xf>
    <xf numFmtId="0" fontId="4" fillId="0" borderId="4" xfId="0" applyFont="1" applyBorder="1" applyAlignment="1">
      <alignment horizontal="right" vertical="center" wrapText="1"/>
    </xf>
    <xf numFmtId="0" fontId="2" fillId="0" borderId="5" xfId="0" applyFont="1" applyBorder="1" applyAlignment="1">
      <alignment horizontal="right"/>
    </xf>
    <xf numFmtId="0" fontId="4" fillId="0" borderId="193" xfId="0" applyFont="1" applyBorder="1" applyAlignment="1">
      <alignment horizontal="center" vertical="center" wrapText="1"/>
    </xf>
    <xf numFmtId="0" fontId="4" fillId="0" borderId="194" xfId="0" applyFont="1" applyBorder="1" applyAlignment="1">
      <alignment horizontal="center" vertical="center" wrapText="1"/>
    </xf>
    <xf numFmtId="0" fontId="4" fillId="0" borderId="195" xfId="0" applyFont="1" applyBorder="1" applyAlignment="1">
      <alignment horizontal="center" vertical="center" wrapText="1"/>
    </xf>
    <xf numFmtId="0" fontId="4" fillId="0" borderId="196" xfId="0" applyFont="1" applyBorder="1" applyAlignment="1">
      <alignment horizontal="center" vertical="center" wrapText="1"/>
    </xf>
    <xf numFmtId="0" fontId="4" fillId="0" borderId="197" xfId="0" applyFont="1" applyBorder="1" applyAlignment="1">
      <alignment horizontal="center" vertical="center" wrapText="1"/>
    </xf>
    <xf numFmtId="0" fontId="4" fillId="0" borderId="19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06" xfId="0" applyFont="1" applyBorder="1" applyAlignment="1">
      <alignment horizontal="center" vertical="center" wrapText="1"/>
    </xf>
    <xf numFmtId="0" fontId="4" fillId="0" borderId="207" xfId="0" applyFont="1" applyBorder="1" applyAlignment="1">
      <alignment horizontal="center" vertical="center" wrapText="1"/>
    </xf>
    <xf numFmtId="0" fontId="8" fillId="0" borderId="6" xfId="0" applyFont="1" applyBorder="1" applyAlignment="1">
      <alignment horizontal="left" vertical="center" wrapText="1"/>
    </xf>
    <xf numFmtId="0" fontId="8" fillId="0" borderId="90"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1" xfId="0" applyFont="1" applyFill="1" applyBorder="1" applyAlignment="1">
      <alignment horizontal="left" vertical="center" wrapText="1"/>
    </xf>
    <xf numFmtId="0" fontId="96" fillId="0" borderId="203" xfId="0" applyFont="1" applyBorder="1" applyAlignment="1">
      <alignment horizontal="center" vertical="center" wrapText="1"/>
    </xf>
    <xf numFmtId="0" fontId="96" fillId="0" borderId="204" xfId="0" applyFont="1" applyBorder="1" applyAlignment="1">
      <alignment horizontal="center" vertical="center" wrapText="1"/>
    </xf>
    <xf numFmtId="0" fontId="96" fillId="0" borderId="205" xfId="0" applyFont="1" applyBorder="1" applyAlignment="1">
      <alignment horizontal="center" vertical="center" wrapText="1"/>
    </xf>
    <xf numFmtId="0" fontId="79" fillId="11" borderId="4" xfId="0" applyFont="1" applyFill="1" applyBorder="1" applyAlignment="1">
      <alignment horizontal="center" vertical="center" wrapText="1"/>
    </xf>
    <xf numFmtId="0" fontId="79" fillId="11" borderId="5" xfId="0" applyFont="1" applyFill="1" applyBorder="1" applyAlignment="1">
      <alignment horizontal="center" vertical="center" wrapText="1"/>
    </xf>
    <xf numFmtId="0" fontId="79" fillId="11"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7" fillId="0" borderId="193" xfId="0" applyFont="1" applyBorder="1" applyAlignment="1">
      <alignment horizontal="center" vertical="center" wrapText="1"/>
    </xf>
    <xf numFmtId="0" fontId="7" fillId="0" borderId="194" xfId="0" applyFont="1" applyBorder="1" applyAlignment="1">
      <alignment horizontal="center" vertical="center" wrapText="1"/>
    </xf>
    <xf numFmtId="0" fontId="7" fillId="0" borderId="195" xfId="0" applyFont="1" applyBorder="1" applyAlignment="1">
      <alignment horizontal="center" vertical="center" wrapText="1"/>
    </xf>
    <xf numFmtId="0" fontId="7" fillId="0" borderId="196" xfId="0" applyFont="1" applyBorder="1" applyAlignment="1">
      <alignment horizontal="center" vertical="center" wrapText="1"/>
    </xf>
    <xf numFmtId="0" fontId="7" fillId="0" borderId="197" xfId="0" applyFont="1" applyBorder="1" applyAlignment="1">
      <alignment horizontal="center" vertical="center" wrapText="1"/>
    </xf>
    <xf numFmtId="0" fontId="7" fillId="0" borderId="198" xfId="0" applyFont="1" applyBorder="1" applyAlignment="1">
      <alignment horizontal="center" vertical="center" wrapText="1"/>
    </xf>
    <xf numFmtId="0" fontId="64" fillId="3" borderId="14" xfId="0" applyFont="1" applyFill="1" applyBorder="1" applyAlignment="1">
      <alignment horizontal="center" vertical="center"/>
    </xf>
    <xf numFmtId="0" fontId="64" fillId="3" borderId="0" xfId="0" applyFont="1" applyFill="1" applyAlignment="1">
      <alignment horizontal="center" vertical="center"/>
    </xf>
    <xf numFmtId="0" fontId="64" fillId="3" borderId="15" xfId="0" applyFont="1" applyFill="1" applyBorder="1" applyAlignment="1">
      <alignment horizontal="center" vertical="center"/>
    </xf>
    <xf numFmtId="0" fontId="82" fillId="0" borderId="4" xfId="0" applyFont="1" applyBorder="1" applyAlignment="1">
      <alignment horizontal="center" vertical="center" wrapText="1"/>
    </xf>
    <xf numFmtId="0" fontId="82" fillId="0" borderId="166" xfId="0" applyFont="1" applyBorder="1" applyAlignment="1">
      <alignment horizontal="center" vertical="center" wrapText="1"/>
    </xf>
    <xf numFmtId="0" fontId="74" fillId="0" borderId="27" xfId="0" applyFont="1" applyBorder="1" applyAlignment="1">
      <alignment horizontal="center" vertical="center" wrapText="1"/>
    </xf>
    <xf numFmtId="0" fontId="75" fillId="0" borderId="27" xfId="0" applyFont="1" applyBorder="1"/>
    <xf numFmtId="0" fontId="76" fillId="0" borderId="27" xfId="0" applyFont="1" applyBorder="1" applyAlignment="1">
      <alignment horizontal="center" vertical="center" wrapText="1"/>
    </xf>
    <xf numFmtId="0" fontId="69" fillId="0" borderId="27" xfId="0" applyFont="1" applyBorder="1" applyAlignment="1">
      <alignment horizontal="center" vertical="center" wrapText="1"/>
    </xf>
    <xf numFmtId="0" fontId="69" fillId="0" borderId="27" xfId="0" applyFont="1" applyBorder="1" applyAlignment="1">
      <alignment horizontal="center" vertical="center"/>
    </xf>
    <xf numFmtId="0" fontId="7" fillId="0" borderId="27" xfId="0" applyFont="1" applyBorder="1" applyAlignment="1">
      <alignment horizontal="center" vertical="center" wrapText="1"/>
    </xf>
    <xf numFmtId="0" fontId="14" fillId="0" borderId="27" xfId="0" applyFont="1" applyBorder="1"/>
    <xf numFmtId="0" fontId="3" fillId="6" borderId="35" xfId="0" applyFont="1" applyFill="1" applyBorder="1" applyAlignment="1" applyProtection="1">
      <alignment horizontal="left" vertical="center" wrapText="1"/>
      <protection locked="0"/>
    </xf>
    <xf numFmtId="0" fontId="3" fillId="6" borderId="36" xfId="0" applyFont="1" applyFill="1" applyBorder="1" applyAlignment="1" applyProtection="1">
      <alignment horizontal="left" vertical="center" wrapText="1"/>
      <protection locked="0"/>
    </xf>
    <xf numFmtId="0" fontId="3" fillId="6" borderId="37" xfId="0" applyFont="1" applyFill="1" applyBorder="1" applyAlignment="1" applyProtection="1">
      <alignment horizontal="left" vertical="center" wrapText="1"/>
      <protection locked="0"/>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165" fontId="28" fillId="0" borderId="218" xfId="0" applyNumberFormat="1" applyFont="1" applyBorder="1" applyAlignment="1">
      <alignment horizontal="center" vertical="center" wrapText="1"/>
    </xf>
    <xf numFmtId="0" fontId="32" fillId="3" borderId="216" xfId="0" applyFont="1" applyFill="1" applyBorder="1" applyAlignment="1">
      <alignment horizontal="center" vertical="center" wrapText="1"/>
    </xf>
    <xf numFmtId="0" fontId="32" fillId="3" borderId="217" xfId="0" applyFont="1" applyFill="1" applyBorder="1" applyAlignment="1">
      <alignment horizontal="center" vertical="center" wrapText="1"/>
    </xf>
    <xf numFmtId="0" fontId="32" fillId="3" borderId="218" xfId="0" applyFont="1" applyFill="1" applyBorder="1" applyAlignment="1">
      <alignment horizontal="center" vertical="center" wrapText="1"/>
    </xf>
    <xf numFmtId="0" fontId="83" fillId="3" borderId="168" xfId="0" applyFont="1" applyFill="1" applyBorder="1" applyAlignment="1">
      <alignment horizontal="center" vertical="center" wrapText="1"/>
    </xf>
    <xf numFmtId="0" fontId="83" fillId="3" borderId="67" xfId="0" applyFont="1" applyFill="1" applyBorder="1" applyAlignment="1">
      <alignment horizontal="center" vertical="center" wrapText="1"/>
    </xf>
    <xf numFmtId="0" fontId="83" fillId="3" borderId="169" xfId="0" applyFont="1" applyFill="1" applyBorder="1" applyAlignment="1">
      <alignment horizontal="center" vertical="center" wrapText="1"/>
    </xf>
    <xf numFmtId="0" fontId="71" fillId="0" borderId="121" xfId="0" applyFont="1" applyBorder="1" applyAlignment="1">
      <alignment horizontal="center" vertical="center" wrapText="1"/>
    </xf>
    <xf numFmtId="0" fontId="71" fillId="0" borderId="118" xfId="0" applyFont="1" applyBorder="1" applyAlignment="1">
      <alignment horizontal="center" vertical="center" wrapText="1"/>
    </xf>
    <xf numFmtId="0" fontId="71" fillId="0" borderId="119" xfId="0" applyFont="1" applyBorder="1" applyAlignment="1">
      <alignment horizontal="center" vertical="center" wrapText="1"/>
    </xf>
    <xf numFmtId="0" fontId="12" fillId="0" borderId="117" xfId="0" applyFont="1" applyBorder="1" applyAlignment="1">
      <alignment horizontal="center" vertical="center"/>
    </xf>
    <xf numFmtId="0" fontId="12" fillId="0" borderId="222" xfId="0" applyFont="1" applyBorder="1" applyAlignment="1">
      <alignment horizontal="center" vertical="center"/>
    </xf>
    <xf numFmtId="0" fontId="12" fillId="0" borderId="118" xfId="0" applyFont="1" applyBorder="1" applyAlignment="1">
      <alignment horizontal="center" vertical="center"/>
    </xf>
    <xf numFmtId="170" fontId="13" fillId="3" borderId="107" xfId="0" applyNumberFormat="1" applyFont="1" applyFill="1" applyBorder="1" applyAlignment="1">
      <alignment horizontal="center" vertical="center" wrapText="1"/>
    </xf>
    <xf numFmtId="170" fontId="13" fillId="3" borderId="101" xfId="0" applyNumberFormat="1" applyFont="1" applyFill="1" applyBorder="1" applyAlignment="1">
      <alignment horizontal="center" vertical="center" wrapText="1"/>
    </xf>
    <xf numFmtId="165" fontId="13" fillId="0" borderId="223" xfId="0" applyNumberFormat="1" applyFont="1" applyBorder="1" applyAlignment="1">
      <alignment horizontal="center" vertical="center" wrapText="1"/>
    </xf>
    <xf numFmtId="165" fontId="13" fillId="0" borderId="224" xfId="0" applyNumberFormat="1" applyFont="1" applyBorder="1" applyAlignment="1">
      <alignment horizontal="center" vertical="center" wrapText="1"/>
    </xf>
    <xf numFmtId="0" fontId="28" fillId="0" borderId="234" xfId="0" applyFont="1" applyBorder="1" applyAlignment="1">
      <alignment horizontal="center" vertical="center" wrapText="1"/>
    </xf>
    <xf numFmtId="0" fontId="28" fillId="0" borderId="235" xfId="0" applyFont="1" applyBorder="1" applyAlignment="1">
      <alignment horizontal="center" vertical="center" wrapText="1"/>
    </xf>
    <xf numFmtId="0" fontId="73" fillId="0" borderId="122" xfId="0" applyFont="1" applyBorder="1" applyAlignment="1">
      <alignment horizontal="center" vertical="center"/>
    </xf>
    <xf numFmtId="0" fontId="73" fillId="0" borderId="123" xfId="0" applyFont="1" applyBorder="1" applyAlignment="1">
      <alignment horizontal="center" vertical="center"/>
    </xf>
    <xf numFmtId="0" fontId="73" fillId="0" borderId="125" xfId="0" applyFont="1" applyBorder="1" applyAlignment="1">
      <alignment horizontal="center" vertical="center"/>
    </xf>
    <xf numFmtId="0" fontId="73" fillId="0" borderId="126" xfId="0" applyFont="1" applyBorder="1" applyAlignment="1">
      <alignment horizontal="center" vertical="center"/>
    </xf>
    <xf numFmtId="0" fontId="73" fillId="0" borderId="124" xfId="0" applyFont="1" applyBorder="1" applyAlignment="1">
      <alignment horizontal="center" vertical="center"/>
    </xf>
    <xf numFmtId="0" fontId="73" fillId="0" borderId="127" xfId="0" applyFont="1" applyBorder="1" applyAlignment="1">
      <alignment horizontal="center" vertical="center"/>
    </xf>
    <xf numFmtId="0" fontId="70" fillId="3" borderId="14" xfId="0" applyFont="1" applyFill="1" applyBorder="1" applyAlignment="1">
      <alignment horizontal="center" vertical="center" wrapText="1"/>
    </xf>
    <xf numFmtId="0" fontId="70" fillId="3" borderId="0" xfId="0" applyFont="1" applyFill="1" applyAlignment="1">
      <alignment horizontal="center" vertical="center" wrapText="1"/>
    </xf>
    <xf numFmtId="0" fontId="70" fillId="3" borderId="15" xfId="0" applyFont="1" applyFill="1" applyBorder="1" applyAlignment="1">
      <alignment horizontal="center" vertical="center" wrapText="1"/>
    </xf>
    <xf numFmtId="0" fontId="32" fillId="21" borderId="35" xfId="0" applyFont="1" applyFill="1" applyBorder="1" applyAlignment="1" applyProtection="1">
      <alignment horizontal="left" vertical="center" wrapText="1"/>
      <protection locked="0"/>
    </xf>
    <xf numFmtId="0" fontId="32" fillId="21" borderId="36" xfId="0" applyFont="1" applyFill="1" applyBorder="1" applyAlignment="1" applyProtection="1">
      <alignment horizontal="left" vertical="center" wrapText="1"/>
      <protection locked="0"/>
    </xf>
    <xf numFmtId="0" fontId="32" fillId="21" borderId="37" xfId="0" applyFont="1" applyFill="1" applyBorder="1" applyAlignment="1" applyProtection="1">
      <alignment horizontal="left" vertical="center" wrapText="1"/>
      <protection locked="0"/>
    </xf>
    <xf numFmtId="0" fontId="32" fillId="7" borderId="62" xfId="0" applyFont="1" applyFill="1" applyBorder="1" applyAlignment="1" applyProtection="1">
      <alignment horizontal="center" vertical="center" wrapText="1"/>
      <protection locked="0"/>
    </xf>
    <xf numFmtId="0" fontId="32" fillId="7" borderId="61" xfId="0" applyFont="1" applyFill="1" applyBorder="1" applyAlignment="1" applyProtection="1">
      <alignment horizontal="center" vertical="center" wrapText="1"/>
      <protection locked="0"/>
    </xf>
    <xf numFmtId="0" fontId="28" fillId="12" borderId="11" xfId="0" applyFont="1" applyFill="1" applyBorder="1" applyAlignment="1">
      <alignment horizontal="right" vertical="center" wrapText="1" indent="1"/>
    </xf>
    <xf numFmtId="0" fontId="28" fillId="12" borderId="132" xfId="0" applyFont="1" applyFill="1" applyBorder="1" applyAlignment="1">
      <alignment horizontal="right" vertical="center" wrapText="1" indent="1"/>
    </xf>
    <xf numFmtId="49" fontId="32" fillId="21" borderId="35" xfId="0" applyNumberFormat="1" applyFont="1" applyFill="1" applyBorder="1" applyAlignment="1" applyProtection="1">
      <alignment horizontal="left" vertical="center" wrapText="1"/>
      <protection locked="0"/>
    </xf>
    <xf numFmtId="49" fontId="32" fillId="21" borderId="36" xfId="0" applyNumberFormat="1" applyFont="1" applyFill="1" applyBorder="1" applyAlignment="1" applyProtection="1">
      <alignment horizontal="left" vertical="center" wrapText="1"/>
      <protection locked="0"/>
    </xf>
    <xf numFmtId="49" fontId="32" fillId="21" borderId="37" xfId="0" applyNumberFormat="1" applyFont="1" applyFill="1" applyBorder="1" applyAlignment="1" applyProtection="1">
      <alignment horizontal="left" vertical="center" wrapText="1"/>
      <protection locked="0"/>
    </xf>
    <xf numFmtId="0" fontId="68" fillId="11" borderId="128" xfId="0" applyFont="1" applyFill="1" applyBorder="1" applyAlignment="1">
      <alignment horizontal="center" vertical="center" wrapText="1"/>
    </xf>
    <xf numFmtId="0" fontId="68" fillId="11" borderId="123" xfId="0" applyFont="1" applyFill="1" applyBorder="1" applyAlignment="1">
      <alignment horizontal="center" vertical="center" wrapText="1"/>
    </xf>
    <xf numFmtId="0" fontId="68" fillId="11" borderId="167" xfId="0" applyFont="1" applyFill="1" applyBorder="1" applyAlignment="1">
      <alignment horizontal="center" vertical="center" wrapText="1"/>
    </xf>
    <xf numFmtId="0" fontId="70" fillId="0" borderId="7" xfId="0" applyFont="1" applyBorder="1" applyAlignment="1">
      <alignment horizontal="left" vertical="center" wrapText="1"/>
    </xf>
    <xf numFmtId="0" fontId="70" fillId="0" borderId="7" xfId="0" applyFont="1" applyBorder="1" applyAlignment="1">
      <alignment horizontal="left" vertical="center"/>
    </xf>
    <xf numFmtId="0" fontId="28" fillId="0" borderId="35" xfId="0" applyFont="1" applyBorder="1" applyAlignment="1">
      <alignment horizontal="left" vertical="center" wrapText="1"/>
    </xf>
    <xf numFmtId="0" fontId="28" fillId="0" borderId="36" xfId="0" applyFont="1" applyBorder="1" applyAlignment="1">
      <alignment horizontal="left" vertical="center" wrapText="1"/>
    </xf>
    <xf numFmtId="0" fontId="28" fillId="0" borderId="37" xfId="0" applyFont="1" applyBorder="1" applyAlignment="1">
      <alignment horizontal="left" vertical="center" wrapText="1"/>
    </xf>
    <xf numFmtId="0" fontId="28" fillId="0" borderId="34" xfId="0" applyFont="1" applyBorder="1" applyAlignment="1">
      <alignment horizontal="left" vertical="center" wrapText="1"/>
    </xf>
    <xf numFmtId="0" fontId="68" fillId="12" borderId="66" xfId="0" applyFont="1" applyFill="1" applyBorder="1" applyAlignment="1">
      <alignment horizontal="center" vertical="center" wrapText="1"/>
    </xf>
    <xf numFmtId="0" fontId="68" fillId="12" borderId="67" xfId="0" applyFont="1" applyFill="1" applyBorder="1" applyAlignment="1">
      <alignment horizontal="center" vertical="center" wrapText="1"/>
    </xf>
    <xf numFmtId="0" fontId="12" fillId="0" borderId="232" xfId="0" applyFont="1" applyBorder="1" applyAlignment="1">
      <alignment horizontal="center" vertical="center" wrapText="1"/>
    </xf>
    <xf numFmtId="0" fontId="12" fillId="0" borderId="233" xfId="0" applyFont="1" applyBorder="1" applyAlignment="1">
      <alignment horizontal="center" vertical="center" wrapText="1"/>
    </xf>
    <xf numFmtId="0" fontId="5" fillId="0" borderId="11" xfId="0" applyFont="1" applyBorder="1" applyAlignment="1">
      <alignment horizontal="center" vertical="center" wrapText="1"/>
    </xf>
    <xf numFmtId="0" fontId="30" fillId="0" borderId="9" xfId="0" applyFont="1" applyBorder="1"/>
    <xf numFmtId="0" fontId="30" fillId="0" borderId="14" xfId="0" applyFont="1" applyBorder="1"/>
    <xf numFmtId="0" fontId="31" fillId="0" borderId="0" xfId="0" applyFont="1"/>
    <xf numFmtId="0" fontId="30" fillId="0" borderId="12" xfId="0" applyFont="1" applyBorder="1"/>
    <xf numFmtId="0" fontId="30" fillId="0" borderId="8" xfId="0" applyFont="1" applyBorder="1"/>
    <xf numFmtId="0" fontId="8" fillId="9" borderId="27" xfId="0" applyFont="1" applyFill="1" applyBorder="1" applyAlignment="1">
      <alignment horizontal="center" vertical="center" wrapText="1"/>
    </xf>
    <xf numFmtId="0" fontId="2" fillId="3" borderId="27" xfId="0" applyFont="1" applyFill="1" applyBorder="1"/>
    <xf numFmtId="0" fontId="3" fillId="9" borderId="27" xfId="0" applyFont="1" applyFill="1" applyBorder="1" applyAlignment="1">
      <alignment horizontal="center" vertical="center" wrapText="1"/>
    </xf>
    <xf numFmtId="0" fontId="4" fillId="9" borderId="27" xfId="0" applyFont="1" applyFill="1" applyBorder="1" applyAlignment="1">
      <alignment horizontal="center" vertical="center" wrapText="1"/>
    </xf>
    <xf numFmtId="0" fontId="68" fillId="11" borderId="68" xfId="0" applyFont="1" applyFill="1" applyBorder="1" applyAlignment="1">
      <alignment horizontal="center" vertical="center" wrapText="1"/>
    </xf>
    <xf numFmtId="1" fontId="28" fillId="0" borderId="34" xfId="0" applyNumberFormat="1" applyFont="1" applyBorder="1" applyAlignment="1">
      <alignment horizontal="left" vertical="center" wrapText="1"/>
    </xf>
    <xf numFmtId="0" fontId="32" fillId="7" borderId="48" xfId="0" applyFont="1" applyFill="1" applyBorder="1" applyAlignment="1" applyProtection="1">
      <alignment horizontal="left" vertical="center" wrapText="1"/>
      <protection locked="0"/>
    </xf>
    <xf numFmtId="0" fontId="32" fillId="7" borderId="44" xfId="0" applyFont="1" applyFill="1" applyBorder="1" applyAlignment="1" applyProtection="1">
      <alignment horizontal="left" vertical="center" wrapText="1"/>
      <protection locked="0"/>
    </xf>
    <xf numFmtId="0" fontId="12" fillId="0" borderId="72" xfId="0" applyFont="1" applyBorder="1" applyAlignment="1">
      <alignment horizontal="right" vertical="center" wrapText="1" indent="1"/>
    </xf>
    <xf numFmtId="0" fontId="12" fillId="0" borderId="73" xfId="0" applyFont="1" applyBorder="1" applyAlignment="1">
      <alignment horizontal="right" vertical="center" wrapText="1" indent="1"/>
    </xf>
    <xf numFmtId="0" fontId="12" fillId="0" borderId="74" xfId="0" applyFont="1" applyBorder="1" applyAlignment="1">
      <alignment horizontal="right" vertical="center" wrapText="1" indent="1"/>
    </xf>
    <xf numFmtId="0" fontId="12" fillId="0" borderId="55" xfId="0" applyFont="1" applyBorder="1" applyAlignment="1">
      <alignment horizontal="center" vertical="center" wrapText="1"/>
    </xf>
    <xf numFmtId="0" fontId="12" fillId="0" borderId="56" xfId="0" applyFont="1" applyBorder="1" applyAlignment="1">
      <alignment horizontal="center" vertical="center" wrapText="1"/>
    </xf>
    <xf numFmtId="0" fontId="69" fillId="0" borderId="78" xfId="0" applyFont="1" applyBorder="1" applyAlignment="1">
      <alignment horizontal="left" wrapText="1" indent="3"/>
    </xf>
    <xf numFmtId="0" fontId="69" fillId="0" borderId="79" xfId="0" applyFont="1" applyBorder="1" applyAlignment="1">
      <alignment horizontal="left" wrapText="1" indent="3"/>
    </xf>
    <xf numFmtId="0" fontId="69" fillId="0" borderId="65" xfId="0" applyFont="1" applyBorder="1" applyAlignment="1">
      <alignment horizontal="left" wrapText="1" indent="3"/>
    </xf>
    <xf numFmtId="0" fontId="69" fillId="0" borderId="80" xfId="0" applyFont="1" applyBorder="1" applyAlignment="1">
      <alignment horizontal="left" wrapText="1" indent="3"/>
    </xf>
    <xf numFmtId="0" fontId="12" fillId="0" borderId="69" xfId="0" applyFont="1" applyBorder="1" applyAlignment="1">
      <alignment horizontal="right" vertical="center" wrapText="1" indent="1"/>
    </xf>
    <xf numFmtId="0" fontId="12" fillId="0" borderId="70" xfId="0" applyFont="1" applyBorder="1" applyAlignment="1">
      <alignment horizontal="right" vertical="center" wrapText="1" indent="1"/>
    </xf>
    <xf numFmtId="0" fontId="12" fillId="0" borderId="75" xfId="0" applyFont="1" applyBorder="1" applyAlignment="1">
      <alignment horizontal="right" vertical="center" wrapText="1" indent="1"/>
    </xf>
    <xf numFmtId="0" fontId="69" fillId="0" borderId="63" xfId="0" applyFont="1" applyBorder="1" applyAlignment="1">
      <alignment horizontal="right" vertical="center" wrapText="1"/>
    </xf>
    <xf numFmtId="0" fontId="69" fillId="0" borderId="17" xfId="0" applyFont="1" applyBorder="1" applyAlignment="1">
      <alignment horizontal="right" vertical="center" wrapText="1"/>
    </xf>
    <xf numFmtId="0" fontId="69" fillId="0" borderId="18" xfId="0" applyFont="1" applyBorder="1" applyAlignment="1">
      <alignment horizontal="right" vertical="center" wrapText="1"/>
    </xf>
    <xf numFmtId="0" fontId="12" fillId="0" borderId="58" xfId="0" applyFont="1" applyBorder="1" applyAlignment="1">
      <alignment horizontal="right" vertical="center" wrapText="1" indent="1"/>
    </xf>
    <xf numFmtId="0" fontId="12" fillId="0" borderId="59" xfId="0" applyFont="1" applyBorder="1" applyAlignment="1">
      <alignment horizontal="right" vertical="center" wrapText="1" indent="1"/>
    </xf>
    <xf numFmtId="0" fontId="12" fillId="0" borderId="71" xfId="0" applyFont="1" applyBorder="1" applyAlignment="1">
      <alignment horizontal="right" vertical="center" wrapText="1" indent="1"/>
    </xf>
    <xf numFmtId="0" fontId="28" fillId="7" borderId="62" xfId="0" applyFont="1" applyFill="1" applyBorder="1" applyAlignment="1" applyProtection="1">
      <alignment horizontal="left" vertical="center" wrapText="1"/>
      <protection locked="0"/>
    </xf>
    <xf numFmtId="0" fontId="28" fillId="7" borderId="60" xfId="0" applyFont="1" applyFill="1" applyBorder="1" applyAlignment="1" applyProtection="1">
      <alignment horizontal="left" vertical="center" wrapText="1"/>
      <protection locked="0"/>
    </xf>
    <xf numFmtId="0" fontId="28" fillId="7" borderId="61" xfId="0" applyFont="1" applyFill="1" applyBorder="1" applyAlignment="1" applyProtection="1">
      <alignment horizontal="left" vertical="center" wrapText="1"/>
      <protection locked="0"/>
    </xf>
    <xf numFmtId="0" fontId="12" fillId="0" borderId="83" xfId="0" applyFont="1" applyBorder="1" applyAlignment="1">
      <alignment horizontal="center" vertical="center" wrapText="1"/>
    </xf>
    <xf numFmtId="0" fontId="12" fillId="0" borderId="133" xfId="0" applyFont="1" applyBorder="1" applyAlignment="1">
      <alignment horizontal="center" vertical="center" wrapText="1"/>
    </xf>
    <xf numFmtId="0" fontId="12" fillId="0" borderId="134" xfId="0" applyFont="1" applyBorder="1" applyAlignment="1">
      <alignment horizontal="center" vertical="center" wrapText="1"/>
    </xf>
    <xf numFmtId="0" fontId="69" fillId="3" borderId="78" xfId="0" applyFont="1" applyFill="1" applyBorder="1" applyAlignment="1">
      <alignment horizontal="left" wrapText="1" indent="3"/>
    </xf>
    <xf numFmtId="0" fontId="69" fillId="3" borderId="79" xfId="0" applyFont="1" applyFill="1" applyBorder="1" applyAlignment="1">
      <alignment horizontal="left" wrapText="1" indent="3"/>
    </xf>
    <xf numFmtId="0" fontId="69" fillId="3" borderId="80" xfId="0" applyFont="1" applyFill="1" applyBorder="1" applyAlignment="1">
      <alignment horizontal="left" wrapText="1" indent="3"/>
    </xf>
    <xf numFmtId="0" fontId="28" fillId="7" borderId="112" xfId="0" applyFont="1" applyFill="1" applyBorder="1" applyAlignment="1" applyProtection="1">
      <alignment horizontal="left" vertical="center" wrapText="1"/>
      <protection locked="0"/>
    </xf>
    <xf numFmtId="0" fontId="28" fillId="7" borderId="113" xfId="0" applyFont="1" applyFill="1" applyBorder="1" applyAlignment="1" applyProtection="1">
      <alignment horizontal="left" vertical="center" wrapText="1"/>
      <protection locked="0"/>
    </xf>
    <xf numFmtId="0" fontId="28" fillId="7" borderId="114" xfId="0" applyFont="1" applyFill="1" applyBorder="1" applyAlignment="1" applyProtection="1">
      <alignment horizontal="left" vertical="center" wrapText="1"/>
      <protection locked="0"/>
    </xf>
    <xf numFmtId="165" fontId="12" fillId="0" borderId="63" xfId="0" applyNumberFormat="1" applyFont="1" applyBorder="1" applyAlignment="1">
      <alignment horizontal="center" vertical="center" wrapText="1"/>
    </xf>
    <xf numFmtId="165" fontId="12" fillId="0" borderId="17" xfId="0" applyNumberFormat="1" applyFont="1" applyBorder="1" applyAlignment="1">
      <alignment horizontal="center" vertical="center" wrapText="1"/>
    </xf>
    <xf numFmtId="165" fontId="12" fillId="0" borderId="18" xfId="0" applyNumberFormat="1" applyFont="1" applyBorder="1" applyAlignment="1">
      <alignment horizontal="center" vertical="center" wrapText="1"/>
    </xf>
    <xf numFmtId="0" fontId="12" fillId="0" borderId="55" xfId="0" applyFont="1" applyBorder="1" applyAlignment="1">
      <alignment horizontal="left" vertical="center" wrapText="1"/>
    </xf>
    <xf numFmtId="0" fontId="12" fillId="0" borderId="81" xfId="0" applyFont="1" applyBorder="1" applyAlignment="1">
      <alignment horizontal="left" vertical="center" wrapText="1"/>
    </xf>
    <xf numFmtId="0" fontId="12" fillId="0" borderId="56" xfId="0" applyFont="1" applyBorder="1" applyAlignment="1">
      <alignment horizontal="left" vertical="center" wrapText="1"/>
    </xf>
    <xf numFmtId="0" fontId="28" fillId="7" borderId="48" xfId="0" applyFont="1" applyFill="1" applyBorder="1" applyAlignment="1" applyProtection="1">
      <alignment horizontal="left" vertical="center" wrapText="1"/>
      <protection locked="0"/>
    </xf>
    <xf numFmtId="0" fontId="28" fillId="7" borderId="44" xfId="0" applyFont="1" applyFill="1" applyBorder="1" applyAlignment="1" applyProtection="1">
      <alignment horizontal="left" vertical="center" wrapText="1"/>
      <protection locked="0"/>
    </xf>
    <xf numFmtId="0" fontId="70" fillId="3" borderId="7" xfId="0" applyFont="1" applyFill="1" applyBorder="1" applyAlignment="1">
      <alignment horizontal="left" vertical="center" wrapText="1"/>
    </xf>
    <xf numFmtId="0" fontId="70" fillId="3" borderId="7" xfId="0" applyFont="1" applyFill="1" applyBorder="1" applyAlignment="1">
      <alignment horizontal="left" vertical="center"/>
    </xf>
    <xf numFmtId="0" fontId="12" fillId="0" borderId="63" xfId="0" applyFont="1" applyBorder="1" applyAlignment="1">
      <alignment horizontal="left" vertical="center" wrapText="1"/>
    </xf>
    <xf numFmtId="0" fontId="28" fillId="0" borderId="17" xfId="0" applyFont="1" applyBorder="1"/>
    <xf numFmtId="0" fontId="28" fillId="0" borderId="19" xfId="0" applyFont="1" applyBorder="1"/>
    <xf numFmtId="0" fontId="28" fillId="0" borderId="18" xfId="0" applyFont="1" applyBorder="1"/>
    <xf numFmtId="165" fontId="12" fillId="0" borderId="63" xfId="0" applyNumberFormat="1" applyFont="1" applyBorder="1" applyAlignment="1">
      <alignment horizontal="left" vertical="center" wrapText="1"/>
    </xf>
    <xf numFmtId="165" fontId="13" fillId="0" borderId="63" xfId="0" applyNumberFormat="1" applyFont="1" applyBorder="1" applyAlignment="1">
      <alignment horizontal="left" vertical="center" wrapText="1"/>
    </xf>
    <xf numFmtId="0" fontId="15" fillId="0" borderId="17" xfId="0" applyFont="1" applyBorder="1"/>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63" fillId="3" borderId="14" xfId="0" applyFont="1" applyFill="1" applyBorder="1" applyAlignment="1">
      <alignment horizontal="left" vertical="center" wrapText="1"/>
    </xf>
    <xf numFmtId="0" fontId="32" fillId="3" borderId="0" xfId="0" applyFont="1" applyFill="1"/>
    <xf numFmtId="0" fontId="28" fillId="3" borderId="15" xfId="0" applyFont="1" applyFill="1" applyBorder="1"/>
    <xf numFmtId="0" fontId="28" fillId="0" borderId="83" xfId="0" applyFont="1" applyBorder="1" applyAlignment="1">
      <alignment horizontal="center" vertical="center" wrapText="1"/>
    </xf>
    <xf numFmtId="0" fontId="28" fillId="0" borderId="133" xfId="0" applyFont="1" applyBorder="1" applyAlignment="1">
      <alignment horizontal="center" vertical="center" wrapText="1"/>
    </xf>
    <xf numFmtId="0" fontId="28" fillId="0" borderId="134" xfId="0" applyFont="1" applyBorder="1" applyAlignment="1">
      <alignment horizontal="center" vertical="center" wrapText="1"/>
    </xf>
    <xf numFmtId="0" fontId="12" fillId="3" borderId="189" xfId="0" applyFont="1" applyFill="1" applyBorder="1" applyAlignment="1">
      <alignment horizontal="right" vertical="center" wrapText="1"/>
    </xf>
    <xf numFmtId="166" fontId="12" fillId="3" borderId="176" xfId="0" applyNumberFormat="1" applyFont="1" applyFill="1" applyBorder="1" applyAlignment="1">
      <alignment horizontal="right" vertical="center" wrapText="1"/>
    </xf>
    <xf numFmtId="0" fontId="12" fillId="3" borderId="176" xfId="0" applyFont="1" applyFill="1" applyBorder="1" applyAlignment="1">
      <alignment horizontal="right" vertical="center" wrapText="1"/>
    </xf>
    <xf numFmtId="0" fontId="12" fillId="0" borderId="45" xfId="0" applyFont="1" applyBorder="1" applyAlignment="1">
      <alignment horizontal="center" vertical="center" wrapText="1"/>
    </xf>
    <xf numFmtId="0" fontId="28" fillId="0" borderId="45" xfId="0" applyFont="1" applyBorder="1"/>
    <xf numFmtId="166" fontId="12" fillId="3" borderId="174" xfId="0" applyNumberFormat="1" applyFont="1" applyFill="1" applyBorder="1" applyAlignment="1">
      <alignment horizontal="right" vertical="center" wrapText="1"/>
    </xf>
    <xf numFmtId="0" fontId="12" fillId="3" borderId="174" xfId="0" applyFont="1" applyFill="1" applyBorder="1" applyAlignment="1">
      <alignment horizontal="right" vertical="center" wrapText="1"/>
    </xf>
    <xf numFmtId="0" fontId="29" fillId="3" borderId="189" xfId="0" applyFont="1" applyFill="1" applyBorder="1" applyAlignment="1">
      <alignment horizontal="right" vertical="center" wrapText="1"/>
    </xf>
    <xf numFmtId="0" fontId="29" fillId="3" borderId="153" xfId="0" applyFont="1" applyFill="1" applyBorder="1" applyAlignment="1">
      <alignment horizontal="right" vertical="center" wrapText="1"/>
    </xf>
    <xf numFmtId="166" fontId="29" fillId="3" borderId="190" xfId="0" applyNumberFormat="1" applyFont="1" applyFill="1" applyBorder="1" applyAlignment="1">
      <alignment horizontal="right" vertical="center" wrapText="1"/>
    </xf>
    <xf numFmtId="0" fontId="29" fillId="3" borderId="191" xfId="0" applyFont="1" applyFill="1" applyBorder="1" applyAlignment="1">
      <alignment horizontal="right" vertical="center" wrapText="1"/>
    </xf>
    <xf numFmtId="166" fontId="12" fillId="3" borderId="182" xfId="0" applyNumberFormat="1" applyFont="1" applyFill="1" applyBorder="1" applyAlignment="1">
      <alignment horizontal="center" vertical="center" wrapText="1"/>
    </xf>
    <xf numFmtId="166" fontId="12" fillId="3" borderId="0" xfId="0" applyNumberFormat="1" applyFont="1" applyFill="1" applyAlignment="1">
      <alignment horizontal="center" vertical="center" wrapText="1"/>
    </xf>
    <xf numFmtId="0" fontId="40" fillId="0" borderId="182" xfId="0" applyFont="1" applyBorder="1" applyAlignment="1" applyProtection="1">
      <alignment horizontal="left" vertical="center" wrapText="1"/>
      <protection hidden="1"/>
    </xf>
    <xf numFmtId="0" fontId="40" fillId="0" borderId="0" xfId="0" applyFont="1" applyAlignment="1" applyProtection="1">
      <alignment horizontal="left" vertical="center" wrapText="1"/>
      <protection hidden="1"/>
    </xf>
    <xf numFmtId="0" fontId="40" fillId="0" borderId="183" xfId="0" applyFont="1" applyBorder="1" applyAlignment="1" applyProtection="1">
      <alignment horizontal="left" vertical="center" wrapText="1"/>
      <protection hidden="1"/>
    </xf>
    <xf numFmtId="0" fontId="28" fillId="6" borderId="44" xfId="0" applyFont="1" applyFill="1" applyBorder="1" applyAlignment="1" applyProtection="1">
      <alignment horizontal="left"/>
      <protection locked="0"/>
    </xf>
    <xf numFmtId="0" fontId="12" fillId="0" borderId="82" xfId="0" applyFont="1" applyBorder="1" applyAlignment="1">
      <alignment horizontal="right" vertical="center" wrapText="1" indent="1"/>
    </xf>
    <xf numFmtId="0" fontId="28" fillId="7" borderId="64" xfId="0" applyFont="1" applyFill="1" applyBorder="1" applyAlignment="1" applyProtection="1">
      <alignment horizontal="left" vertical="center" wrapText="1"/>
      <protection locked="0"/>
    </xf>
    <xf numFmtId="0" fontId="28" fillId="7" borderId="0" xfId="0" applyFont="1" applyFill="1" applyAlignment="1" applyProtection="1">
      <alignment horizontal="left" vertical="center" wrapText="1"/>
      <protection locked="0"/>
    </xf>
    <xf numFmtId="0" fontId="28" fillId="7" borderId="88" xfId="0" applyFont="1" applyFill="1" applyBorder="1" applyAlignment="1" applyProtection="1">
      <alignment horizontal="left" vertical="center" wrapText="1"/>
      <protection locked="0"/>
    </xf>
    <xf numFmtId="0" fontId="28" fillId="7" borderId="50" xfId="0" applyFont="1" applyFill="1" applyBorder="1" applyAlignment="1" applyProtection="1">
      <alignment horizontal="left" vertical="center" wrapText="1"/>
      <protection locked="0"/>
    </xf>
    <xf numFmtId="0" fontId="28" fillId="7" borderId="51" xfId="0" applyFont="1" applyFill="1" applyBorder="1" applyAlignment="1" applyProtection="1">
      <alignment horizontal="left" vertical="center" wrapText="1"/>
      <protection locked="0"/>
    </xf>
    <xf numFmtId="0" fontId="28" fillId="7" borderId="89" xfId="0" applyFont="1" applyFill="1" applyBorder="1" applyAlignment="1" applyProtection="1">
      <alignment horizontal="left" vertical="center" wrapText="1"/>
      <protection locked="0"/>
    </xf>
    <xf numFmtId="0" fontId="17" fillId="0" borderId="14" xfId="0" applyFont="1" applyBorder="1" applyAlignment="1">
      <alignment horizontal="left" vertical="center" wrapText="1"/>
    </xf>
    <xf numFmtId="0" fontId="15" fillId="0" borderId="0" xfId="0" applyFont="1"/>
    <xf numFmtId="0" fontId="15" fillId="0" borderId="14" xfId="0" applyFont="1" applyBorder="1"/>
    <xf numFmtId="0" fontId="16" fillId="0" borderId="0" xfId="0" applyFont="1"/>
    <xf numFmtId="0" fontId="40" fillId="0" borderId="177" xfId="0" applyFont="1" applyBorder="1" applyAlignment="1" applyProtection="1">
      <alignment horizontal="left" vertical="center" wrapText="1"/>
      <protection hidden="1"/>
    </xf>
    <xf numFmtId="0" fontId="40" fillId="0" borderId="142" xfId="0" applyFont="1" applyBorder="1" applyAlignment="1" applyProtection="1">
      <alignment horizontal="left" vertical="center" wrapText="1"/>
      <protection hidden="1"/>
    </xf>
    <xf numFmtId="0" fontId="40" fillId="0" borderId="178" xfId="0" applyFont="1" applyBorder="1" applyAlignment="1" applyProtection="1">
      <alignment horizontal="left" vertical="center" wrapText="1"/>
      <protection hidden="1"/>
    </xf>
    <xf numFmtId="0" fontId="40" fillId="0" borderId="179" xfId="0" applyFont="1" applyBorder="1" applyAlignment="1" applyProtection="1">
      <alignment horizontal="left" vertical="center" wrapText="1"/>
      <protection hidden="1"/>
    </xf>
    <xf numFmtId="0" fontId="40" fillId="0" borderId="180" xfId="0" applyFont="1" applyBorder="1" applyAlignment="1" applyProtection="1">
      <alignment horizontal="left" vertical="center" wrapText="1"/>
      <protection hidden="1"/>
    </xf>
    <xf numFmtId="0" fontId="40" fillId="0" borderId="181" xfId="0" applyFont="1" applyBorder="1" applyAlignment="1" applyProtection="1">
      <alignment horizontal="left" vertical="center" wrapText="1"/>
      <protection hidden="1"/>
    </xf>
    <xf numFmtId="167" fontId="28" fillId="7" borderId="64" xfId="0" quotePrefix="1" applyNumberFormat="1" applyFont="1" applyFill="1" applyBorder="1" applyAlignment="1" applyProtection="1">
      <alignment horizontal="left" vertical="center" wrapText="1"/>
      <protection locked="0"/>
    </xf>
    <xf numFmtId="167" fontId="28" fillId="7" borderId="88" xfId="0" quotePrefix="1" applyNumberFormat="1" applyFont="1" applyFill="1" applyBorder="1" applyAlignment="1" applyProtection="1">
      <alignment horizontal="left" vertical="center" wrapText="1"/>
      <protection locked="0"/>
    </xf>
    <xf numFmtId="0" fontId="71" fillId="0" borderId="34" xfId="0" applyFont="1" applyBorder="1" applyAlignment="1">
      <alignment horizontal="center" vertical="center" wrapText="1"/>
    </xf>
    <xf numFmtId="167" fontId="28" fillId="7" borderId="50" xfId="0" quotePrefix="1" applyNumberFormat="1" applyFont="1" applyFill="1" applyBorder="1" applyAlignment="1" applyProtection="1">
      <alignment horizontal="left" vertical="center" wrapText="1"/>
      <protection locked="0"/>
    </xf>
    <xf numFmtId="167" fontId="28" fillId="7" borderId="89" xfId="0" quotePrefix="1" applyNumberFormat="1" applyFont="1" applyFill="1" applyBorder="1" applyAlignment="1" applyProtection="1">
      <alignment horizontal="left" vertical="center" wrapText="1"/>
      <protection locked="0"/>
    </xf>
    <xf numFmtId="167" fontId="28" fillId="7" borderId="55" xfId="0" quotePrefix="1" applyNumberFormat="1" applyFont="1" applyFill="1" applyBorder="1" applyAlignment="1" applyProtection="1">
      <alignment horizontal="left" vertical="center" wrapText="1"/>
      <protection locked="0"/>
    </xf>
    <xf numFmtId="167" fontId="28" fillId="7" borderId="87" xfId="0" quotePrefix="1" applyNumberFormat="1" applyFont="1" applyFill="1" applyBorder="1" applyAlignment="1" applyProtection="1">
      <alignment horizontal="left" vertical="center" wrapText="1"/>
      <protection locked="0"/>
    </xf>
    <xf numFmtId="0" fontId="71" fillId="0" borderId="140" xfId="0" applyFont="1" applyBorder="1" applyAlignment="1">
      <alignment horizontal="center" vertical="center" wrapText="1"/>
    </xf>
    <xf numFmtId="0" fontId="71" fillId="0" borderId="141" xfId="0" applyFont="1" applyBorder="1" applyAlignment="1">
      <alignment horizontal="center" vertical="center" wrapText="1"/>
    </xf>
    <xf numFmtId="0" fontId="71" fillId="0" borderId="142" xfId="0" applyFont="1" applyBorder="1" applyAlignment="1">
      <alignment horizontal="center" vertical="center" wrapText="1"/>
    </xf>
    <xf numFmtId="0" fontId="71" fillId="0" borderId="143" xfId="0" applyFont="1" applyBorder="1" applyAlignment="1">
      <alignment horizontal="center" vertical="center" wrapText="1"/>
    </xf>
    <xf numFmtId="0" fontId="12" fillId="0" borderId="145" xfId="0" applyFont="1" applyBorder="1" applyAlignment="1">
      <alignment horizontal="center" vertical="center" wrapText="1"/>
    </xf>
    <xf numFmtId="0" fontId="12" fillId="0" borderId="146" xfId="0" applyFont="1" applyBorder="1" applyAlignment="1">
      <alignment horizontal="center" vertical="center" wrapText="1"/>
    </xf>
    <xf numFmtId="0" fontId="12" fillId="0" borderId="147" xfId="0" applyFont="1" applyBorder="1" applyAlignment="1">
      <alignment horizontal="center" vertical="center" wrapText="1"/>
    </xf>
    <xf numFmtId="0" fontId="12" fillId="0" borderId="148"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81" xfId="0" applyFont="1" applyBorder="1" applyAlignment="1">
      <alignment horizontal="center" vertical="center" wrapText="1"/>
    </xf>
    <xf numFmtId="0" fontId="71" fillId="0" borderId="87" xfId="0" applyFont="1" applyBorder="1" applyAlignment="1">
      <alignment horizontal="center" vertical="center" wrapText="1"/>
    </xf>
    <xf numFmtId="0" fontId="28" fillId="3" borderId="132" xfId="0" applyFont="1" applyFill="1" applyBorder="1" applyAlignment="1">
      <alignment horizontal="right" vertical="center" wrapText="1" indent="1"/>
    </xf>
    <xf numFmtId="0" fontId="28" fillId="7" borderId="35" xfId="0" applyFont="1" applyFill="1" applyBorder="1" applyAlignment="1" applyProtection="1">
      <alignment horizontal="left" vertical="center" wrapText="1"/>
      <protection locked="0"/>
    </xf>
    <xf numFmtId="0" fontId="28" fillId="6" borderId="36" xfId="0" applyFont="1" applyFill="1" applyBorder="1" applyAlignment="1" applyProtection="1">
      <alignment horizontal="left"/>
      <protection locked="0"/>
    </xf>
    <xf numFmtId="0" fontId="28" fillId="6" borderId="37" xfId="0" applyFont="1" applyFill="1" applyBorder="1" applyAlignment="1" applyProtection="1">
      <alignment horizontal="left"/>
      <protection locked="0"/>
    </xf>
    <xf numFmtId="0" fontId="67" fillId="7" borderId="35" xfId="1" applyFont="1" applyFill="1" applyBorder="1" applyAlignment="1" applyProtection="1">
      <alignment horizontal="left" vertical="center" wrapText="1"/>
      <protection locked="0"/>
    </xf>
    <xf numFmtId="49" fontId="28" fillId="7" borderId="34" xfId="0" quotePrefix="1" applyNumberFormat="1" applyFont="1" applyFill="1" applyBorder="1" applyAlignment="1" applyProtection="1">
      <alignment horizontal="left" vertical="center" wrapText="1"/>
      <protection locked="0"/>
    </xf>
    <xf numFmtId="49" fontId="32" fillId="7" borderId="35" xfId="0" applyNumberFormat="1" applyFont="1" applyFill="1" applyBorder="1" applyAlignment="1" applyProtection="1">
      <alignment horizontal="left" vertical="center" wrapText="1"/>
      <protection locked="0"/>
    </xf>
    <xf numFmtId="49" fontId="32" fillId="7" borderId="36" xfId="0" applyNumberFormat="1" applyFont="1" applyFill="1" applyBorder="1" applyAlignment="1" applyProtection="1">
      <alignment horizontal="left" vertical="center" wrapText="1"/>
      <protection locked="0"/>
    </xf>
    <xf numFmtId="49" fontId="32" fillId="7" borderId="37" xfId="0" applyNumberFormat="1" applyFont="1" applyFill="1" applyBorder="1" applyAlignment="1" applyProtection="1">
      <alignment horizontal="left" vertical="center" wrapText="1"/>
      <protection locked="0"/>
    </xf>
    <xf numFmtId="0" fontId="28" fillId="7" borderId="38" xfId="0" applyFont="1" applyFill="1" applyBorder="1" applyAlignment="1" applyProtection="1">
      <alignment horizontal="left" vertical="center" wrapText="1"/>
      <protection locked="0"/>
    </xf>
    <xf numFmtId="0" fontId="28" fillId="6" borderId="39" xfId="0" applyFont="1" applyFill="1" applyBorder="1" applyProtection="1">
      <protection locked="0"/>
    </xf>
    <xf numFmtId="0" fontId="28" fillId="6" borderId="40" xfId="0" applyFont="1" applyFill="1" applyBorder="1" applyProtection="1">
      <protection locked="0"/>
    </xf>
    <xf numFmtId="0" fontId="28" fillId="6" borderId="36" xfId="0" applyFont="1" applyFill="1" applyBorder="1" applyProtection="1">
      <protection locked="0"/>
    </xf>
    <xf numFmtId="0" fontId="28" fillId="6" borderId="37" xfId="0" applyFont="1" applyFill="1" applyBorder="1" applyProtection="1">
      <protection locked="0"/>
    </xf>
    <xf numFmtId="0" fontId="28" fillId="7" borderId="34" xfId="0" applyFont="1" applyFill="1" applyBorder="1" applyAlignment="1" applyProtection="1">
      <alignment horizontal="left" vertical="center" wrapText="1"/>
      <protection locked="0"/>
    </xf>
    <xf numFmtId="1" fontId="28" fillId="7" borderId="34" xfId="0" applyNumberFormat="1" applyFont="1" applyFill="1" applyBorder="1" applyAlignment="1" applyProtection="1">
      <alignment horizontal="left" vertical="center" wrapText="1"/>
      <protection locked="0"/>
    </xf>
    <xf numFmtId="0" fontId="28" fillId="7" borderId="36" xfId="0" applyFont="1" applyFill="1" applyBorder="1" applyAlignment="1" applyProtection="1">
      <alignment horizontal="left" vertical="center" wrapText="1"/>
      <protection locked="0"/>
    </xf>
    <xf numFmtId="0" fontId="28" fillId="7" borderId="37" xfId="0" applyFont="1" applyFill="1" applyBorder="1" applyAlignment="1" applyProtection="1">
      <alignment horizontal="left" vertical="center" wrapText="1"/>
      <protection locked="0"/>
    </xf>
    <xf numFmtId="0" fontId="92" fillId="3" borderId="130" xfId="0" applyFont="1" applyFill="1" applyBorder="1" applyAlignment="1">
      <alignment horizontal="center" vertical="center" wrapText="1"/>
    </xf>
    <xf numFmtId="0" fontId="99" fillId="3" borderId="14" xfId="0" applyFont="1" applyFill="1" applyBorder="1" applyAlignment="1">
      <alignment horizontal="center" vertical="center" wrapText="1"/>
    </xf>
    <xf numFmtId="0" fontId="99" fillId="3" borderId="0" xfId="0" applyFont="1" applyFill="1" applyAlignment="1">
      <alignment horizontal="center" vertical="center" wrapText="1"/>
    </xf>
    <xf numFmtId="0" fontId="99" fillId="3" borderId="15" xfId="0" applyFont="1" applyFill="1" applyBorder="1" applyAlignment="1">
      <alignment horizontal="center" vertical="center" wrapText="1"/>
    </xf>
    <xf numFmtId="0" fontId="69" fillId="0" borderId="78" xfId="0" applyFont="1" applyBorder="1" applyAlignment="1">
      <alignment horizontal="left" vertical="center" wrapText="1" indent="3"/>
    </xf>
    <xf numFmtId="0" fontId="69" fillId="0" borderId="79" xfId="0" applyFont="1" applyBorder="1" applyAlignment="1">
      <alignment horizontal="left" vertical="center" wrapText="1" indent="3"/>
    </xf>
    <xf numFmtId="0" fontId="69" fillId="0" borderId="80" xfId="0" applyFont="1" applyBorder="1" applyAlignment="1">
      <alignment horizontal="left" vertical="center" wrapText="1" indent="3"/>
    </xf>
    <xf numFmtId="167" fontId="28" fillId="26" borderId="50" xfId="0" quotePrefix="1" applyNumberFormat="1" applyFont="1" applyFill="1" applyBorder="1" applyAlignment="1" applyProtection="1">
      <alignment horizontal="left" vertical="center" wrapText="1"/>
      <protection locked="0"/>
    </xf>
    <xf numFmtId="167" fontId="28" fillId="26" borderId="89" xfId="0" quotePrefix="1" applyNumberFormat="1" applyFont="1" applyFill="1" applyBorder="1" applyAlignment="1" applyProtection="1">
      <alignment horizontal="left" vertical="center" wrapText="1"/>
      <protection locked="0"/>
    </xf>
  </cellXfs>
  <cellStyles count="5">
    <cellStyle name="Lien hypertexte" xfId="1" builtinId="8"/>
    <cellStyle name="Milliers" xfId="3" builtinId="3"/>
    <cellStyle name="Monétaire" xfId="2" builtinId="4"/>
    <cellStyle name="Normal" xfId="0" builtinId="0"/>
    <cellStyle name="Pourcentage" xfId="4" builtinId="5"/>
  </cellStyles>
  <dxfs count="234">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gColor auto="1"/>
        </patternFill>
      </fill>
    </dxf>
    <dxf>
      <fill>
        <patternFill patternType="darkUp">
          <fgColor auto="1"/>
        </patternFill>
      </fill>
    </dxf>
    <dxf>
      <fill>
        <patternFill patternType="darkUp"/>
      </fill>
    </dxf>
    <dxf>
      <fill>
        <patternFill patternType="darkUp">
          <fgColor auto="1"/>
          <bgColor theme="0"/>
        </patternFill>
      </fill>
      <border>
        <vertical/>
        <horizontal/>
      </border>
    </dxf>
    <dxf>
      <fill>
        <patternFill patternType="darkUp"/>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ill>
        <patternFill patternType="darkUp"/>
      </fill>
      <border>
        <vertical/>
        <horizontal/>
      </border>
    </dxf>
    <dxf>
      <fill>
        <patternFill patternType="darkUp"/>
      </fill>
    </dxf>
    <dxf>
      <fill>
        <patternFill patternType="darkUp">
          <fgColor auto="1"/>
        </patternFill>
      </fill>
    </dxf>
    <dxf>
      <fill>
        <patternFill patternType="darkUp">
          <fgColor auto="1"/>
          <bgColor theme="0"/>
        </patternFill>
      </fill>
      <border>
        <vertical/>
        <horizontal/>
      </border>
    </dxf>
    <dxf>
      <fill>
        <patternFill patternType="darkUp">
          <fgColor auto="1"/>
          <bgColor theme="0"/>
        </patternFill>
      </fill>
      <border>
        <vertical/>
        <horizontal/>
      </border>
    </dxf>
    <dxf>
      <fill>
        <patternFill patternType="darkUp"/>
      </fill>
    </dxf>
    <dxf>
      <fill>
        <patternFill patternType="darkUp"/>
      </fill>
    </dxf>
    <dxf>
      <fill>
        <patternFill patternType="darkUp"/>
      </fill>
      <border>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3" formatCode="0%"/>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3" formatCode="0%"/>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s>
  <tableStyles count="0" defaultTableStyle="TableStyleMedium2" defaultPivotStyle="PivotStyleLight16"/>
  <colors>
    <mruColors>
      <color rgb="FFFF3300"/>
      <color rgb="FF008000"/>
      <color rgb="FF7030A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0</xdr:rowOff>
    </xdr:to>
    <xdr:sp macro="" textlink="">
      <xdr:nvSpPr>
        <xdr:cNvPr id="1026" name="Rectangle 2" hidden="1">
          <a:extLst>
            <a:ext uri="{FF2B5EF4-FFF2-40B4-BE49-F238E27FC236}">
              <a16:creationId xmlns:a16="http://schemas.microsoft.com/office/drawing/2014/main" id="{00000000-0008-0000-0000-000002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142875</xdr:colOff>
      <xdr:row>3</xdr:row>
      <xdr:rowOff>9525</xdr:rowOff>
    </xdr:from>
    <xdr:to>
      <xdr:col>2</xdr:col>
      <xdr:colOff>841709</xdr:colOff>
      <xdr:row>5</xdr:row>
      <xdr:rowOff>57150</xdr:rowOff>
    </xdr:to>
    <xdr:pic>
      <xdr:nvPicPr>
        <xdr:cNvPr id="8" name="Image 4">
          <a:extLst>
            <a:ext uri="{FF2B5EF4-FFF2-40B4-BE49-F238E27FC236}">
              <a16:creationId xmlns:a16="http://schemas.microsoft.com/office/drawing/2014/main" id="{9ED41DFE-8C0F-434F-AEF7-FDC993BA47A8}"/>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142875" y="647700"/>
          <a:ext cx="1651334"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0</xdr:row>
      <xdr:rowOff>133350</xdr:rowOff>
    </xdr:from>
    <xdr:to>
      <xdr:col>2</xdr:col>
      <xdr:colOff>226344</xdr:colOff>
      <xdr:row>3</xdr:row>
      <xdr:rowOff>219075</xdr:rowOff>
    </xdr:to>
    <xdr:pic>
      <xdr:nvPicPr>
        <xdr:cNvPr id="5" name="Image 4">
          <a:extLst>
            <a:ext uri="{FF2B5EF4-FFF2-40B4-BE49-F238E27FC236}">
              <a16:creationId xmlns:a16="http://schemas.microsoft.com/office/drawing/2014/main" id="{B9FDE350-7913-4330-928A-99E3FE992014}"/>
            </a:ext>
          </a:extLst>
        </xdr:cNvPr>
        <xdr:cNvPicPr/>
      </xdr:nvPicPr>
      <xdr:blipFill rotWithShape="1">
        <a:blip xmlns:r="http://schemas.openxmlformats.org/officeDocument/2006/relationships" r:embed="rId2"/>
        <a:srcRect l="76224" r="-1"/>
        <a:stretch/>
      </xdr:blipFill>
      <xdr:spPr bwMode="auto">
        <a:xfrm>
          <a:off x="371475" y="133350"/>
          <a:ext cx="807369" cy="7239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238125</xdr:colOff>
      <xdr:row>1</xdr:row>
      <xdr:rowOff>9525</xdr:rowOff>
    </xdr:from>
    <xdr:to>
      <xdr:col>2</xdr:col>
      <xdr:colOff>150144</xdr:colOff>
      <xdr:row>4</xdr:row>
      <xdr:rowOff>125730</xdr:rowOff>
    </xdr:to>
    <xdr:pic>
      <xdr:nvPicPr>
        <xdr:cNvPr id="3" name="Image 2">
          <a:extLst>
            <a:ext uri="{FF2B5EF4-FFF2-40B4-BE49-F238E27FC236}">
              <a16:creationId xmlns:a16="http://schemas.microsoft.com/office/drawing/2014/main" id="{B3178D2B-CBF4-4002-8C32-7424BBA94355}"/>
            </a:ext>
          </a:extLst>
        </xdr:cNvPr>
        <xdr:cNvPicPr/>
      </xdr:nvPicPr>
      <xdr:blipFill rotWithShape="1">
        <a:blip xmlns:r="http://schemas.openxmlformats.org/officeDocument/2006/relationships" r:embed="rId1"/>
        <a:srcRect l="76224" r="-1"/>
        <a:stretch/>
      </xdr:blipFill>
      <xdr:spPr bwMode="auto">
        <a:xfrm>
          <a:off x="352425" y="209550"/>
          <a:ext cx="807369" cy="723900"/>
        </a:xfrm>
        <a:prstGeom prst="rect">
          <a:avLst/>
        </a:prstGeom>
        <a:ln>
          <a:noFill/>
        </a:ln>
        <a:extLst>
          <a:ext uri="{53640926-AAD7-44D8-BBD7-CCE9431645EC}">
            <a14:shadowObscured xmlns:a14="http://schemas.microsoft.com/office/drawing/2010/main"/>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8" totalsRowShown="0">
  <autoFilter ref="A1:A8" xr:uid="{00000000-0009-0000-0100-000001000000}">
    <filterColumn colId="0" hiddenButton="1"/>
  </autoFilter>
  <sortState xmlns:xlrd2="http://schemas.microsoft.com/office/spreadsheetml/2017/richdata2" ref="A2:A4">
    <sortCondition ref="A1:A4"/>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233" dataDxfId="232">
  <autoFilter ref="C1:C3" xr:uid="{00000000-0009-0000-0100-000002000000}">
    <filterColumn colId="0" hiddenButton="1"/>
  </autoFilter>
  <tableColumns count="1">
    <tableColumn id="1" xr3:uid="{00000000-0010-0000-0100-000001000000}" name="Civilité" dataDxfId="23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K10" totalsRowShown="0" headerRowDxfId="230" dataDxfId="229">
  <autoFilter ref="E1:K10" xr:uid="{00000000-0009-0000-0100-000003000000}">
    <filterColumn colId="0" hiddenButton="1"/>
  </autoFilter>
  <tableColumns count="7">
    <tableColumn id="1" xr3:uid="{00000000-0010-0000-0200-000001000000}" name="Type étab coord" dataDxfId="228"/>
    <tableColumn id="2" xr3:uid="{00000000-0010-0000-0200-000002000000}" name="Eligible" dataDxfId="227"/>
    <tableColumn id="3" xr3:uid="{00000000-0010-0000-0200-000003000000}" name="frais env" dataDxfId="226"/>
    <tableColumn id="7" xr3:uid="{A0F2BC40-84BD-4474-AFB1-737CBB5556CF}" name="Décharges"/>
    <tableColumn id="6" xr3:uid="{00000000-0010-0000-0200-000006000000}" name="taux nominal" dataDxfId="225" dataCellStyle="Pourcentage"/>
    <tableColumn id="4" xr3:uid="{00000000-0010-0000-0200-000004000000}" name="taux d’aide" dataDxfId="224" dataCellStyle="Pourcentage">
      <calculatedColumnFormula>IF(OR(Table_type_coord[[#This Row],[taux nominal]]=1,Table_type_coord[[#This Row],[taux nominal]]=0),Table_type_coord[[#This Row],[taux nominal]],Table_type_coord[[#This Row],[taux nominal]]+IF($C$9,$C$7,0))</calculatedColumnFormula>
    </tableColumn>
    <tableColumn id="5" xr3:uid="{00000000-0010-0000-0200-000005000000}" name="cout marginal" dataDxfId="2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K34" totalsRowShown="0">
  <autoFilter ref="E18:K34" xr:uid="{00000000-0009-0000-0100-000004000000}">
    <filterColumn colId="0" hiddenButton="1"/>
    <filterColumn colId="1" hiddenButton="1"/>
  </autoFilter>
  <tableColumns count="7">
    <tableColumn id="1" xr3:uid="{00000000-0010-0000-0300-000001000000}" name="Type étab partenaire"/>
    <tableColumn id="2" xr3:uid="{00000000-0010-0000-0300-000002000000}" name="Eligible" dataDxfId="222"/>
    <tableColumn id="3" xr3:uid="{00000000-0010-0000-0300-000003000000}" name="frais env" dataDxfId="221"/>
    <tableColumn id="7" xr3:uid="{F716C453-7ED9-4E5B-A8C4-F3E05C971866}" name="Décharges"/>
    <tableColumn id="6" xr3:uid="{00000000-0010-0000-0300-000006000000}" name="taux nominal" dataDxfId="220"/>
    <tableColumn id="4" xr3:uid="{00000000-0010-0000-0300-000004000000}" name="taux d’aide" dataDxfId="219" dataCellStyle="Pourcentage">
      <calculatedColumnFormula>IF(OR(Table_type_part[[#This Row],[taux nominal]]=1,Table_type_part[[#This Row],[taux nominal]]=0),Table_type_part[[#This Row],[taux nominal]],Table_type_part[[#This Row],[taux nominal]]+IF($C$9,$C$7,0))</calculatedColumnFormula>
    </tableColumn>
    <tableColumn id="5" xr3:uid="{00000000-0010-0000-0300-000005000000}" name="cout marginal" dataDxfId="218" dataCellStyle="Pourcentag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au6" displayName="Tableau6" ref="E40:F41" totalsRowShown="0">
  <autoFilter ref="E40:F41" xr:uid="{00000000-0009-0000-0100-000006000000}"/>
  <tableColumns count="2">
    <tableColumn id="1" xr3:uid="{00000000-0010-0000-0400-000001000000}" name="Facteur multiplicatif catégorie RGEC"/>
    <tableColumn id="2" xr3:uid="{00000000-0010-0000-0400-000002000000}" name="taux" dataDxfId="217" dataCellStyle="Pourcentag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au7" displayName="Tableau7" ref="A10:A12" totalsRowShown="0" headerRowDxfId="216" dataDxfId="215">
  <autoFilter ref="A10:A12" xr:uid="{00000000-0009-0000-0100-000007000000}"/>
  <tableColumns count="1">
    <tableColumn id="1" xr3:uid="{00000000-0010-0000-0500-000001000000}" name="oui_ou_non" dataDxfId="21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Tbl_regl_sans_fin" displayName="Tbl_regl_sans_fin" ref="A14:A20" totalsRowShown="0">
  <autoFilter ref="A14:A20" xr:uid="{00000000-0009-0000-0100-000005000000}"/>
  <sortState xmlns:xlrd2="http://schemas.microsoft.com/office/spreadsheetml/2017/richdata2" ref="A15:A17">
    <sortCondition ref="A1:A4"/>
  </sortState>
  <tableColumns count="1">
    <tableColumn id="1" xr3:uid="{00000000-0010-0000-0600-000001000000}" name="Types de contrat personnels"/>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1C6893C-B348-4E0D-904D-2F0C2B7145E6}" name="Table_civilité9" displayName="Table_civilité9" ref="C13:C21" totalsRowShown="0" headerRowDxfId="213" dataDxfId="212">
  <autoFilter ref="C13:C21" xr:uid="{C1C6893C-B348-4E0D-904D-2F0C2B7145E6}"/>
  <tableColumns count="1">
    <tableColumn id="1" xr3:uid="{497C3E2B-B118-4ECC-9936-A6732235A500}" name="Origine" dataDxfId="21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printerSettings" Target="../printerSettings/printerSettings1.bin"/><Relationship Id="rId1" Type="http://schemas.openxmlformats.org/officeDocument/2006/relationships/hyperlink" Target="mailto:DefiRobotique@agencerecherche.fr" TargetMode="External"/><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Q64"/>
  <sheetViews>
    <sheetView topLeftCell="B1" zoomScale="80" zoomScaleNormal="80" workbookViewId="0">
      <selection activeCell="E21" sqref="E21"/>
    </sheetView>
  </sheetViews>
  <sheetFormatPr baseColWidth="10" defaultRowHeight="15" x14ac:dyDescent="0.25"/>
  <cols>
    <col min="1" max="1" width="26.140625" bestFit="1" customWidth="1"/>
    <col min="2" max="2" width="2.42578125" customWidth="1"/>
    <col min="3" max="3" width="30.42578125" customWidth="1"/>
    <col min="4" max="4" width="2.42578125" customWidth="1"/>
    <col min="5" max="5" width="73.7109375" customWidth="1"/>
    <col min="6" max="9" width="10.5703125" customWidth="1"/>
    <col min="10" max="10" width="10.42578125" customWidth="1"/>
    <col min="11" max="11" width="2.42578125" customWidth="1"/>
    <col min="12" max="12" width="3" customWidth="1"/>
    <col min="13" max="13" width="36.28515625" customWidth="1"/>
    <col min="14" max="14" width="3.5703125" customWidth="1"/>
    <col min="15" max="15" width="2.42578125" customWidth="1"/>
    <col min="16" max="16" width="26.5703125" customWidth="1"/>
    <col min="17" max="17" width="2.42578125" customWidth="1"/>
    <col min="18" max="18" width="26.5703125" customWidth="1"/>
    <col min="19" max="19" width="2.42578125" customWidth="1"/>
    <col min="20" max="20" width="26.5703125" customWidth="1"/>
  </cols>
  <sheetData>
    <row r="1" spans="1:17" x14ac:dyDescent="0.25">
      <c r="A1" t="s">
        <v>109</v>
      </c>
      <c r="C1" s="223" t="s">
        <v>116</v>
      </c>
      <c r="E1" s="223" t="s">
        <v>118</v>
      </c>
      <c r="F1" s="250" t="s">
        <v>154</v>
      </c>
      <c r="G1" s="250" t="s">
        <v>149</v>
      </c>
      <c r="H1" s="250" t="s">
        <v>325</v>
      </c>
      <c r="I1" s="223" t="s">
        <v>279</v>
      </c>
      <c r="J1" s="250" t="s">
        <v>216</v>
      </c>
      <c r="K1" s="250" t="s">
        <v>230</v>
      </c>
      <c r="M1" s="267" t="s">
        <v>155</v>
      </c>
    </row>
    <row r="2" spans="1:17" ht="36" customHeight="1" thickBot="1" x14ac:dyDescent="0.3">
      <c r="A2" t="s">
        <v>113</v>
      </c>
      <c r="C2" s="223" t="s">
        <v>36</v>
      </c>
      <c r="E2" s="223" t="s">
        <v>32</v>
      </c>
      <c r="F2">
        <v>1</v>
      </c>
      <c r="G2">
        <v>1</v>
      </c>
      <c r="H2">
        <v>1</v>
      </c>
      <c r="I2" s="347">
        <v>1</v>
      </c>
      <c r="J2" s="347">
        <f>IF(OR(Table_type_coord[[#This Row],[taux nominal]]=1,Table_type_coord[[#This Row],[taux nominal]]=0),Table_type_coord[[#This Row],[taux nominal]],Table_type_coord[[#This Row],[taux nominal]]+IF($C$9,$C$7,0))</f>
        <v>1</v>
      </c>
      <c r="K2" s="356">
        <v>1</v>
      </c>
      <c r="M2" s="323" t="s">
        <v>316</v>
      </c>
      <c r="N2" s="276"/>
    </row>
    <row r="3" spans="1:17" ht="15.75" thickBot="1" x14ac:dyDescent="0.3">
      <c r="A3" t="s">
        <v>110</v>
      </c>
      <c r="C3" s="223" t="s">
        <v>37</v>
      </c>
      <c r="E3" s="223" t="s">
        <v>33</v>
      </c>
      <c r="F3">
        <v>1</v>
      </c>
      <c r="G3">
        <v>1</v>
      </c>
      <c r="H3">
        <v>1</v>
      </c>
      <c r="I3" s="347">
        <v>1</v>
      </c>
      <c r="J3" s="347">
        <f>IF(OR(Table_type_coord[[#This Row],[taux nominal]]=1,Table_type_coord[[#This Row],[taux nominal]]=0),Table_type_coord[[#This Row],[taux nominal]],Table_type_coord[[#This Row],[taux nominal]]+IF($C$9,$C$7,0))</f>
        <v>1</v>
      </c>
      <c r="K3" s="356">
        <v>1</v>
      </c>
    </row>
    <row r="4" spans="1:17" x14ac:dyDescent="0.25">
      <c r="A4" t="s">
        <v>111</v>
      </c>
      <c r="E4" s="223" t="s">
        <v>34</v>
      </c>
      <c r="F4" s="223">
        <v>1</v>
      </c>
      <c r="G4" s="223">
        <v>1</v>
      </c>
      <c r="H4" s="223">
        <v>1</v>
      </c>
      <c r="I4" s="347">
        <v>1</v>
      </c>
      <c r="J4" s="347">
        <f>IF(OR(Table_type_coord[[#This Row],[taux nominal]]=1,Table_type_coord[[#This Row],[taux nominal]]=0),Table_type_coord[[#This Row],[taux nominal]],Table_type_coord[[#This Row],[taux nominal]]+IF($C$9,$C$7,0))</f>
        <v>1</v>
      </c>
      <c r="K4" s="356">
        <v>1</v>
      </c>
      <c r="M4" s="267" t="s">
        <v>194</v>
      </c>
    </row>
    <row r="5" spans="1:17" ht="15.75" thickBot="1" x14ac:dyDescent="0.3">
      <c r="A5" t="s">
        <v>112</v>
      </c>
      <c r="E5" s="223" t="s">
        <v>294</v>
      </c>
      <c r="F5">
        <v>1</v>
      </c>
      <c r="G5">
        <v>1</v>
      </c>
      <c r="H5">
        <v>1</v>
      </c>
      <c r="I5" s="347">
        <v>1</v>
      </c>
      <c r="J5" s="347">
        <f>IF(OR(Table_type_coord[[#This Row],[taux nominal]]=1,Table_type_coord[[#This Row],[taux nominal]]=0),Table_type_coord[[#This Row],[taux nominal]],Table_type_coord[[#This Row],[taux nominal]]+IF($C$9,$C$7,0))</f>
        <v>1</v>
      </c>
      <c r="K5" s="356">
        <v>1</v>
      </c>
      <c r="M5" s="268">
        <v>2024</v>
      </c>
      <c r="N5" s="276"/>
      <c r="Q5" s="225"/>
    </row>
    <row r="6" spans="1:17" x14ac:dyDescent="0.25">
      <c r="A6" t="s">
        <v>114</v>
      </c>
      <c r="C6" s="267" t="s">
        <v>280</v>
      </c>
      <c r="E6" s="223" t="s">
        <v>322</v>
      </c>
      <c r="F6">
        <v>1</v>
      </c>
      <c r="G6">
        <v>1</v>
      </c>
      <c r="H6">
        <v>0</v>
      </c>
      <c r="I6" s="347">
        <v>0.5</v>
      </c>
      <c r="J6" s="347">
        <f>IF(OR(Table_type_coord[[#This Row],[taux nominal]]=1,Table_type_coord[[#This Row],[taux nominal]]=0),Table_type_coord[[#This Row],[taux nominal]],Table_type_coord[[#This Row],[taux nominal]]+IF($C$9,$C$7,0))</f>
        <v>0.5</v>
      </c>
      <c r="K6" s="356">
        <v>0</v>
      </c>
      <c r="Q6" s="225"/>
    </row>
    <row r="7" spans="1:17" ht="15.75" thickBot="1" x14ac:dyDescent="0.3">
      <c r="A7" t="s">
        <v>115</v>
      </c>
      <c r="C7" s="436"/>
      <c r="E7" t="s">
        <v>96</v>
      </c>
      <c r="F7">
        <v>1</v>
      </c>
      <c r="G7">
        <v>0</v>
      </c>
      <c r="H7">
        <v>0</v>
      </c>
      <c r="I7" s="347">
        <v>1</v>
      </c>
      <c r="J7" s="348">
        <f>IF(OR(Table_type_coord[[#This Row],[taux nominal]]=1,Table_type_coord[[#This Row],[taux nominal]]=0),Table_type_coord[[#This Row],[taux nominal]],Table_type_coord[[#This Row],[taux nominal]]+IF($C$9,$C$7,0))</f>
        <v>1</v>
      </c>
      <c r="K7" s="412">
        <v>1</v>
      </c>
      <c r="Q7" s="225"/>
    </row>
    <row r="8" spans="1:17" ht="15.75" thickTop="1" x14ac:dyDescent="0.25">
      <c r="A8" s="223" t="s">
        <v>159</v>
      </c>
      <c r="C8" s="423" t="s">
        <v>281</v>
      </c>
      <c r="E8" s="223" t="s">
        <v>303</v>
      </c>
      <c r="F8">
        <v>1</v>
      </c>
      <c r="G8">
        <v>0</v>
      </c>
      <c r="H8">
        <v>0</v>
      </c>
      <c r="I8" s="347">
        <v>1</v>
      </c>
      <c r="J8" s="348">
        <f>IF(OR(Table_type_coord[[#This Row],[taux nominal]]=1,Table_type_coord[[#This Row],[taux nominal]]=0),Table_type_coord[[#This Row],[taux nominal]],Table_type_coord[[#This Row],[taux nominal]]+IF($C$9,$C$7,0))</f>
        <v>1</v>
      </c>
      <c r="K8" s="412">
        <v>1</v>
      </c>
      <c r="M8" s="267" t="s">
        <v>156</v>
      </c>
      <c r="Q8" s="225"/>
    </row>
    <row r="9" spans="1:17" ht="15.75" thickBot="1" x14ac:dyDescent="0.3">
      <c r="C9" s="439"/>
      <c r="E9" t="s">
        <v>84</v>
      </c>
      <c r="F9">
        <v>1</v>
      </c>
      <c r="G9">
        <v>1</v>
      </c>
      <c r="H9">
        <v>1</v>
      </c>
      <c r="I9" s="347">
        <v>1</v>
      </c>
      <c r="J9" s="348">
        <f>IF(OR(Table_type_coord[[#This Row],[taux nominal]]=1,Table_type_coord[[#This Row],[taux nominal]]=0),Table_type_coord[[#This Row],[taux nominal]],Table_type_coord[[#This Row],[taux nominal]]+IF($C$9,$C$7,0))</f>
        <v>1</v>
      </c>
      <c r="K9" s="412">
        <v>1</v>
      </c>
      <c r="M9" s="268"/>
      <c r="N9" s="276"/>
      <c r="Q9" s="225"/>
    </row>
    <row r="10" spans="1:17" ht="15.75" thickBot="1" x14ac:dyDescent="0.3">
      <c r="A10" s="223" t="s">
        <v>282</v>
      </c>
      <c r="C10" s="440" t="e">
        <f>IF(VoletGeneral!#REF!="Oui",TRUE,FALSE)</f>
        <v>#REF!</v>
      </c>
      <c r="E10" s="223" t="s">
        <v>85</v>
      </c>
      <c r="F10" s="223">
        <v>1</v>
      </c>
      <c r="G10" s="223">
        <v>0</v>
      </c>
      <c r="H10" s="223">
        <v>0</v>
      </c>
      <c r="I10" s="347">
        <v>1</v>
      </c>
      <c r="J10" s="347">
        <f>IF(OR(Table_type_coord[[#This Row],[taux nominal]]=1,Table_type_coord[[#This Row],[taux nominal]]=0),Table_type_coord[[#This Row],[taux nominal]],Table_type_coord[[#This Row],[taux nominal]]+IF($C$9,$C$7,0))</f>
        <v>1</v>
      </c>
      <c r="K10" s="356">
        <v>0</v>
      </c>
      <c r="M10" s="331"/>
      <c r="Q10" s="225"/>
    </row>
    <row r="11" spans="1:17" x14ac:dyDescent="0.25">
      <c r="A11" s="223" t="s">
        <v>283</v>
      </c>
      <c r="E11" s="223"/>
      <c r="F11" s="223"/>
      <c r="G11" s="223"/>
      <c r="H11" s="223"/>
      <c r="I11" s="347"/>
      <c r="J11" s="347"/>
      <c r="K11" s="356"/>
      <c r="M11" s="267" t="s">
        <v>189</v>
      </c>
      <c r="Q11" s="225"/>
    </row>
    <row r="12" spans="1:17" ht="15.75" thickBot="1" x14ac:dyDescent="0.3">
      <c r="A12" s="223" t="s">
        <v>284</v>
      </c>
      <c r="E12" s="223"/>
      <c r="F12" s="223"/>
      <c r="G12" s="223"/>
      <c r="H12" s="223"/>
      <c r="I12" s="347"/>
      <c r="J12" s="347"/>
      <c r="K12" s="356"/>
      <c r="M12" s="433" t="s">
        <v>317</v>
      </c>
      <c r="N12" s="276"/>
      <c r="Q12" s="225"/>
    </row>
    <row r="13" spans="1:17" x14ac:dyDescent="0.25">
      <c r="C13" s="223" t="s">
        <v>341</v>
      </c>
      <c r="E13" s="223"/>
      <c r="F13" s="223"/>
      <c r="G13" s="223"/>
      <c r="H13" s="223"/>
      <c r="I13" s="347"/>
      <c r="J13" s="347"/>
      <c r="K13" s="356"/>
      <c r="M13" s="331"/>
      <c r="Q13" s="225"/>
    </row>
    <row r="14" spans="1:17" ht="15.75" thickBot="1" x14ac:dyDescent="0.3">
      <c r="A14" t="s">
        <v>109</v>
      </c>
      <c r="C14" s="223" t="s">
        <v>342</v>
      </c>
      <c r="I14" s="348"/>
      <c r="J14" s="347"/>
      <c r="K14" s="412"/>
    </row>
    <row r="15" spans="1:17" x14ac:dyDescent="0.25">
      <c r="A15" t="s">
        <v>110</v>
      </c>
      <c r="C15" s="223" t="s">
        <v>343</v>
      </c>
      <c r="E15" s="223"/>
      <c r="F15" s="223"/>
      <c r="G15" s="223"/>
      <c r="H15" s="223"/>
      <c r="I15" s="347"/>
      <c r="J15" s="347"/>
      <c r="K15" s="356"/>
      <c r="M15" s="224" t="s">
        <v>210</v>
      </c>
    </row>
    <row r="16" spans="1:17" ht="15.75" thickBot="1" x14ac:dyDescent="0.3">
      <c r="A16" t="s">
        <v>111</v>
      </c>
      <c r="C16" s="223" t="s">
        <v>345</v>
      </c>
      <c r="E16" s="223"/>
      <c r="M16" s="268">
        <v>20</v>
      </c>
      <c r="N16" s="276"/>
    </row>
    <row r="17" spans="1:14" ht="15.75" thickBot="1" x14ac:dyDescent="0.3">
      <c r="A17" t="s">
        <v>112</v>
      </c>
      <c r="C17" s="223" t="s">
        <v>344</v>
      </c>
    </row>
    <row r="18" spans="1:14" x14ac:dyDescent="0.25">
      <c r="A18" t="s">
        <v>114</v>
      </c>
      <c r="C18" s="223" t="s">
        <v>346</v>
      </c>
      <c r="E18" s="223" t="s">
        <v>117</v>
      </c>
      <c r="F18" s="223" t="s">
        <v>154</v>
      </c>
      <c r="G18" s="223" t="s">
        <v>149</v>
      </c>
      <c r="H18" s="223" t="s">
        <v>325</v>
      </c>
      <c r="I18" t="s">
        <v>279</v>
      </c>
      <c r="J18" s="223" t="s">
        <v>216</v>
      </c>
      <c r="K18" s="223" t="s">
        <v>230</v>
      </c>
      <c r="M18" s="434" t="s">
        <v>176</v>
      </c>
      <c r="N18" s="275"/>
    </row>
    <row r="19" spans="1:14" ht="15.75" thickBot="1" x14ac:dyDescent="0.3">
      <c r="A19" t="s">
        <v>115</v>
      </c>
      <c r="C19" s="223" t="s">
        <v>347</v>
      </c>
      <c r="E19" s="223" t="s">
        <v>32</v>
      </c>
      <c r="F19">
        <v>1</v>
      </c>
      <c r="G19">
        <v>1</v>
      </c>
      <c r="H19">
        <v>1</v>
      </c>
      <c r="I19" s="347">
        <v>1</v>
      </c>
      <c r="J19" s="347">
        <f>IF(OR(Table_type_part[[#This Row],[taux nominal]]=1,Table_type_part[[#This Row],[taux nominal]]=0),Table_type_part[[#This Row],[taux nominal]],Table_type_part[[#This Row],[taux nominal]]+IF($C$9,$C$7,0))</f>
        <v>1</v>
      </c>
      <c r="K19" s="356">
        <v>1</v>
      </c>
      <c r="M19" s="435">
        <v>40</v>
      </c>
      <c r="N19" s="275"/>
    </row>
    <row r="20" spans="1:14" ht="15.75" thickBot="1" x14ac:dyDescent="0.3">
      <c r="A20" s="223" t="s">
        <v>159</v>
      </c>
      <c r="C20" s="223" t="s">
        <v>348</v>
      </c>
      <c r="E20" s="223" t="s">
        <v>33</v>
      </c>
      <c r="F20">
        <v>1</v>
      </c>
      <c r="G20">
        <v>1</v>
      </c>
      <c r="H20">
        <v>1</v>
      </c>
      <c r="I20" s="347">
        <v>1</v>
      </c>
      <c r="J20" s="347">
        <f>IF(OR(Table_type_part[[#This Row],[taux nominal]]=1,Table_type_part[[#This Row],[taux nominal]]=0),Table_type_part[[#This Row],[taux nominal]],Table_type_part[[#This Row],[taux nominal]]+IF($C$9,$C$7,0))</f>
        <v>1</v>
      </c>
      <c r="K20" s="356">
        <v>1</v>
      </c>
      <c r="M20" s="331"/>
    </row>
    <row r="21" spans="1:14" x14ac:dyDescent="0.25">
      <c r="C21" s="223" t="s">
        <v>349</v>
      </c>
      <c r="E21" s="223" t="s">
        <v>34</v>
      </c>
      <c r="F21" s="223">
        <v>1</v>
      </c>
      <c r="G21" s="223">
        <v>1</v>
      </c>
      <c r="H21" s="223">
        <v>1</v>
      </c>
      <c r="I21" s="347">
        <v>1</v>
      </c>
      <c r="J21" s="347">
        <f>IF(OR(Table_type_part[[#This Row],[taux nominal]]=1,Table_type_part[[#This Row],[taux nominal]]=0),Table_type_part[[#This Row],[taux nominal]],Table_type_part[[#This Row],[taux nominal]]+IF($C$9,$C$7,0))</f>
        <v>1</v>
      </c>
      <c r="K21" s="356">
        <v>1</v>
      </c>
      <c r="M21" s="224" t="s">
        <v>285</v>
      </c>
    </row>
    <row r="22" spans="1:14" ht="15.75" thickBot="1" x14ac:dyDescent="0.3">
      <c r="E22" s="223" t="s">
        <v>294</v>
      </c>
      <c r="F22">
        <v>1</v>
      </c>
      <c r="G22">
        <v>1</v>
      </c>
      <c r="H22">
        <v>1</v>
      </c>
      <c r="I22" s="347">
        <v>1</v>
      </c>
      <c r="J22" s="347">
        <f>IF(OR(Table_type_part[[#This Row],[taux nominal]]=1,Table_type_part[[#This Row],[taux nominal]]=0),Table_type_part[[#This Row],[taux nominal]],Table_type_part[[#This Row],[taux nominal]]+IF($C$9,$C$7,0))</f>
        <v>1</v>
      </c>
      <c r="K22" s="412">
        <v>1</v>
      </c>
      <c r="M22" s="268">
        <v>50</v>
      </c>
    </row>
    <row r="23" spans="1:14" x14ac:dyDescent="0.25">
      <c r="E23" s="223" t="s">
        <v>322</v>
      </c>
      <c r="F23">
        <v>1</v>
      </c>
      <c r="G23">
        <v>1</v>
      </c>
      <c r="H23">
        <v>0</v>
      </c>
      <c r="I23" s="347">
        <v>0.5</v>
      </c>
      <c r="J23" s="347">
        <f>IF(OR(Table_type_part[[#This Row],[taux nominal]]=1,Table_type_part[[#This Row],[taux nominal]]=0),Table_type_part[[#This Row],[taux nominal]],Table_type_part[[#This Row],[taux nominal]]+IF($C$9,$C$7,0))</f>
        <v>0.5</v>
      </c>
      <c r="K23" s="356">
        <v>0</v>
      </c>
      <c r="M23" s="331"/>
    </row>
    <row r="24" spans="1:14" ht="15.75" thickBot="1" x14ac:dyDescent="0.3">
      <c r="E24" t="s">
        <v>96</v>
      </c>
      <c r="F24">
        <v>1</v>
      </c>
      <c r="G24">
        <v>0</v>
      </c>
      <c r="H24">
        <v>0</v>
      </c>
      <c r="I24" s="347">
        <v>1</v>
      </c>
      <c r="J24" s="347">
        <f>IF(OR(Table_type_part[[#This Row],[taux nominal]]=1,Table_type_part[[#This Row],[taux nominal]]=0),Table_type_part[[#This Row],[taux nominal]],Table_type_part[[#This Row],[taux nominal]]+IF($C$9,$C$7,0))</f>
        <v>1</v>
      </c>
      <c r="K24" s="356">
        <v>1</v>
      </c>
      <c r="N24" s="276"/>
    </row>
    <row r="25" spans="1:14" x14ac:dyDescent="0.25">
      <c r="E25" s="223" t="s">
        <v>303</v>
      </c>
      <c r="F25">
        <v>1</v>
      </c>
      <c r="G25">
        <v>0</v>
      </c>
      <c r="H25">
        <v>0</v>
      </c>
      <c r="I25" s="347">
        <v>1</v>
      </c>
      <c r="J25" s="347">
        <f>IF(OR(Table_type_part[[#This Row],[taux nominal]]=1,Table_type_part[[#This Row],[taux nominal]]=0),Table_type_part[[#This Row],[taux nominal]],Table_type_part[[#This Row],[taux nominal]]+IF($C$9,$C$7,0))</f>
        <v>1</v>
      </c>
      <c r="K25" s="356">
        <v>1</v>
      </c>
      <c r="M25" s="267" t="s">
        <v>226</v>
      </c>
    </row>
    <row r="26" spans="1:14" ht="15.75" thickBot="1" x14ac:dyDescent="0.3">
      <c r="E26" s="223" t="s">
        <v>337</v>
      </c>
      <c r="F26">
        <v>1</v>
      </c>
      <c r="G26">
        <v>0</v>
      </c>
      <c r="H26">
        <v>0</v>
      </c>
      <c r="I26" s="348">
        <v>0.8</v>
      </c>
      <c r="J26" s="348">
        <f>IF(OR(Table_type_part[[#This Row],[taux nominal]]=1,Table_type_part[[#This Row],[taux nominal]]=0),Table_type_part[[#This Row],[taux nominal]],Table_type_part[[#This Row],[taux nominal]]+IF($C$9,$C$7,0))</f>
        <v>0.8</v>
      </c>
      <c r="K26" s="412">
        <v>0</v>
      </c>
      <c r="M26" s="268">
        <v>68</v>
      </c>
    </row>
    <row r="27" spans="1:14" ht="15.75" thickBot="1" x14ac:dyDescent="0.3">
      <c r="E27" s="223" t="s">
        <v>323</v>
      </c>
      <c r="F27">
        <v>1</v>
      </c>
      <c r="G27">
        <v>0</v>
      </c>
      <c r="H27">
        <v>0</v>
      </c>
      <c r="I27" s="347">
        <v>0.6</v>
      </c>
      <c r="J27" s="347">
        <f>IF(OR(Table_type_part[[#This Row],[taux nominal]]=1,Table_type_part[[#This Row],[taux nominal]]=0),Table_type_part[[#This Row],[taux nominal]],Table_type_part[[#This Row],[taux nominal]]+IF($C$9,$C$7,0))</f>
        <v>0.6</v>
      </c>
      <c r="K27" s="356">
        <v>0</v>
      </c>
      <c r="N27" s="276"/>
    </row>
    <row r="28" spans="1:14" x14ac:dyDescent="0.25">
      <c r="E28" s="223" t="s">
        <v>340</v>
      </c>
      <c r="F28">
        <v>1</v>
      </c>
      <c r="G28">
        <v>0</v>
      </c>
      <c r="H28">
        <v>0</v>
      </c>
      <c r="I28" s="348">
        <v>0.75</v>
      </c>
      <c r="J28" s="348">
        <f>IF(OR(Table_type_part[[#This Row],[taux nominal]]=1,Table_type_part[[#This Row],[taux nominal]]=0),Table_type_part[[#This Row],[taux nominal]],Table_type_part[[#This Row],[taux nominal]]+IF($C$9,$C$7,0))</f>
        <v>0.75</v>
      </c>
      <c r="K28" s="412">
        <v>0</v>
      </c>
      <c r="M28" s="267" t="s">
        <v>227</v>
      </c>
    </row>
    <row r="29" spans="1:14" ht="15.75" thickBot="1" x14ac:dyDescent="0.3">
      <c r="E29" s="223" t="s">
        <v>324</v>
      </c>
      <c r="F29">
        <v>1</v>
      </c>
      <c r="G29">
        <v>0</v>
      </c>
      <c r="H29">
        <v>0</v>
      </c>
      <c r="I29" s="347">
        <v>0.5</v>
      </c>
      <c r="J29" s="347">
        <f>IF(OR(Table_type_part[[#This Row],[taux nominal]]=1,Table_type_part[[#This Row],[taux nominal]]=0),Table_type_part[[#This Row],[taux nominal]],Table_type_part[[#This Row],[taux nominal]]+IF($C$9,$C$7,0))</f>
        <v>0.5</v>
      </c>
      <c r="K29" s="356">
        <v>0</v>
      </c>
      <c r="M29" s="268">
        <v>7</v>
      </c>
    </row>
    <row r="30" spans="1:14" ht="15.75" thickBot="1" x14ac:dyDescent="0.3">
      <c r="E30" s="223" t="s">
        <v>338</v>
      </c>
      <c r="F30">
        <v>1</v>
      </c>
      <c r="G30">
        <v>0</v>
      </c>
      <c r="H30">
        <v>0</v>
      </c>
      <c r="I30" s="348">
        <v>0.65</v>
      </c>
      <c r="J30" s="348">
        <f>IF(OR(Table_type_part[[#This Row],[taux nominal]]=1,Table_type_part[[#This Row],[taux nominal]]=0),Table_type_part[[#This Row],[taux nominal]],Table_type_part[[#This Row],[taux nominal]]+IF($C$9,$C$7,0))</f>
        <v>0.65</v>
      </c>
      <c r="K30" s="412">
        <v>0</v>
      </c>
      <c r="N30" s="275"/>
    </row>
    <row r="31" spans="1:14" x14ac:dyDescent="0.25">
      <c r="E31" s="223" t="s">
        <v>339</v>
      </c>
      <c r="F31">
        <v>1</v>
      </c>
      <c r="G31">
        <v>0</v>
      </c>
      <c r="H31">
        <v>0</v>
      </c>
      <c r="I31" s="347">
        <v>0.4</v>
      </c>
      <c r="J31" s="347">
        <f>IF(OR(Table_type_part[[#This Row],[taux nominal]]=1,Table_type_part[[#This Row],[taux nominal]]=0),Table_type_part[[#This Row],[taux nominal]],Table_type_part[[#This Row],[taux nominal]]+IF($C$9,$C$7,0))</f>
        <v>0.4</v>
      </c>
      <c r="K31" s="356">
        <v>0</v>
      </c>
      <c r="M31" s="224" t="s">
        <v>119</v>
      </c>
    </row>
    <row r="32" spans="1:14" ht="15.75" thickBot="1" x14ac:dyDescent="0.3">
      <c r="E32" t="s">
        <v>84</v>
      </c>
      <c r="F32">
        <v>1</v>
      </c>
      <c r="G32">
        <v>1</v>
      </c>
      <c r="H32">
        <v>1</v>
      </c>
      <c r="I32" s="347">
        <v>1</v>
      </c>
      <c r="J32" s="347">
        <f>IF(OR(Table_type_part[[#This Row],[taux nominal]]=1,Table_type_part[[#This Row],[taux nominal]]=0),Table_type_part[[#This Row],[taux nominal]],Table_type_part[[#This Row],[taux nominal]]+IF($C$9,$C$7,0))</f>
        <v>1</v>
      </c>
      <c r="K32" s="356">
        <v>1</v>
      </c>
      <c r="M32" s="437"/>
    </row>
    <row r="33" spans="5:14" ht="15.75" thickBot="1" x14ac:dyDescent="0.3">
      <c r="E33" s="223" t="s">
        <v>85</v>
      </c>
      <c r="F33" s="223">
        <v>1</v>
      </c>
      <c r="G33" s="223">
        <v>0</v>
      </c>
      <c r="H33" s="223">
        <v>0</v>
      </c>
      <c r="I33" s="347">
        <v>1</v>
      </c>
      <c r="J33" s="347">
        <f>IF(OR(Table_type_part[[#This Row],[taux nominal]]=1,Table_type_part[[#This Row],[taux nominal]]=0),Table_type_part[[#This Row],[taux nominal]],Table_type_part[[#This Row],[taux nominal]]+IF($C$9,$C$7,0))</f>
        <v>1</v>
      </c>
      <c r="K33" s="356">
        <v>0</v>
      </c>
      <c r="N33" s="275"/>
    </row>
    <row r="34" spans="5:14" x14ac:dyDescent="0.25">
      <c r="E34" s="223" t="s">
        <v>295</v>
      </c>
      <c r="F34" s="356">
        <v>0</v>
      </c>
      <c r="G34" s="356">
        <v>0</v>
      </c>
      <c r="H34" s="356">
        <v>0</v>
      </c>
      <c r="I34" s="441">
        <v>0</v>
      </c>
      <c r="J34" s="347">
        <f>IF(OR(Table_type_part[[#This Row],[taux nominal]]=1,Table_type_part[[#This Row],[taux nominal]]=0),Table_type_part[[#This Row],[taux nominal]],Table_type_part[[#This Row],[taux nominal]]+IF($C$9,$C$7,0))</f>
        <v>0</v>
      </c>
      <c r="K34" s="356">
        <v>0</v>
      </c>
      <c r="M34" s="224" t="s">
        <v>120</v>
      </c>
    </row>
    <row r="35" spans="5:14" ht="15.75" thickBot="1" x14ac:dyDescent="0.3">
      <c r="F35" s="347"/>
      <c r="G35" s="347"/>
      <c r="I35" s="347"/>
      <c r="J35" s="356"/>
      <c r="M35" s="437"/>
    </row>
    <row r="36" spans="5:14" ht="15.75" thickBot="1" x14ac:dyDescent="0.3">
      <c r="F36" s="347"/>
      <c r="G36" s="347"/>
      <c r="I36" s="347"/>
      <c r="J36" s="356"/>
    </row>
    <row r="37" spans="5:14" x14ac:dyDescent="0.25">
      <c r="F37" s="347"/>
      <c r="G37" s="347"/>
      <c r="I37" s="347"/>
      <c r="J37" s="356"/>
      <c r="M37" s="224" t="s">
        <v>292</v>
      </c>
    </row>
    <row r="38" spans="5:14" ht="15.75" thickBot="1" x14ac:dyDescent="0.3">
      <c r="F38" s="347"/>
      <c r="G38" s="347"/>
      <c r="I38" s="348"/>
      <c r="J38" s="412"/>
      <c r="M38" s="268"/>
    </row>
    <row r="40" spans="5:14" ht="15.75" thickBot="1" x14ac:dyDescent="0.3">
      <c r="E40" t="s">
        <v>211</v>
      </c>
      <c r="F40" t="s">
        <v>213</v>
      </c>
    </row>
    <row r="41" spans="5:14" x14ac:dyDescent="0.25">
      <c r="E41" t="s">
        <v>212</v>
      </c>
      <c r="F41" s="348">
        <v>1</v>
      </c>
      <c r="M41" s="224" t="s">
        <v>179</v>
      </c>
    </row>
    <row r="42" spans="5:14" ht="15.75" thickBot="1" x14ac:dyDescent="0.3">
      <c r="E42" s="275"/>
      <c r="M42" s="322"/>
    </row>
    <row r="47" spans="5:14" x14ac:dyDescent="0.25">
      <c r="E47" s="223"/>
    </row>
    <row r="48" spans="5:14" x14ac:dyDescent="0.25">
      <c r="F48" s="223"/>
    </row>
    <row r="49" spans="5:6" x14ac:dyDescent="0.25">
      <c r="E49" s="223"/>
    </row>
    <row r="50" spans="5:6" x14ac:dyDescent="0.25">
      <c r="E50" s="223"/>
      <c r="F50" s="348"/>
    </row>
    <row r="51" spans="5:6" x14ac:dyDescent="0.25">
      <c r="E51" s="223"/>
      <c r="F51" s="348"/>
    </row>
    <row r="52" spans="5:6" x14ac:dyDescent="0.25">
      <c r="E52" s="223"/>
      <c r="F52" s="348"/>
    </row>
    <row r="53" spans="5:6" x14ac:dyDescent="0.25">
      <c r="E53" s="223"/>
      <c r="F53" s="348"/>
    </row>
    <row r="54" spans="5:6" x14ac:dyDescent="0.25">
      <c r="E54" s="223"/>
      <c r="F54" s="348"/>
    </row>
    <row r="55" spans="5:6" x14ac:dyDescent="0.25">
      <c r="E55" s="223"/>
      <c r="F55" s="348"/>
    </row>
    <row r="56" spans="5:6" x14ac:dyDescent="0.25">
      <c r="E56" s="223"/>
      <c r="F56" s="348"/>
    </row>
    <row r="57" spans="5:6" x14ac:dyDescent="0.25">
      <c r="E57" s="223"/>
      <c r="F57" s="348"/>
    </row>
    <row r="58" spans="5:6" x14ac:dyDescent="0.25">
      <c r="E58" s="223"/>
      <c r="F58" s="348"/>
    </row>
    <row r="59" spans="5:6" x14ac:dyDescent="0.25">
      <c r="E59" s="223"/>
      <c r="F59" s="348"/>
    </row>
    <row r="60" spans="5:6" x14ac:dyDescent="0.25">
      <c r="E60" s="223"/>
      <c r="F60" s="348"/>
    </row>
    <row r="61" spans="5:6" x14ac:dyDescent="0.25">
      <c r="E61" s="223"/>
      <c r="F61" s="348"/>
    </row>
    <row r="62" spans="5:6" x14ac:dyDescent="0.25">
      <c r="E62" s="223"/>
      <c r="F62" s="348"/>
    </row>
    <row r="63" spans="5:6" x14ac:dyDescent="0.25">
      <c r="E63" s="223"/>
      <c r="F63" s="348"/>
    </row>
    <row r="64" spans="5:6" x14ac:dyDescent="0.25">
      <c r="E64" s="223"/>
      <c r="F64" s="348"/>
    </row>
  </sheetData>
  <sheetProtection algorithmName="SHA-512" hashValue="ERPzsFnKQ8qI9j8Dxc1jXmmcFR5Z3M/7qcWoa1QPr0EwiCivxWJOw9eMIuh9JETyK7ZpQrZQhLzAVrqUmJbbpg==" saltValue="e6zhQY8mfx0XTxY+L07paw==" spinCount="100000" sheet="1" objects="1" scenarios="1" selectLockedCells="1"/>
  <conditionalFormatting sqref="F19:G33 F34:H34 F2:H10 J2:K10">
    <cfRule type="cellIs" dxfId="210" priority="362" operator="equal">
      <formula>TRUE</formula>
    </cfRule>
    <cfRule type="cellIs" dxfId="209" priority="363" operator="equal">
      <formula>FALSE</formula>
    </cfRule>
  </conditionalFormatting>
  <conditionalFormatting sqref="F34:H34 F19:G33">
    <cfRule type="colorScale" priority="361">
      <colorScale>
        <cfvo type="min"/>
        <cfvo type="percentile" val="50"/>
        <cfvo type="max"/>
        <color rgb="FFF8696B"/>
        <color rgb="FFFFEB84"/>
        <color rgb="FF63BE7B"/>
      </colorScale>
    </cfRule>
  </conditionalFormatting>
  <conditionalFormatting sqref="H19:H33">
    <cfRule type="colorScale" priority="1">
      <colorScale>
        <cfvo type="min"/>
        <cfvo type="percentile" val="50"/>
        <cfvo type="max"/>
        <color rgb="FFF8696B"/>
        <color rgb="FFFFEB84"/>
        <color rgb="FF63BE7B"/>
      </colorScale>
    </cfRule>
    <cfRule type="cellIs" dxfId="208" priority="2" operator="equal">
      <formula>TRUE</formula>
    </cfRule>
    <cfRule type="cellIs" dxfId="207" priority="3" operator="equal">
      <formula>FALSE</formula>
    </cfRule>
  </conditionalFormatting>
  <conditionalFormatting sqref="I2:I10">
    <cfRule type="colorScale" priority="274">
      <colorScale>
        <cfvo type="min"/>
        <cfvo type="percentile" val="50"/>
        <cfvo type="max"/>
        <color rgb="FFF8696B"/>
        <color rgb="FFFFEB84"/>
        <color rgb="FF63BE7B"/>
      </colorScale>
    </cfRule>
    <cfRule type="cellIs" dxfId="206" priority="275" operator="equal">
      <formula>TRUE</formula>
    </cfRule>
    <cfRule type="cellIs" dxfId="205" priority="276" operator="equal">
      <formula>FALSE</formula>
    </cfRule>
  </conditionalFormatting>
  <conditionalFormatting sqref="I19:I34">
    <cfRule type="colorScale" priority="367">
      <colorScale>
        <cfvo type="min"/>
        <cfvo type="percentile" val="50"/>
        <cfvo type="max"/>
        <color rgb="FFF8696B"/>
        <color rgb="FFFFEB84"/>
        <color rgb="FF63BE7B"/>
      </colorScale>
    </cfRule>
    <cfRule type="cellIs" dxfId="204" priority="368" operator="equal">
      <formula>TRUE</formula>
    </cfRule>
    <cfRule type="cellIs" dxfId="203" priority="369" operator="equal">
      <formula>FALSE</formula>
    </cfRule>
  </conditionalFormatting>
  <conditionalFormatting sqref="J19:J34">
    <cfRule type="colorScale" priority="373">
      <colorScale>
        <cfvo type="min"/>
        <cfvo type="percentile" val="50"/>
        <cfvo type="max"/>
        <color rgb="FFF8696B"/>
        <color rgb="FFFFEB84"/>
        <color rgb="FF63BE7B"/>
      </colorScale>
    </cfRule>
    <cfRule type="cellIs" dxfId="202" priority="374" operator="equal">
      <formula>TRUE</formula>
    </cfRule>
    <cfRule type="cellIs" dxfId="201" priority="375" operator="equal">
      <formula>FALSE</formula>
    </cfRule>
  </conditionalFormatting>
  <conditionalFormatting sqref="J2:K10 F2:H10">
    <cfRule type="colorScale" priority="392">
      <colorScale>
        <cfvo type="min"/>
        <cfvo type="percentile" val="50"/>
        <cfvo type="max"/>
        <color rgb="FFF8696B"/>
        <color rgb="FFFFEB84"/>
        <color rgb="FF63BE7B"/>
      </colorScale>
    </cfRule>
  </conditionalFormatting>
  <conditionalFormatting sqref="K19:K34">
    <cfRule type="colorScale" priority="379">
      <colorScale>
        <cfvo type="min"/>
        <cfvo type="percentile" val="50"/>
        <cfvo type="max"/>
        <color rgb="FFF8696B"/>
        <color rgb="FFFFEB84"/>
        <color rgb="FF63BE7B"/>
      </colorScale>
    </cfRule>
    <cfRule type="cellIs" dxfId="200" priority="380" operator="equal">
      <formula>TRUE</formula>
    </cfRule>
    <cfRule type="cellIs" dxfId="199" priority="381" operator="equal">
      <formula>FALSE</formula>
    </cfRule>
  </conditionalFormatting>
  <conditionalFormatting sqref="K22">
    <cfRule type="colorScale" priority="166">
      <colorScale>
        <cfvo type="min"/>
        <cfvo type="percentile" val="50"/>
        <cfvo type="max"/>
        <color rgb="FFF8696B"/>
        <color rgb="FFFFEB84"/>
        <color rgb="FF63BE7B"/>
      </colorScale>
    </cfRule>
    <cfRule type="cellIs" dxfId="198" priority="167" operator="equal">
      <formula>TRUE</formula>
    </cfRule>
    <cfRule type="cellIs" dxfId="197" priority="168" operator="equal">
      <formula>FALSE</formula>
    </cfRule>
  </conditionalFormatting>
  <hyperlinks>
    <hyperlink ref="M12" r:id="rId1" xr:uid="{F8118A8F-54F6-461A-A7FB-8953DF905365}"/>
  </hyperlinks>
  <pageMargins left="0.7" right="0.7" top="0.75" bottom="0.75" header="0.3" footer="0.3"/>
  <pageSetup paperSize="9" scale="41" orientation="landscape" r:id="rId2"/>
  <tableParts count="8">
    <tablePart r:id="rId3"/>
    <tablePart r:id="rId4"/>
    <tablePart r:id="rId5"/>
    <tablePart r:id="rId6"/>
    <tablePart r:id="rId7"/>
    <tablePart r:id="rId8"/>
    <tablePart r:id="rId9"/>
    <tablePart r:id="rId10"/>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2">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VoletGeneral!$M$2&amp;"-07"</f>
        <v>0-07</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rSKBSPZ72+cJtv2Ssgo9Q4Nk4dtOcbJlEBaeDxAWBHPMxN+gwleOsPjR3CNURj9Kyhi0S4OsrL5FKH+CtOw+9Q==" saltValue="U0DhOiYRajzpuE9fnNh4dA=="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139" priority="4">
      <formula>$M$24</formula>
    </cfRule>
  </conditionalFormatting>
  <conditionalFormatting sqref="B63:I74">
    <cfRule type="expression" dxfId="138" priority="9">
      <formula>$M$24</formula>
    </cfRule>
  </conditionalFormatting>
  <conditionalFormatting sqref="C160:D161 B168:H169 B175:F175">
    <cfRule type="expression" dxfId="137" priority="12">
      <formula>($M$22)</formula>
    </cfRule>
  </conditionalFormatting>
  <conditionalFormatting sqref="E170">
    <cfRule type="expression" dxfId="136" priority="13">
      <formula>NOT($M$9)</formula>
    </cfRule>
  </conditionalFormatting>
  <conditionalFormatting sqref="G77:H78">
    <cfRule type="expression" dxfId="135" priority="1">
      <formula>$M$25</formula>
    </cfRule>
  </conditionalFormatting>
  <conditionalFormatting sqref="H33:H44 H83:H94 H97:H108 H111:H122 H128:H139 H143:H154 E167">
    <cfRule type="expression" dxfId="134" priority="10">
      <formula>$M$24</formula>
    </cfRule>
  </conditionalFormatting>
  <conditionalFormatting sqref="H49:H60">
    <cfRule type="expression" dxfId="133" priority="3">
      <formula>$M$25</formula>
    </cfRule>
  </conditionalFormatting>
  <conditionalFormatting sqref="I32:I45 L48 I63:I76 B76:H76 I79 I81 I83:I95 I97:I109 I111:I125 I127:I140 I142:I155 I165:I171 B167:H167 B170 F170:H170">
    <cfRule type="expression" dxfId="132" priority="11">
      <formula>($M$20)</formula>
    </cfRule>
  </conditionalFormatting>
  <conditionalFormatting sqref="I47 I49:I61">
    <cfRule type="expression" dxfId="131" priority="5">
      <formula>($M$20)</formula>
    </cfRule>
  </conditionalFormatting>
  <conditionalFormatting sqref="I77">
    <cfRule type="expression" dxfId="130" priority="2">
      <formula>($M$20)</formula>
    </cfRule>
  </conditionalFormatting>
  <dataValidations count="13">
    <dataValidation type="list" allowBlank="1" showInputMessage="1" showErrorMessage="1" sqref="D63:D74 D49:D60" xr:uid="{28E04D8A-ED51-4CD3-A790-6C431F4114BD}">
      <formula1>Types_de_contrat_personnels</formula1>
    </dataValidation>
    <dataValidation type="decimal" allowBlank="1" showInputMessage="1" showErrorMessage="1" sqref="D161" xr:uid="{2F60B145-D3AE-4DBA-A991-C919D9C99DB5}">
      <formula1>0</formula1>
      <formula2>D160</formula2>
    </dataValidation>
    <dataValidation type="custom" allowBlank="1" showInputMessage="1" showErrorMessage="1" error="Valeur impossible (suppérieure au taux maximum ou partenaire inéligible)." sqref="E168" xr:uid="{1F8510E9-58AD-4678-B9C9-A53F193A9D50}">
      <formula1>$M$167</formula1>
    </dataValidation>
    <dataValidation type="custom" allowBlank="1" showInputMessage="1" showErrorMessage="1" sqref="E167" xr:uid="{D776FEA0-EDB0-4EC0-86E2-4C0B4C7C5370}">
      <formula1>$M$166</formula1>
    </dataValidation>
    <dataValidation type="custom" allowBlank="1" showInputMessage="1" showErrorMessage="1" sqref="H33:H44 E63:I74 H143:H154 H83:H94 H97:H108 H111:H122 H128:H139 B63:C74 B49:C60 E49:H60 G77:H78" xr:uid="{E2058380-0F74-4368-AA09-D99A4DFDD55E}">
      <formula1>$M$5</formula1>
    </dataValidation>
    <dataValidation type="custom" allowBlank="1" showInputMessage="1" showErrorMessage="1" error="Valeur impossible (suppérieure au taux maximum ou partenaire inéligible)." sqref="E169" xr:uid="{409DE0B5-C3B2-4E55-A4A6-4C80DE0DE37A}">
      <formula1>$M$168</formula1>
    </dataValidation>
    <dataValidation operator="lessThan" allowBlank="1" showInputMessage="1" showErrorMessage="1" sqref="H123" xr:uid="{36B5A9A9-2C7D-4183-9B3C-3369219FC994}"/>
    <dataValidation type="custom" allowBlank="1" showInputMessage="1" showErrorMessage="1" sqref="H61" xr:uid="{EC360256-DF2E-4643-BFED-94474820FCF3}">
      <formula1>0</formula1>
    </dataValidation>
    <dataValidation type="list" allowBlank="1" showInputMessage="1" showErrorMessage="1" prompt="- Menu déroulant" sqref="D15:I15" xr:uid="{B70FEA15-6121-4EED-A0A3-B73669619281}">
      <formula1>list_civilité</formula1>
    </dataValidation>
    <dataValidation type="custom" allowBlank="1" showInputMessage="1" showErrorMessage="1" sqref="E170" xr:uid="{E7662C19-F372-41E3-8037-BF7D6E6EDAA5}">
      <formula1>$M$9</formula1>
    </dataValidation>
    <dataValidation type="list" allowBlank="1" showInputMessage="1" showErrorMessage="1" prompt="- Menu déroulant" sqref="D9:I9" xr:uid="{51228A40-6B0F-4C49-BEB0-7AC143086A66}">
      <formula1>list_type_etab_part</formula1>
    </dataValidation>
    <dataValidation type="textLength" operator="equal" allowBlank="1" showInputMessage="1" showErrorMessage="1" error="Veuillez renseigner un numéro de SIRET valide." sqref="D10" xr:uid="{38BF9445-8E7B-4BDC-B7B6-556467C1011A}">
      <formula1>14</formula1>
    </dataValidation>
    <dataValidation operator="greaterThanOrEqual" allowBlank="1" showInputMessage="1" showErrorMessage="1" sqref="E33:E44" xr:uid="{5ED47A67-CBD1-4FC9-973F-53D91F56362F}"/>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878CDE0-1A84-4491-BEDE-1B35A6B3E336}">
          <x14:formula1>
            <xm:f>Réglages!$C$14:$C$21</xm:f>
          </x14:formula1>
          <xm:sqref>D33:D44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3">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VoletGeneral!$M$2&amp;"-08"</f>
        <v>0-08</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XSSgx8DxAMyB/q9403k8yQfit1KkfqE41682w+lLczU6kQ35COReLrn+BRXck6KKeIKQeX/AcpYYa8CVorFFxw==" saltValue="sotSZkVbr1F/ZRmflNYp1g=="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129" priority="4">
      <formula>$M$24</formula>
    </cfRule>
  </conditionalFormatting>
  <conditionalFormatting sqref="B63:I74">
    <cfRule type="expression" dxfId="128" priority="9">
      <formula>$M$24</formula>
    </cfRule>
  </conditionalFormatting>
  <conditionalFormatting sqref="C160:D161 B168:H169 B175:F175">
    <cfRule type="expression" dxfId="127" priority="12">
      <formula>($M$22)</formula>
    </cfRule>
  </conditionalFormatting>
  <conditionalFormatting sqref="E170">
    <cfRule type="expression" dxfId="126" priority="13">
      <formula>NOT($M$9)</formula>
    </cfRule>
  </conditionalFormatting>
  <conditionalFormatting sqref="G77:H78">
    <cfRule type="expression" dxfId="125" priority="1">
      <formula>$M$25</formula>
    </cfRule>
  </conditionalFormatting>
  <conditionalFormatting sqref="H33:H44 H83:H94 H97:H108 H111:H122 H128:H139 H143:H154 E167">
    <cfRule type="expression" dxfId="124" priority="10">
      <formula>$M$24</formula>
    </cfRule>
  </conditionalFormatting>
  <conditionalFormatting sqref="H49:H60">
    <cfRule type="expression" dxfId="123" priority="3">
      <formula>$M$25</formula>
    </cfRule>
  </conditionalFormatting>
  <conditionalFormatting sqref="I32:I45 L48 I63:I76 B76:H76 I79 I81 I83:I95 I97:I109 I111:I125 I127:I140 I142:I155 I165:I171 B167:H167 B170 F170:H170">
    <cfRule type="expression" dxfId="122" priority="11">
      <formula>($M$20)</formula>
    </cfRule>
  </conditionalFormatting>
  <conditionalFormatting sqref="I47 I49:I61">
    <cfRule type="expression" dxfId="121" priority="5">
      <formula>($M$20)</formula>
    </cfRule>
  </conditionalFormatting>
  <conditionalFormatting sqref="I77">
    <cfRule type="expression" dxfId="120" priority="2">
      <formula>($M$20)</formula>
    </cfRule>
  </conditionalFormatting>
  <dataValidations count="13">
    <dataValidation type="list" allowBlank="1" showInputMessage="1" showErrorMessage="1" sqref="D63:D74 D49:D60" xr:uid="{E709D257-C3C8-4CFF-88EF-052BD000F241}">
      <formula1>Types_de_contrat_personnels</formula1>
    </dataValidation>
    <dataValidation type="decimal" allowBlank="1" showInputMessage="1" showErrorMessage="1" sqref="D161" xr:uid="{84351624-74D6-453E-A6CD-6E7B8B89FEDB}">
      <formula1>0</formula1>
      <formula2>D160</formula2>
    </dataValidation>
    <dataValidation type="custom" allowBlank="1" showInputMessage="1" showErrorMessage="1" error="Valeur impossible (suppérieure au taux maximum ou partenaire inéligible)." sqref="E168" xr:uid="{022058AE-564D-45A6-A6E0-89B9A9636EC4}">
      <formula1>$M$167</formula1>
    </dataValidation>
    <dataValidation type="custom" allowBlank="1" showInputMessage="1" showErrorMessage="1" sqref="E167" xr:uid="{B056AC08-D972-4143-A314-BB1CEDF7A604}">
      <formula1>$M$166</formula1>
    </dataValidation>
    <dataValidation type="custom" allowBlank="1" showInputMessage="1" showErrorMessage="1" sqref="H33:H44 E63:I74 H143:H154 H83:H94 H97:H108 H111:H122 H128:H139 B63:C74 B49:C60 E49:H60 G77:H78" xr:uid="{5ABFAB8C-439F-41E2-8237-ED0CE8935297}">
      <formula1>$M$5</formula1>
    </dataValidation>
    <dataValidation type="custom" allowBlank="1" showInputMessage="1" showErrorMessage="1" error="Valeur impossible (suppérieure au taux maximum ou partenaire inéligible)." sqref="E169" xr:uid="{7FA1574D-9652-4D06-B27E-2E13B541AA50}">
      <formula1>$M$168</formula1>
    </dataValidation>
    <dataValidation operator="lessThan" allowBlank="1" showInputMessage="1" showErrorMessage="1" sqref="H123" xr:uid="{26CA0108-0F52-4937-BE6B-E4B03CF5D08C}"/>
    <dataValidation type="custom" allowBlank="1" showInputMessage="1" showErrorMessage="1" sqref="H61" xr:uid="{141409D3-2951-4AC7-9256-B5170569BCFB}">
      <formula1>0</formula1>
    </dataValidation>
    <dataValidation type="list" allowBlank="1" showInputMessage="1" showErrorMessage="1" prompt="- Menu déroulant" sqref="D15:I15" xr:uid="{3DE48D33-11E9-4548-8A5A-413C476B95E8}">
      <formula1>list_civilité</formula1>
    </dataValidation>
    <dataValidation type="custom" allowBlank="1" showInputMessage="1" showErrorMessage="1" sqref="E170" xr:uid="{B04537F6-7610-4AE8-9899-96413D5F87A7}">
      <formula1>$M$9</formula1>
    </dataValidation>
    <dataValidation type="list" allowBlank="1" showInputMessage="1" showErrorMessage="1" prompt="- Menu déroulant" sqref="D9:I9" xr:uid="{053C7689-5C7E-47BE-B9A4-FF733E03230A}">
      <formula1>list_type_etab_part</formula1>
    </dataValidation>
    <dataValidation type="textLength" operator="equal" allowBlank="1" showInputMessage="1" showErrorMessage="1" error="Veuillez renseigner un numéro de SIRET valide." sqref="D10" xr:uid="{0AAE1AB5-3F4D-446A-9032-EFEA9D1C77E4}">
      <formula1>14</formula1>
    </dataValidation>
    <dataValidation operator="greaterThanOrEqual" allowBlank="1" showInputMessage="1" showErrorMessage="1" sqref="E33:E44" xr:uid="{3925A149-5617-420D-8B57-FB88E5187D8C}"/>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F69B42D-C8E4-4F32-9319-0A0A9B7AEC2C}">
          <x14:formula1>
            <xm:f>Réglages!$C$14:$C$21</xm:f>
          </x14:formula1>
          <xm:sqref>D33:D44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4">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VoletGeneral!$M$2&amp;"-09"</f>
        <v>0-09</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b5GTda4lfEjcd23nn7EC08TGyNVH9Teplk1uHIZ2iieaB1NCLbg3YFteDi0bwgISTqKjzNZZ6JO76myi022QnQ==" saltValue="xemrswgeWdtZR333Ea63Pg=="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119" priority="4">
      <formula>$M$24</formula>
    </cfRule>
  </conditionalFormatting>
  <conditionalFormatting sqref="B63:I74">
    <cfRule type="expression" dxfId="118" priority="9">
      <formula>$M$24</formula>
    </cfRule>
  </conditionalFormatting>
  <conditionalFormatting sqref="C160:D161 B168:H169 B175:F175">
    <cfRule type="expression" dxfId="117" priority="12">
      <formula>($M$22)</formula>
    </cfRule>
  </conditionalFormatting>
  <conditionalFormatting sqref="E170">
    <cfRule type="expression" dxfId="116" priority="13">
      <formula>NOT($M$9)</formula>
    </cfRule>
  </conditionalFormatting>
  <conditionalFormatting sqref="G77:H78">
    <cfRule type="expression" dxfId="115" priority="1">
      <formula>$M$25</formula>
    </cfRule>
  </conditionalFormatting>
  <conditionalFormatting sqref="H33:H44 H83:H94 H97:H108 H111:H122 H128:H139 H143:H154 E167">
    <cfRule type="expression" dxfId="114" priority="10">
      <formula>$M$24</formula>
    </cfRule>
  </conditionalFormatting>
  <conditionalFormatting sqref="H49:H60">
    <cfRule type="expression" dxfId="113" priority="3">
      <formula>$M$25</formula>
    </cfRule>
  </conditionalFormatting>
  <conditionalFormatting sqref="I32:I45 L48 I63:I76 B76:H76 I79 I81 I83:I95 I97:I109 I111:I125 I127:I140 I142:I155 I165:I171 B167:H167 B170 F170:H170">
    <cfRule type="expression" dxfId="112" priority="11">
      <formula>($M$20)</formula>
    </cfRule>
  </conditionalFormatting>
  <conditionalFormatting sqref="I47 I49:I61">
    <cfRule type="expression" dxfId="111" priority="5">
      <formula>($M$20)</formula>
    </cfRule>
  </conditionalFormatting>
  <conditionalFormatting sqref="I77">
    <cfRule type="expression" dxfId="110" priority="2">
      <formula>($M$20)</formula>
    </cfRule>
  </conditionalFormatting>
  <dataValidations count="13">
    <dataValidation type="list" allowBlank="1" showInputMessage="1" showErrorMessage="1" sqref="D63:D74 D49:D60" xr:uid="{2DD9ECF9-9CEA-4B54-ABCA-439B83E323FD}">
      <formula1>Types_de_contrat_personnels</formula1>
    </dataValidation>
    <dataValidation type="decimal" allowBlank="1" showInputMessage="1" showErrorMessage="1" sqref="D161" xr:uid="{B48334A2-0876-4A93-A4A2-4755C2E63483}">
      <formula1>0</formula1>
      <formula2>D160</formula2>
    </dataValidation>
    <dataValidation type="custom" allowBlank="1" showInputMessage="1" showErrorMessage="1" error="Valeur impossible (suppérieure au taux maximum ou partenaire inéligible)." sqref="E168" xr:uid="{A4041129-D994-4EC6-BA0C-9B028706A17A}">
      <formula1>$M$167</formula1>
    </dataValidation>
    <dataValidation type="custom" allowBlank="1" showInputMessage="1" showErrorMessage="1" sqref="E167" xr:uid="{C392D7EA-1407-4C2F-A039-8FC1500CDAC4}">
      <formula1>$M$166</formula1>
    </dataValidation>
    <dataValidation type="custom" allowBlank="1" showInputMessage="1" showErrorMessage="1" sqref="H33:H44 E63:I74 H143:H154 H83:H94 H97:H108 H111:H122 H128:H139 B63:C74 B49:C60 E49:H60 G77:H78" xr:uid="{893A1776-1268-4627-B219-FA3CC720A5DC}">
      <formula1>$M$5</formula1>
    </dataValidation>
    <dataValidation type="custom" allowBlank="1" showInputMessage="1" showErrorMessage="1" error="Valeur impossible (suppérieure au taux maximum ou partenaire inéligible)." sqref="E169" xr:uid="{14EB3890-0088-4764-9DB8-4A3DC37AF5F7}">
      <formula1>$M$168</formula1>
    </dataValidation>
    <dataValidation operator="lessThan" allowBlank="1" showInputMessage="1" showErrorMessage="1" sqref="H123" xr:uid="{FB8F3098-BD7A-49E2-BAED-94B4262A4501}"/>
    <dataValidation type="custom" allowBlank="1" showInputMessage="1" showErrorMessage="1" sqref="H61" xr:uid="{959E990B-FEA0-4201-A453-C0A1313AEBAC}">
      <formula1>0</formula1>
    </dataValidation>
    <dataValidation type="list" allowBlank="1" showInputMessage="1" showErrorMessage="1" prompt="- Menu déroulant" sqref="D15:I15" xr:uid="{BF2C3B46-4F8A-4940-A8B6-A3EFE51033A7}">
      <formula1>list_civilité</formula1>
    </dataValidation>
    <dataValidation type="custom" allowBlank="1" showInputMessage="1" showErrorMessage="1" sqref="E170" xr:uid="{9494C1B8-5220-47E4-A6BB-26E5BD292ABA}">
      <formula1>$M$9</formula1>
    </dataValidation>
    <dataValidation type="list" allowBlank="1" showInputMessage="1" showErrorMessage="1" prompt="- Menu déroulant" sqref="D9:I9" xr:uid="{D91DF077-4A86-489E-A5B2-666E80313D44}">
      <formula1>list_type_etab_part</formula1>
    </dataValidation>
    <dataValidation type="textLength" operator="equal" allowBlank="1" showInputMessage="1" showErrorMessage="1" error="Veuillez renseigner un numéro de SIRET valide." sqref="D10" xr:uid="{35600124-0E77-48D1-B582-C00EF8A9CAAD}">
      <formula1>14</formula1>
    </dataValidation>
    <dataValidation operator="greaterThanOrEqual" allowBlank="1" showInputMessage="1" showErrorMessage="1" sqref="E33:E44" xr:uid="{599140C1-9706-4DA6-BF47-E604A10E8D34}"/>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50E9A7F-972A-41C8-9413-6EA43B466ECE}">
          <x14:formula1>
            <xm:f>Réglages!$C$14:$C$21</xm:f>
          </x14:formula1>
          <xm:sqref>D33:D44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5">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VoletGeneral!$M$2&amp;"-10"</f>
        <v>0-10</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GDlXlIobnAm2452tcs8KKeah4E3UDZdpHKbRpnMQGEe4wPfGK+JHLbJIid8g47EAxiP0zwMiuPgI7jZE+DPrWA==" saltValue="UvoMU9rcL5b6yhceFVCrng=="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109" priority="4">
      <formula>$M$24</formula>
    </cfRule>
  </conditionalFormatting>
  <conditionalFormatting sqref="B63:I74">
    <cfRule type="expression" dxfId="108" priority="9">
      <formula>$M$24</formula>
    </cfRule>
  </conditionalFormatting>
  <conditionalFormatting sqref="C160:D161 B168:H169 B175:F175">
    <cfRule type="expression" dxfId="107" priority="12">
      <formula>($M$22)</formula>
    </cfRule>
  </conditionalFormatting>
  <conditionalFormatting sqref="E170">
    <cfRule type="expression" dxfId="106" priority="13">
      <formula>NOT($M$9)</formula>
    </cfRule>
  </conditionalFormatting>
  <conditionalFormatting sqref="G77:H78">
    <cfRule type="expression" dxfId="105" priority="1">
      <formula>$M$25</formula>
    </cfRule>
  </conditionalFormatting>
  <conditionalFormatting sqref="H33:H44 H83:H94 H97:H108 H111:H122 H128:H139 H143:H154 E167">
    <cfRule type="expression" dxfId="104" priority="10">
      <formula>$M$24</formula>
    </cfRule>
  </conditionalFormatting>
  <conditionalFormatting sqref="H49:H60">
    <cfRule type="expression" dxfId="103" priority="3">
      <formula>$M$25</formula>
    </cfRule>
  </conditionalFormatting>
  <conditionalFormatting sqref="I32:I45 L48 I63:I76 B76:H76 I79 I81 I83:I95 I97:I109 I111:I125 I127:I140 I142:I155 I165:I171 B167:H167 B170 F170:H170">
    <cfRule type="expression" dxfId="102" priority="11">
      <formula>($M$20)</formula>
    </cfRule>
  </conditionalFormatting>
  <conditionalFormatting sqref="I47 I49:I61">
    <cfRule type="expression" dxfId="101" priority="5">
      <formula>($M$20)</formula>
    </cfRule>
  </conditionalFormatting>
  <conditionalFormatting sqref="I77">
    <cfRule type="expression" dxfId="100" priority="2">
      <formula>($M$20)</formula>
    </cfRule>
  </conditionalFormatting>
  <dataValidations count="13">
    <dataValidation type="list" allowBlank="1" showInputMessage="1" showErrorMessage="1" sqref="D63:D74 D49:D60" xr:uid="{5598BFC7-A807-4D0B-B462-46CEC8BEDB3C}">
      <formula1>Types_de_contrat_personnels</formula1>
    </dataValidation>
    <dataValidation type="decimal" allowBlank="1" showInputMessage="1" showErrorMessage="1" sqref="D161" xr:uid="{A8381E78-89D4-4594-8835-23FA13CAAF5D}">
      <formula1>0</formula1>
      <formula2>D160</formula2>
    </dataValidation>
    <dataValidation type="custom" allowBlank="1" showInputMessage="1" showErrorMessage="1" error="Valeur impossible (suppérieure au taux maximum ou partenaire inéligible)." sqref="E168" xr:uid="{348008C6-5C50-4274-BBA0-786138F6175D}">
      <formula1>$M$167</formula1>
    </dataValidation>
    <dataValidation type="custom" allowBlank="1" showInputMessage="1" showErrorMessage="1" sqref="E167" xr:uid="{D066E2BC-114E-4433-BCD0-4B1812D23169}">
      <formula1>$M$166</formula1>
    </dataValidation>
    <dataValidation type="custom" allowBlank="1" showInputMessage="1" showErrorMessage="1" sqref="H33:H44 E63:I74 H143:H154 H83:H94 H97:H108 H111:H122 H128:H139 B63:C74 B49:C60 E49:H60 G77:H78" xr:uid="{29E7B2DB-590B-4C25-B985-AF5B1EB4409E}">
      <formula1>$M$5</formula1>
    </dataValidation>
    <dataValidation type="custom" allowBlank="1" showInputMessage="1" showErrorMessage="1" error="Valeur impossible (suppérieure au taux maximum ou partenaire inéligible)." sqref="E169" xr:uid="{FF5DC684-5BC7-4B39-8EC2-346F7BDE70D7}">
      <formula1>$M$168</formula1>
    </dataValidation>
    <dataValidation operator="lessThan" allowBlank="1" showInputMessage="1" showErrorMessage="1" sqref="H123" xr:uid="{D16CAAAB-1A10-40D5-B236-3A9E1EE06FEA}"/>
    <dataValidation type="custom" allowBlank="1" showInputMessage="1" showErrorMessage="1" sqref="H61" xr:uid="{AAC3916C-311A-4E4D-9D02-58C7A2C0CBC6}">
      <formula1>0</formula1>
    </dataValidation>
    <dataValidation type="list" allowBlank="1" showInputMessage="1" showErrorMessage="1" prompt="- Menu déroulant" sqref="D15:I15" xr:uid="{BD9A47B3-F4F7-4B5B-B3F2-FEAD44D35DB8}">
      <formula1>list_civilité</formula1>
    </dataValidation>
    <dataValidation type="custom" allowBlank="1" showInputMessage="1" showErrorMessage="1" sqref="E170" xr:uid="{1A56AF48-AC87-4608-B6E9-0EC9AFB08D8A}">
      <formula1>$M$9</formula1>
    </dataValidation>
    <dataValidation type="list" allowBlank="1" showInputMessage="1" showErrorMessage="1" prompt="- Menu déroulant" sqref="D9:I9" xr:uid="{EAFD9623-F0EF-4E77-BD8E-EE325823EBD2}">
      <formula1>list_type_etab_part</formula1>
    </dataValidation>
    <dataValidation type="textLength" operator="equal" allowBlank="1" showInputMessage="1" showErrorMessage="1" error="Veuillez renseigner un numéro de SIRET valide." sqref="D10" xr:uid="{4AC4BBD4-8879-4B9D-8F6E-6C603E4FE54E}">
      <formula1>14</formula1>
    </dataValidation>
    <dataValidation operator="greaterThanOrEqual" allowBlank="1" showInputMessage="1" showErrorMessage="1" sqref="E33:E44" xr:uid="{186105DD-FB62-4A84-8476-142817FC5C7C}"/>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327E9F3-9362-4849-BA39-4CDF579D9C0A}">
          <x14:formula1>
            <xm:f>Réglages!$C$14:$C$21</xm:f>
          </x14:formula1>
          <xm:sqref>D33:D44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6">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VoletGeneral!$M$2&amp;"-11"</f>
        <v>0-11</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Z9hWeQGaf70JHoYTE5Iqpaq2RA/JvD8fknrTh1lb7AKMiAGWASBxHIHi/R8XgFrG/7IRxwTRHM3rl5empnHjPQ==" saltValue="PwjBPE4r0aZ7WdQucPqOdw=="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99" priority="4">
      <formula>$M$24</formula>
    </cfRule>
  </conditionalFormatting>
  <conditionalFormatting sqref="B63:I74">
    <cfRule type="expression" dxfId="98" priority="9">
      <formula>$M$24</formula>
    </cfRule>
  </conditionalFormatting>
  <conditionalFormatting sqref="C160:D161 B168:H169 B175:F175">
    <cfRule type="expression" dxfId="97" priority="12">
      <formula>($M$22)</formula>
    </cfRule>
  </conditionalFormatting>
  <conditionalFormatting sqref="E170">
    <cfRule type="expression" dxfId="96" priority="13">
      <formula>NOT($M$9)</formula>
    </cfRule>
  </conditionalFormatting>
  <conditionalFormatting sqref="G77:H78">
    <cfRule type="expression" dxfId="95" priority="1">
      <formula>$M$25</formula>
    </cfRule>
  </conditionalFormatting>
  <conditionalFormatting sqref="H33:H44 H83:H94 H97:H108 H111:H122 H128:H139 H143:H154 E167">
    <cfRule type="expression" dxfId="94" priority="10">
      <formula>$M$24</formula>
    </cfRule>
  </conditionalFormatting>
  <conditionalFormatting sqref="H49:H60">
    <cfRule type="expression" dxfId="93" priority="3">
      <formula>$M$25</formula>
    </cfRule>
  </conditionalFormatting>
  <conditionalFormatting sqref="I32:I45 L48 I63:I76 B76:H76 I79 I81 I83:I95 I97:I109 I111:I125 I127:I140 I142:I155 I165:I171 B167:H167 B170 F170:H170">
    <cfRule type="expression" dxfId="92" priority="11">
      <formula>($M$20)</formula>
    </cfRule>
  </conditionalFormatting>
  <conditionalFormatting sqref="I47 I49:I61">
    <cfRule type="expression" dxfId="91" priority="5">
      <formula>($M$20)</formula>
    </cfRule>
  </conditionalFormatting>
  <conditionalFormatting sqref="I77">
    <cfRule type="expression" dxfId="90" priority="2">
      <formula>($M$20)</formula>
    </cfRule>
  </conditionalFormatting>
  <dataValidations count="13">
    <dataValidation type="list" allowBlank="1" showInputMessage="1" showErrorMessage="1" sqref="D63:D74 D49:D60" xr:uid="{9AD85205-B5F1-4F64-9726-60A934BBA85F}">
      <formula1>Types_de_contrat_personnels</formula1>
    </dataValidation>
    <dataValidation type="decimal" allowBlank="1" showInputMessage="1" showErrorMessage="1" sqref="D161" xr:uid="{41C4AE5C-1CAC-43E2-B578-2BFCA4DF793F}">
      <formula1>0</formula1>
      <formula2>D160</formula2>
    </dataValidation>
    <dataValidation type="custom" allowBlank="1" showInputMessage="1" showErrorMessage="1" error="Valeur impossible (suppérieure au taux maximum ou partenaire inéligible)." sqref="E168" xr:uid="{63C2121F-33E3-4D9D-BC1B-C2A9D298439B}">
      <formula1>$M$167</formula1>
    </dataValidation>
    <dataValidation type="custom" allowBlank="1" showInputMessage="1" showErrorMessage="1" sqref="E167" xr:uid="{993B40D4-6DD5-43BF-B4E7-519442368D21}">
      <formula1>$M$166</formula1>
    </dataValidation>
    <dataValidation type="custom" allowBlank="1" showInputMessage="1" showErrorMessage="1" sqref="H33:H44 E63:I74 H143:H154 H83:H94 H97:H108 H111:H122 H128:H139 B63:C74 B49:C60 E49:H60 G77:H78" xr:uid="{25D552E6-DC99-4D5C-9D07-AC4D62D54CCF}">
      <formula1>$M$5</formula1>
    </dataValidation>
    <dataValidation type="custom" allowBlank="1" showInputMessage="1" showErrorMessage="1" error="Valeur impossible (suppérieure au taux maximum ou partenaire inéligible)." sqref="E169" xr:uid="{4F35C786-CD36-41D7-B5D1-3C1844815307}">
      <formula1>$M$168</formula1>
    </dataValidation>
    <dataValidation operator="lessThan" allowBlank="1" showInputMessage="1" showErrorMessage="1" sqref="H123" xr:uid="{C2DE6593-3EC8-4C2D-AE46-5145489C204A}"/>
    <dataValidation type="custom" allowBlank="1" showInputMessage="1" showErrorMessage="1" sqref="H61" xr:uid="{963BC906-28E3-45CD-B804-59F57128D8DD}">
      <formula1>0</formula1>
    </dataValidation>
    <dataValidation type="list" allowBlank="1" showInputMessage="1" showErrorMessage="1" prompt="- Menu déroulant" sqref="D15:I15" xr:uid="{BAFE279F-61B8-4259-B1FF-8C866828E6ED}">
      <formula1>list_civilité</formula1>
    </dataValidation>
    <dataValidation type="custom" allowBlank="1" showInputMessage="1" showErrorMessage="1" sqref="E170" xr:uid="{99C5789D-FF43-4709-B4E1-071B627211D5}">
      <formula1>$M$9</formula1>
    </dataValidation>
    <dataValidation type="list" allowBlank="1" showInputMessage="1" showErrorMessage="1" prompt="- Menu déroulant" sqref="D9:I9" xr:uid="{0E321482-2696-4321-8F89-B92EE2428ABE}">
      <formula1>list_type_etab_part</formula1>
    </dataValidation>
    <dataValidation type="textLength" operator="equal" allowBlank="1" showInputMessage="1" showErrorMessage="1" error="Veuillez renseigner un numéro de SIRET valide." sqref="D10" xr:uid="{83632947-F945-49CC-B974-54DF2F6152CF}">
      <formula1>14</formula1>
    </dataValidation>
    <dataValidation operator="greaterThanOrEqual" allowBlank="1" showInputMessage="1" showErrorMessage="1" sqref="E33:E44" xr:uid="{2BFBCD3F-9063-4B14-B539-441B93279234}"/>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C533E28-81A3-489E-904B-FB2AC0CAE20A}">
          <x14:formula1>
            <xm:f>Réglages!$C$14:$C$21</xm:f>
          </x14:formula1>
          <xm:sqref>D33:D44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7">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VoletGeneral!$M$2&amp;"-12"</f>
        <v>0-12</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p8d27nns8pQvmaBvOa052dku3zmbdftVV9rnJv0ye/I9pt5unD6JC1ImvolvT3o3fKKxzLs7ETT0ZnxS/GXRPQ==" saltValue="uUkKk07nB1NaBvMnPOcpNA=="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89" priority="4">
      <formula>$M$24</formula>
    </cfRule>
  </conditionalFormatting>
  <conditionalFormatting sqref="B63:I74">
    <cfRule type="expression" dxfId="88" priority="9">
      <formula>$M$24</formula>
    </cfRule>
  </conditionalFormatting>
  <conditionalFormatting sqref="C160:D161 B168:H169 B175:F175">
    <cfRule type="expression" dxfId="87" priority="12">
      <formula>($M$22)</formula>
    </cfRule>
  </conditionalFormatting>
  <conditionalFormatting sqref="E170">
    <cfRule type="expression" dxfId="86" priority="13">
      <formula>NOT($M$9)</formula>
    </cfRule>
  </conditionalFormatting>
  <conditionalFormatting sqref="G77:H78">
    <cfRule type="expression" dxfId="85" priority="1">
      <formula>$M$25</formula>
    </cfRule>
  </conditionalFormatting>
  <conditionalFormatting sqref="H33:H44 H83:H94 H97:H108 H111:H122 H128:H139 H143:H154 E167">
    <cfRule type="expression" dxfId="84" priority="10">
      <formula>$M$24</formula>
    </cfRule>
  </conditionalFormatting>
  <conditionalFormatting sqref="H49:H60">
    <cfRule type="expression" dxfId="83" priority="3">
      <formula>$M$25</formula>
    </cfRule>
  </conditionalFormatting>
  <conditionalFormatting sqref="I32:I45 L48 I63:I76 B76:H76 I79 I81 I83:I95 I97:I109 I111:I125 I127:I140 I142:I155 I165:I171 B167:H167 B170 F170:H170">
    <cfRule type="expression" dxfId="82" priority="11">
      <formula>($M$20)</formula>
    </cfRule>
  </conditionalFormatting>
  <conditionalFormatting sqref="I47 I49:I61">
    <cfRule type="expression" dxfId="81" priority="5">
      <formula>($M$20)</formula>
    </cfRule>
  </conditionalFormatting>
  <conditionalFormatting sqref="I77">
    <cfRule type="expression" dxfId="80" priority="2">
      <formula>($M$20)</formula>
    </cfRule>
  </conditionalFormatting>
  <dataValidations count="13">
    <dataValidation type="list" allowBlank="1" showInputMessage="1" showErrorMessage="1" sqref="D63:D74 D49:D60" xr:uid="{F1C1F98E-0D3A-4719-937B-C5347223E00E}">
      <formula1>Types_de_contrat_personnels</formula1>
    </dataValidation>
    <dataValidation type="decimal" allowBlank="1" showInputMessage="1" showErrorMessage="1" sqref="D161" xr:uid="{37AC0D86-7FA3-412D-AC62-BAACF09FDFF2}">
      <formula1>0</formula1>
      <formula2>D160</formula2>
    </dataValidation>
    <dataValidation type="custom" allowBlank="1" showInputMessage="1" showErrorMessage="1" error="Valeur impossible (suppérieure au taux maximum ou partenaire inéligible)." sqref="E168" xr:uid="{20083B94-32F5-4F6E-8FD8-2C071E86E4AA}">
      <formula1>$M$167</formula1>
    </dataValidation>
    <dataValidation type="custom" allowBlank="1" showInputMessage="1" showErrorMessage="1" sqref="E167" xr:uid="{41C19225-3EF0-4610-BF3B-4C0A3EAAC5C8}">
      <formula1>$M$166</formula1>
    </dataValidation>
    <dataValidation type="custom" allowBlank="1" showInputMessage="1" showErrorMessage="1" sqref="H33:H44 E63:I74 H143:H154 H83:H94 H97:H108 H111:H122 H128:H139 B63:C74 B49:C60 E49:H60 G77:H78" xr:uid="{FA606FBB-B8A5-46CD-90FA-2820749802AE}">
      <formula1>$M$5</formula1>
    </dataValidation>
    <dataValidation type="custom" allowBlank="1" showInputMessage="1" showErrorMessage="1" error="Valeur impossible (suppérieure au taux maximum ou partenaire inéligible)." sqref="E169" xr:uid="{4DA8DDE8-6018-4E89-BD25-CA061C9A9825}">
      <formula1>$M$168</formula1>
    </dataValidation>
    <dataValidation operator="lessThan" allowBlank="1" showInputMessage="1" showErrorMessage="1" sqref="H123" xr:uid="{56FC34E8-F44C-4201-BE9F-3CC579579F25}"/>
    <dataValidation type="custom" allowBlank="1" showInputMessage="1" showErrorMessage="1" sqref="H61" xr:uid="{ADBA2080-4B21-4874-8C65-548D70EF62E6}">
      <formula1>0</formula1>
    </dataValidation>
    <dataValidation type="list" allowBlank="1" showInputMessage="1" showErrorMessage="1" prompt="- Menu déroulant" sqref="D15:I15" xr:uid="{A987453A-F403-4C80-895A-CEE2D0115052}">
      <formula1>list_civilité</formula1>
    </dataValidation>
    <dataValidation type="custom" allowBlank="1" showInputMessage="1" showErrorMessage="1" sqref="E170" xr:uid="{5F11330D-6CF1-4EF2-A9D9-1D011B2BBBFE}">
      <formula1>$M$9</formula1>
    </dataValidation>
    <dataValidation type="list" allowBlank="1" showInputMessage="1" showErrorMessage="1" prompt="- Menu déroulant" sqref="D9:I9" xr:uid="{CE049B5A-00C9-4921-BBA4-402ADF726F15}">
      <formula1>list_type_etab_part</formula1>
    </dataValidation>
    <dataValidation type="textLength" operator="equal" allowBlank="1" showInputMessage="1" showErrorMessage="1" error="Veuillez renseigner un numéro de SIRET valide." sqref="D10" xr:uid="{9D81C9A6-B1C6-42C1-85A2-BF768E0DCE97}">
      <formula1>14</formula1>
    </dataValidation>
    <dataValidation operator="greaterThanOrEqual" allowBlank="1" showInputMessage="1" showErrorMessage="1" sqref="E33:E44" xr:uid="{277FA28B-C2AF-40EF-9245-F7D061010F10}"/>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C54086-2C66-4570-BF7D-008190758721}">
          <x14:formula1>
            <xm:f>Réglages!$C$14:$C$21</xm:f>
          </x14:formula1>
          <xm:sqref>D33:D44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8">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VoletGeneral!$M$2&amp;"-13"</f>
        <v>0-13</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4EoqWvgWrRUzEV55dZnTC0OASvqXD/SwQT9R2ieRXbx9KDstev3Gq/1+VqxMlrSGq93LRN31pnEG6+MXvm4fTA==" saltValue="Pr1tZwSpAJuTa19h/KCtXA=="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79" priority="4">
      <formula>$M$24</formula>
    </cfRule>
  </conditionalFormatting>
  <conditionalFormatting sqref="B63:I74">
    <cfRule type="expression" dxfId="78" priority="9">
      <formula>$M$24</formula>
    </cfRule>
  </conditionalFormatting>
  <conditionalFormatting sqref="C160:D161 B168:H169 B175:F175">
    <cfRule type="expression" dxfId="77" priority="12">
      <formula>($M$22)</formula>
    </cfRule>
  </conditionalFormatting>
  <conditionalFormatting sqref="E170">
    <cfRule type="expression" dxfId="76" priority="13">
      <formula>NOT($M$9)</formula>
    </cfRule>
  </conditionalFormatting>
  <conditionalFormatting sqref="G77:H78">
    <cfRule type="expression" dxfId="75" priority="1">
      <formula>$M$25</formula>
    </cfRule>
  </conditionalFormatting>
  <conditionalFormatting sqref="H33:H44 H83:H94 H97:H108 H111:H122 H128:H139 H143:H154 E167">
    <cfRule type="expression" dxfId="74" priority="10">
      <formula>$M$24</formula>
    </cfRule>
  </conditionalFormatting>
  <conditionalFormatting sqref="H49:H60">
    <cfRule type="expression" dxfId="73" priority="3">
      <formula>$M$25</formula>
    </cfRule>
  </conditionalFormatting>
  <conditionalFormatting sqref="I32:I45 L48 I63:I76 B76:H76 I79 I81 I83:I95 I97:I109 I111:I125 I127:I140 I142:I155 I165:I171 B167:H167 B170 F170:H170">
    <cfRule type="expression" dxfId="72" priority="11">
      <formula>($M$20)</formula>
    </cfRule>
  </conditionalFormatting>
  <conditionalFormatting sqref="I47 I49:I61">
    <cfRule type="expression" dxfId="71" priority="5">
      <formula>($M$20)</formula>
    </cfRule>
  </conditionalFormatting>
  <conditionalFormatting sqref="I77">
    <cfRule type="expression" dxfId="70" priority="2">
      <formula>($M$20)</formula>
    </cfRule>
  </conditionalFormatting>
  <dataValidations count="13">
    <dataValidation type="list" allowBlank="1" showInputMessage="1" showErrorMessage="1" sqref="D63:D74 D49:D60" xr:uid="{8FE23E0A-BEFE-48F6-86C0-17F92DF822F2}">
      <formula1>Types_de_contrat_personnels</formula1>
    </dataValidation>
    <dataValidation type="decimal" allowBlank="1" showInputMessage="1" showErrorMessage="1" sqref="D161" xr:uid="{81E53212-C65E-45F4-A7BB-2D13E0D33D23}">
      <formula1>0</formula1>
      <formula2>D160</formula2>
    </dataValidation>
    <dataValidation type="custom" allowBlank="1" showInputMessage="1" showErrorMessage="1" error="Valeur impossible (suppérieure au taux maximum ou partenaire inéligible)." sqref="E168" xr:uid="{694D5AB1-C6B0-4B68-967E-F46921B99759}">
      <formula1>$M$167</formula1>
    </dataValidation>
    <dataValidation type="custom" allowBlank="1" showInputMessage="1" showErrorMessage="1" sqref="E167" xr:uid="{7330FAC8-2891-4F10-8C15-590A8BBBC76B}">
      <formula1>$M$166</formula1>
    </dataValidation>
    <dataValidation type="custom" allowBlank="1" showInputMessage="1" showErrorMessage="1" sqref="H33:H44 E63:I74 H143:H154 H83:H94 H97:H108 H111:H122 H128:H139 B63:C74 B49:C60 E49:H60 G77:H78" xr:uid="{FB37EFC6-374E-4E20-99AF-17B7D0C85EC2}">
      <formula1>$M$5</formula1>
    </dataValidation>
    <dataValidation type="custom" allowBlank="1" showInputMessage="1" showErrorMessage="1" error="Valeur impossible (suppérieure au taux maximum ou partenaire inéligible)." sqref="E169" xr:uid="{FC7E16D0-8489-481B-916E-924B072A9AB9}">
      <formula1>$M$168</formula1>
    </dataValidation>
    <dataValidation operator="lessThan" allowBlank="1" showInputMessage="1" showErrorMessage="1" sqref="H123" xr:uid="{D3A9BE53-B0DB-461F-A116-16EF76BDE95D}"/>
    <dataValidation type="custom" allowBlank="1" showInputMessage="1" showErrorMessage="1" sqref="H61" xr:uid="{D7F153F8-1B90-42C1-8E53-92925DD4943F}">
      <formula1>0</formula1>
    </dataValidation>
    <dataValidation type="list" allowBlank="1" showInputMessage="1" showErrorMessage="1" prompt="- Menu déroulant" sqref="D15:I15" xr:uid="{6883F0B8-1C15-4D7B-8A59-BD02298AB3C9}">
      <formula1>list_civilité</formula1>
    </dataValidation>
    <dataValidation type="custom" allowBlank="1" showInputMessage="1" showErrorMessage="1" sqref="E170" xr:uid="{B814131D-41C7-447A-908B-403BD0A4B0BB}">
      <formula1>$M$9</formula1>
    </dataValidation>
    <dataValidation type="list" allowBlank="1" showInputMessage="1" showErrorMessage="1" prompt="- Menu déroulant" sqref="D9:I9" xr:uid="{F0813321-769A-46F3-ACC4-4CAAE1897F7C}">
      <formula1>list_type_etab_part</formula1>
    </dataValidation>
    <dataValidation type="textLength" operator="equal" allowBlank="1" showInputMessage="1" showErrorMessage="1" error="Veuillez renseigner un numéro de SIRET valide." sqref="D10" xr:uid="{6328FE48-45CD-4F2C-BEFD-F1BFCCDDD24D}">
      <formula1>14</formula1>
    </dataValidation>
    <dataValidation operator="greaterThanOrEqual" allowBlank="1" showInputMessage="1" showErrorMessage="1" sqref="E33:E44" xr:uid="{F6F0F537-7E55-4465-8431-AB6700AB88BE}"/>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66756D7-A823-4B55-966D-F530F3297690}">
          <x14:formula1>
            <xm:f>Réglages!$C$14:$C$21</xm:f>
          </x14:formula1>
          <xm:sqref>D33:D44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9">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VoletGeneral!$M$2&amp;"-14"</f>
        <v>0-14</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wVjMfyKx/ZZxS6/C82jzp7SEvb/spRENBCMpIOJl26R15UOlHh4XydiZh3I8+c4sH+PED/DNLqgXknKTqQGqA==" saltValue="DVdOIFMA2IKJ1onstbNcYw=="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69" priority="4">
      <formula>$M$24</formula>
    </cfRule>
  </conditionalFormatting>
  <conditionalFormatting sqref="B63:I74">
    <cfRule type="expression" dxfId="68" priority="9">
      <formula>$M$24</formula>
    </cfRule>
  </conditionalFormatting>
  <conditionalFormatting sqref="C160:D161 B168:H169 B175:F175">
    <cfRule type="expression" dxfId="67" priority="12">
      <formula>($M$22)</formula>
    </cfRule>
  </conditionalFormatting>
  <conditionalFormatting sqref="E170">
    <cfRule type="expression" dxfId="66" priority="13">
      <formula>NOT($M$9)</formula>
    </cfRule>
  </conditionalFormatting>
  <conditionalFormatting sqref="G77:H78">
    <cfRule type="expression" dxfId="65" priority="1">
      <formula>$M$25</formula>
    </cfRule>
  </conditionalFormatting>
  <conditionalFormatting sqref="H33:H44 H83:H94 H97:H108 H111:H122 H128:H139 H143:H154 E167">
    <cfRule type="expression" dxfId="64" priority="10">
      <formula>$M$24</formula>
    </cfRule>
  </conditionalFormatting>
  <conditionalFormatting sqref="H49:H60">
    <cfRule type="expression" dxfId="63" priority="3">
      <formula>$M$25</formula>
    </cfRule>
  </conditionalFormatting>
  <conditionalFormatting sqref="I32:I45 L48 I63:I76 B76:H76 I79 I81 I83:I95 I97:I109 I111:I125 I127:I140 I142:I155 I165:I171 B167:H167 B170 F170:H170">
    <cfRule type="expression" dxfId="62" priority="11">
      <formula>($M$20)</formula>
    </cfRule>
  </conditionalFormatting>
  <conditionalFormatting sqref="I47 I49:I61">
    <cfRule type="expression" dxfId="61" priority="5">
      <formula>($M$20)</formula>
    </cfRule>
  </conditionalFormatting>
  <conditionalFormatting sqref="I77">
    <cfRule type="expression" dxfId="60" priority="2">
      <formula>($M$20)</formula>
    </cfRule>
  </conditionalFormatting>
  <dataValidations count="13">
    <dataValidation type="list" allowBlank="1" showInputMessage="1" showErrorMessage="1" sqref="D63:D74 D49:D60" xr:uid="{5133FCCA-34AC-4805-AFCC-B8508031D6AD}">
      <formula1>Types_de_contrat_personnels</formula1>
    </dataValidation>
    <dataValidation type="decimal" allowBlank="1" showInputMessage="1" showErrorMessage="1" sqref="D161" xr:uid="{ED226D26-DCCF-46EA-89FD-3F820C38EF7F}">
      <formula1>0</formula1>
      <formula2>D160</formula2>
    </dataValidation>
    <dataValidation type="custom" allowBlank="1" showInputMessage="1" showErrorMessage="1" error="Valeur impossible (suppérieure au taux maximum ou partenaire inéligible)." sqref="E168" xr:uid="{1C02E719-A4A1-4B2D-B43D-2FD812A46D24}">
      <formula1>$M$167</formula1>
    </dataValidation>
    <dataValidation type="custom" allowBlank="1" showInputMessage="1" showErrorMessage="1" sqref="E167" xr:uid="{7299D109-21C2-4DC6-84B6-C2EDE5BBBD1D}">
      <formula1>$M$166</formula1>
    </dataValidation>
    <dataValidation type="custom" allowBlank="1" showInputMessage="1" showErrorMessage="1" sqref="H33:H44 E63:I74 H143:H154 H83:H94 H97:H108 H111:H122 H128:H139 B63:C74 B49:C60 E49:H60 G77:H78" xr:uid="{F7583F7C-7C3E-4047-8285-F41F90423A06}">
      <formula1>$M$5</formula1>
    </dataValidation>
    <dataValidation type="custom" allowBlank="1" showInputMessage="1" showErrorMessage="1" error="Valeur impossible (suppérieure au taux maximum ou partenaire inéligible)." sqref="E169" xr:uid="{8FE17D9D-9454-4F0F-8D51-A2CCCEC36545}">
      <formula1>$M$168</formula1>
    </dataValidation>
    <dataValidation operator="lessThan" allowBlank="1" showInputMessage="1" showErrorMessage="1" sqref="H123" xr:uid="{8361D10A-AAE3-43B4-AE8F-89C83179FF4B}"/>
    <dataValidation type="custom" allowBlank="1" showInputMessage="1" showErrorMessage="1" sqref="H61" xr:uid="{C8D1E23C-252D-41A0-8D63-C47CBE1A1302}">
      <formula1>0</formula1>
    </dataValidation>
    <dataValidation type="list" allowBlank="1" showInputMessage="1" showErrorMessage="1" prompt="- Menu déroulant" sqref="D15:I15" xr:uid="{94D70FE2-F78A-4DD3-A444-8E5506F2C584}">
      <formula1>list_civilité</formula1>
    </dataValidation>
    <dataValidation type="custom" allowBlank="1" showInputMessage="1" showErrorMessage="1" sqref="E170" xr:uid="{23D0A0F4-9E7B-40F6-AB67-E7A27B719D23}">
      <formula1>$M$9</formula1>
    </dataValidation>
    <dataValidation type="list" allowBlank="1" showInputMessage="1" showErrorMessage="1" prompt="- Menu déroulant" sqref="D9:I9" xr:uid="{56EBCA97-6C4F-4BCD-A12E-4A445B245F2A}">
      <formula1>list_type_etab_part</formula1>
    </dataValidation>
    <dataValidation type="textLength" operator="equal" allowBlank="1" showInputMessage="1" showErrorMessage="1" error="Veuillez renseigner un numéro de SIRET valide." sqref="D10" xr:uid="{98A5FAD5-70FC-43C2-9828-4BD6D4CC02E7}">
      <formula1>14</formula1>
    </dataValidation>
    <dataValidation operator="greaterThanOrEqual" allowBlank="1" showInputMessage="1" showErrorMessage="1" sqref="E33:E44" xr:uid="{45A7A842-8062-418B-9693-BF8007A33772}"/>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E9F405C-4F55-43DB-87C1-256BFE980C94}">
          <x14:formula1>
            <xm:f>Réglages!$C$14:$C$21</xm:f>
          </x14:formula1>
          <xm:sqref>D33:D44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0">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VoletGeneral!$M$2&amp;"-15"</f>
        <v>0-15</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FFow1vzzNEYFKn7m6AfJuGg8akm9yqyhYhfrfk0ajPYWPHtMs0ZqImi/54Qt/GIdVBqV1ZtJPkp3ZNTeeNGuYg==" saltValue="MXLygGqyQ8pFRJGBotB7eA=="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59" priority="4">
      <formula>$M$24</formula>
    </cfRule>
  </conditionalFormatting>
  <conditionalFormatting sqref="B63:I74">
    <cfRule type="expression" dxfId="58" priority="9">
      <formula>$M$24</formula>
    </cfRule>
  </conditionalFormatting>
  <conditionalFormatting sqref="C160:D161 B168:H169 B175:F175">
    <cfRule type="expression" dxfId="57" priority="12">
      <formula>($M$22)</formula>
    </cfRule>
  </conditionalFormatting>
  <conditionalFormatting sqref="E170">
    <cfRule type="expression" dxfId="56" priority="13">
      <formula>NOT($M$9)</formula>
    </cfRule>
  </conditionalFormatting>
  <conditionalFormatting sqref="G77:H78">
    <cfRule type="expression" dxfId="55" priority="1">
      <formula>$M$25</formula>
    </cfRule>
  </conditionalFormatting>
  <conditionalFormatting sqref="H33:H44 H83:H94 H97:H108 H111:H122 H128:H139 H143:H154 E167">
    <cfRule type="expression" dxfId="54" priority="10">
      <formula>$M$24</formula>
    </cfRule>
  </conditionalFormatting>
  <conditionalFormatting sqref="H49:H60">
    <cfRule type="expression" dxfId="53" priority="3">
      <formula>$M$25</formula>
    </cfRule>
  </conditionalFormatting>
  <conditionalFormatting sqref="I32:I45 L48 I63:I76 B76:H76 I79 I81 I83:I95 I97:I109 I111:I125 I127:I140 I142:I155 I165:I171 B167:H167 B170 F170:H170">
    <cfRule type="expression" dxfId="52" priority="11">
      <formula>($M$20)</formula>
    </cfRule>
  </conditionalFormatting>
  <conditionalFormatting sqref="I47 I49:I61">
    <cfRule type="expression" dxfId="51" priority="5">
      <formula>($M$20)</formula>
    </cfRule>
  </conditionalFormatting>
  <conditionalFormatting sqref="I77">
    <cfRule type="expression" dxfId="50" priority="2">
      <formula>($M$20)</formula>
    </cfRule>
  </conditionalFormatting>
  <dataValidations count="13">
    <dataValidation type="list" allowBlank="1" showInputMessage="1" showErrorMessage="1" sqref="D63:D74 D49:D60" xr:uid="{870C6DEB-3C02-4448-8EEA-3000FEC6D438}">
      <formula1>Types_de_contrat_personnels</formula1>
    </dataValidation>
    <dataValidation type="decimal" allowBlank="1" showInputMessage="1" showErrorMessage="1" sqref="D161" xr:uid="{02956483-CE2D-4F51-BCCA-B14B7886DE5A}">
      <formula1>0</formula1>
      <formula2>D160</formula2>
    </dataValidation>
    <dataValidation type="custom" allowBlank="1" showInputMessage="1" showErrorMessage="1" error="Valeur impossible (suppérieure au taux maximum ou partenaire inéligible)." sqref="E168" xr:uid="{3FEBD144-85B1-42FB-BEAF-13E607DEA65B}">
      <formula1>$M$167</formula1>
    </dataValidation>
    <dataValidation type="custom" allowBlank="1" showInputMessage="1" showErrorMessage="1" sqref="E167" xr:uid="{CF41BDDB-620C-48D9-A286-8AA8AA8B9946}">
      <formula1>$M$166</formula1>
    </dataValidation>
    <dataValidation type="custom" allowBlank="1" showInputMessage="1" showErrorMessage="1" sqref="H33:H44 E63:I74 H143:H154 H83:H94 H97:H108 H111:H122 H128:H139 B63:C74 B49:C60 E49:H60 G77:H78" xr:uid="{C4F25A35-2C4C-4AE4-A390-294DCF197BF0}">
      <formula1>$M$5</formula1>
    </dataValidation>
    <dataValidation type="custom" allowBlank="1" showInputMessage="1" showErrorMessage="1" error="Valeur impossible (suppérieure au taux maximum ou partenaire inéligible)." sqref="E169" xr:uid="{576C1AC1-1813-457B-A9AD-96416F89F2D2}">
      <formula1>$M$168</formula1>
    </dataValidation>
    <dataValidation operator="lessThan" allowBlank="1" showInputMessage="1" showErrorMessage="1" sqref="H123" xr:uid="{9B1464CB-B9D5-4B74-B345-AF352A40697F}"/>
    <dataValidation type="custom" allowBlank="1" showInputMessage="1" showErrorMessage="1" sqref="H61" xr:uid="{A175FBFD-0782-46A2-AAB8-923419F46C93}">
      <formula1>0</formula1>
    </dataValidation>
    <dataValidation type="list" allowBlank="1" showInputMessage="1" showErrorMessage="1" prompt="- Menu déroulant" sqref="D15:I15" xr:uid="{747601F7-41D3-4240-8470-62C0CA5AB7FF}">
      <formula1>list_civilité</formula1>
    </dataValidation>
    <dataValidation type="custom" allowBlank="1" showInputMessage="1" showErrorMessage="1" sqref="E170" xr:uid="{50AE3687-7D6A-4371-9BAC-5500B11B1931}">
      <formula1>$M$9</formula1>
    </dataValidation>
    <dataValidation type="list" allowBlank="1" showInputMessage="1" showErrorMessage="1" prompt="- Menu déroulant" sqref="D9:I9" xr:uid="{942FDF43-58DD-4FE3-B9D5-B9008334DDCB}">
      <formula1>list_type_etab_part</formula1>
    </dataValidation>
    <dataValidation type="textLength" operator="equal" allowBlank="1" showInputMessage="1" showErrorMessage="1" error="Veuillez renseigner un numéro de SIRET valide." sqref="D10" xr:uid="{172BA077-43E9-4635-A5C7-AB6E11B9512D}">
      <formula1>14</formula1>
    </dataValidation>
    <dataValidation operator="greaterThanOrEqual" allowBlank="1" showInputMessage="1" showErrorMessage="1" sqref="E33:E44" xr:uid="{BF86D461-06D8-4435-A697-0F568D5A7A41}"/>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272361A-A4B8-48D9-8889-4221E61621F7}">
          <x14:formula1>
            <xm:f>Réglages!$C$14:$C$21</xm:f>
          </x14:formula1>
          <xm:sqref>D33:D44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1">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VoletGeneral!$M$2&amp;"-16"</f>
        <v>0-16</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310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Om2V6G15Z9tIoue+OCmO0Zx9wyN8bjflnCOUw0G4A4ExrCly2ZhCbXA2AJpPwrN8/n0HfXz+a3sDtYc1jBIMCg==" saltValue="EqSuSMmA2E4+hqkIRDQFpA=="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49" priority="4">
      <formula>$M$24</formula>
    </cfRule>
  </conditionalFormatting>
  <conditionalFormatting sqref="B63:I74">
    <cfRule type="expression" dxfId="48" priority="9">
      <formula>$M$24</formula>
    </cfRule>
  </conditionalFormatting>
  <conditionalFormatting sqref="C160:D161 B168:H169 B175:F175">
    <cfRule type="expression" dxfId="47" priority="12">
      <formula>($M$22)</formula>
    </cfRule>
  </conditionalFormatting>
  <conditionalFormatting sqref="E170">
    <cfRule type="expression" dxfId="46" priority="13">
      <formula>NOT($M$9)</formula>
    </cfRule>
  </conditionalFormatting>
  <conditionalFormatting sqref="G77:H78">
    <cfRule type="expression" dxfId="45" priority="1">
      <formula>$M$25</formula>
    </cfRule>
  </conditionalFormatting>
  <conditionalFormatting sqref="H33:H44 H83:H94 H97:H108 H111:H122 H128:H139 H143:H154 E167">
    <cfRule type="expression" dxfId="44" priority="10">
      <formula>$M$24</formula>
    </cfRule>
  </conditionalFormatting>
  <conditionalFormatting sqref="H49:H60">
    <cfRule type="expression" dxfId="43" priority="3">
      <formula>$M$25</formula>
    </cfRule>
  </conditionalFormatting>
  <conditionalFormatting sqref="I32:I45 L48 I63:I76 B76:H76 I79 I81 I83:I95 I97:I109 I111:I125 I127:I140 I142:I155 I165:I171 B167:H167 B170 F170:H170">
    <cfRule type="expression" dxfId="42" priority="11">
      <formula>($M$20)</formula>
    </cfRule>
  </conditionalFormatting>
  <conditionalFormatting sqref="I47 I49:I61">
    <cfRule type="expression" dxfId="41" priority="5">
      <formula>($M$20)</formula>
    </cfRule>
  </conditionalFormatting>
  <conditionalFormatting sqref="I77">
    <cfRule type="expression" dxfId="40" priority="2">
      <formula>($M$20)</formula>
    </cfRule>
  </conditionalFormatting>
  <dataValidations count="13">
    <dataValidation type="list" allowBlank="1" showInputMessage="1" showErrorMessage="1" sqref="D63:D74 D49:D60" xr:uid="{1AD5476A-1974-438A-B907-4F3B46285ADC}">
      <formula1>Types_de_contrat_personnels</formula1>
    </dataValidation>
    <dataValidation type="decimal" allowBlank="1" showInputMessage="1" showErrorMessage="1" sqref="D161" xr:uid="{7C4BCBD8-C2B9-40FD-AEBD-25416465782B}">
      <formula1>0</formula1>
      <formula2>D160</formula2>
    </dataValidation>
    <dataValidation type="custom" allowBlank="1" showInputMessage="1" showErrorMessage="1" error="Valeur impossible (suppérieure au taux maximum ou partenaire inéligible)." sqref="E168" xr:uid="{6FF109B6-3D4A-47FB-8497-146B98B5B158}">
      <formula1>$M$167</formula1>
    </dataValidation>
    <dataValidation type="custom" allowBlank="1" showInputMessage="1" showErrorMessage="1" sqref="E167" xr:uid="{4766F3F2-355B-460E-9597-66AA0AFEC2C6}">
      <formula1>$M$166</formula1>
    </dataValidation>
    <dataValidation type="custom" allowBlank="1" showInputMessage="1" showErrorMessage="1" sqref="H33:H44 E63:I74 H143:H154 H83:H94 H97:H108 H111:H122 H128:H139 B63:C74 B49:C60 E49:H60 G77:H78" xr:uid="{138E4CC0-ACDD-4EDE-8CE4-3FBD86A0D70A}">
      <formula1>$M$5</formula1>
    </dataValidation>
    <dataValidation type="custom" allowBlank="1" showInputMessage="1" showErrorMessage="1" error="Valeur impossible (suppérieure au taux maximum ou partenaire inéligible)." sqref="E169" xr:uid="{D15E3A9B-D217-4DE6-B082-797877AF0428}">
      <formula1>$M$168</formula1>
    </dataValidation>
    <dataValidation operator="lessThan" allowBlank="1" showInputMessage="1" showErrorMessage="1" sqref="H123" xr:uid="{9B2D11B8-62CE-48C9-A482-C8D7E2C75579}"/>
    <dataValidation type="custom" allowBlank="1" showInputMessage="1" showErrorMessage="1" sqref="H61" xr:uid="{522F47E9-82F8-4902-8B21-DD0C3E0026C2}">
      <formula1>0</formula1>
    </dataValidation>
    <dataValidation type="list" allowBlank="1" showInputMessage="1" showErrorMessage="1" prompt="- Menu déroulant" sqref="D15:I15" xr:uid="{0A43B3D5-24C1-45A8-AE78-E24346A40CE7}">
      <formula1>list_civilité</formula1>
    </dataValidation>
    <dataValidation type="custom" allowBlank="1" showInputMessage="1" showErrorMessage="1" sqref="E170" xr:uid="{FEE85360-1159-4261-814B-BA81A79B454D}">
      <formula1>$M$9</formula1>
    </dataValidation>
    <dataValidation type="list" allowBlank="1" showInputMessage="1" showErrorMessage="1" prompt="- Menu déroulant" sqref="D9:I9" xr:uid="{DCB224D7-C867-47C1-9A3C-C846CADCFD3A}">
      <formula1>list_type_etab_part</formula1>
    </dataValidation>
    <dataValidation type="textLength" operator="equal" allowBlank="1" showInputMessage="1" showErrorMessage="1" error="Veuillez renseigner un numéro de SIRET valide." sqref="D10" xr:uid="{E43D2497-3AD2-406C-9C5F-36497A547FE8}">
      <formula1>14</formula1>
    </dataValidation>
    <dataValidation operator="greaterThanOrEqual" allowBlank="1" showInputMessage="1" showErrorMessage="1" sqref="E33:E44" xr:uid="{D5F12220-4366-4E75-9ACE-2244D98684F6}"/>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6DFAD76-0BB3-47A2-A357-D179D8EC6911}">
          <x14:formula1>
            <xm:f>Réglages!$C$14:$C$21</xm:f>
          </x14:formula1>
          <xm:sqref>D33:D44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AD702"/>
  <sheetViews>
    <sheetView tabSelected="1" zoomScaleNormal="100" zoomScaleSheetLayoutView="100" workbookViewId="0">
      <selection activeCell="C5" sqref="C5:G5"/>
    </sheetView>
  </sheetViews>
  <sheetFormatPr baseColWidth="10" defaultColWidth="0" defaultRowHeight="0" customHeight="1" zeroHeight="1" outlineLevelCol="1" x14ac:dyDescent="0.25"/>
  <cols>
    <col min="1" max="1" width="3" style="54" customWidth="1"/>
    <col min="2" max="2" width="11.42578125" style="54" customWidth="1"/>
    <col min="3" max="3" width="27.5703125" style="54" customWidth="1"/>
    <col min="4" max="7" width="11.42578125" style="54" customWidth="1"/>
    <col min="8" max="8" width="15.5703125" style="54" customWidth="1"/>
    <col min="9" max="9" width="4.85546875" style="54" customWidth="1"/>
    <col min="10" max="10" width="13.42578125" style="41" hidden="1" customWidth="1" outlineLevel="1"/>
    <col min="11" max="11" width="6.5703125" style="41" hidden="1" customWidth="1" collapsed="1"/>
    <col min="12" max="14" width="6.5703125" style="41" hidden="1" customWidth="1"/>
    <col min="15" max="15" width="99.140625" style="41" hidden="1" customWidth="1"/>
    <col min="16" max="30" width="6.5703125" style="41" hidden="1" customWidth="1"/>
    <col min="31" max="16384" width="6.5703125" hidden="1"/>
  </cols>
  <sheetData>
    <row r="1" spans="1:15" s="21" customFormat="1" ht="14.25" customHeight="1" x14ac:dyDescent="0.25">
      <c r="A1" s="498"/>
      <c r="B1" s="498"/>
      <c r="C1" s="494" t="str">
        <f>Réglages!M2</f>
        <v>Défi Robotique</v>
      </c>
      <c r="D1" s="494"/>
      <c r="E1" s="494"/>
      <c r="F1" s="494"/>
      <c r="G1" s="494"/>
      <c r="H1" s="495">
        <f>Réglages!M5</f>
        <v>2024</v>
      </c>
      <c r="I1" s="55"/>
      <c r="J1" s="20"/>
    </row>
    <row r="2" spans="1:15" s="21" customFormat="1" ht="16.5" customHeight="1" x14ac:dyDescent="0.25">
      <c r="A2" s="498"/>
      <c r="B2" s="498"/>
      <c r="C2" s="494"/>
      <c r="D2" s="494"/>
      <c r="E2" s="494"/>
      <c r="F2" s="494"/>
      <c r="G2" s="494"/>
      <c r="H2" s="495"/>
      <c r="I2" s="55"/>
      <c r="J2" s="22"/>
    </row>
    <row r="3" spans="1:15" s="21" customFormat="1" ht="19.5" customHeight="1" x14ac:dyDescent="0.25">
      <c r="A3" s="498"/>
      <c r="B3" s="498"/>
      <c r="C3" s="494"/>
      <c r="D3" s="494"/>
      <c r="E3" s="494"/>
      <c r="F3" s="494"/>
      <c r="G3" s="494"/>
      <c r="H3" s="495"/>
      <c r="I3" s="55"/>
      <c r="J3" s="20"/>
    </row>
    <row r="4" spans="1:15" s="21" customFormat="1" ht="21.75" customHeight="1" x14ac:dyDescent="0.25">
      <c r="A4" s="498"/>
      <c r="B4" s="498"/>
      <c r="C4" s="494"/>
      <c r="D4" s="494"/>
      <c r="E4" s="494"/>
      <c r="F4" s="494"/>
      <c r="G4" s="494"/>
      <c r="H4" s="495"/>
      <c r="I4" s="55"/>
      <c r="J4" s="72" t="s">
        <v>64</v>
      </c>
    </row>
    <row r="5" spans="1:15" s="23" customFormat="1" ht="47.25" customHeight="1" x14ac:dyDescent="0.2">
      <c r="A5" s="498"/>
      <c r="B5" s="498"/>
      <c r="C5" s="495" t="s">
        <v>82</v>
      </c>
      <c r="D5" s="495"/>
      <c r="E5" s="495"/>
      <c r="F5" s="495"/>
      <c r="G5" s="495"/>
      <c r="H5" s="74"/>
      <c r="I5" s="174"/>
      <c r="J5" s="73" t="s">
        <v>65</v>
      </c>
    </row>
    <row r="6" spans="1:15" s="28" customFormat="1" ht="27.75" customHeight="1" thickBot="1" x14ac:dyDescent="0.3">
      <c r="B6" s="512" t="s">
        <v>318</v>
      </c>
      <c r="C6" s="512"/>
      <c r="D6" s="512"/>
      <c r="E6" s="512"/>
      <c r="F6" s="512"/>
      <c r="G6" s="512"/>
      <c r="H6" s="512"/>
      <c r="I6" s="165"/>
      <c r="J6" s="26"/>
      <c r="K6" s="27"/>
      <c r="L6" s="27"/>
    </row>
    <row r="7" spans="1:15" s="21" customFormat="1" ht="82.5" customHeight="1" x14ac:dyDescent="0.25">
      <c r="A7" s="48"/>
      <c r="B7" s="497" t="s">
        <v>350</v>
      </c>
      <c r="C7" s="497"/>
      <c r="D7" s="497"/>
      <c r="E7" s="497"/>
      <c r="F7" s="497"/>
      <c r="G7" s="497"/>
      <c r="H7" s="497"/>
      <c r="I7" s="167"/>
      <c r="J7" s="24"/>
      <c r="K7" s="25"/>
      <c r="L7" s="25"/>
      <c r="O7" s="438"/>
    </row>
    <row r="8" spans="1:15" s="30" customFormat="1" ht="15" customHeight="1" x14ac:dyDescent="0.25">
      <c r="A8" s="496" t="s">
        <v>67</v>
      </c>
      <c r="B8" s="496"/>
      <c r="C8" s="496"/>
      <c r="D8" s="496"/>
      <c r="E8" s="496"/>
      <c r="F8" s="496"/>
      <c r="G8" s="496"/>
      <c r="H8" s="496"/>
      <c r="I8" s="166"/>
      <c r="J8" s="29"/>
      <c r="O8" s="438"/>
    </row>
    <row r="9" spans="1:15" s="21" customFormat="1" ht="27" customHeight="1" x14ac:dyDescent="0.25">
      <c r="A9" s="48"/>
      <c r="B9" s="505" t="s">
        <v>66</v>
      </c>
      <c r="C9" s="505"/>
      <c r="D9" s="505"/>
      <c r="E9" s="505"/>
      <c r="F9" s="505"/>
      <c r="G9" s="505"/>
      <c r="H9" s="505"/>
      <c r="I9" s="168"/>
      <c r="J9" s="24"/>
      <c r="K9" s="25"/>
      <c r="L9" s="25"/>
      <c r="O9" s="438"/>
    </row>
    <row r="10" spans="1:15" s="21" customFormat="1" ht="29.1" customHeight="1" x14ac:dyDescent="0.25">
      <c r="A10" s="49"/>
      <c r="B10" s="516" t="str">
        <f>"Cependant, si vous avez besoin de modifier le document, merci de contacter l'ANR : "&amp;Réglages!$M$12</f>
        <v>Cependant, si vous avez besoin de modifier le document, merci de contacter l'ANR : DefiRobotique@agencerecherche.fr</v>
      </c>
      <c r="C10" s="516"/>
      <c r="D10" s="516"/>
      <c r="E10" s="516"/>
      <c r="F10" s="516"/>
      <c r="G10" s="516"/>
      <c r="H10" s="516"/>
      <c r="I10" s="168"/>
      <c r="J10" s="24"/>
      <c r="K10" s="25"/>
      <c r="L10" s="25"/>
    </row>
    <row r="11" spans="1:15" s="21" customFormat="1" ht="49.35" customHeight="1" x14ac:dyDescent="0.25">
      <c r="A11" s="48"/>
      <c r="B11" s="515" t="s">
        <v>101</v>
      </c>
      <c r="C11" s="515"/>
      <c r="D11" s="515"/>
      <c r="E11" s="515"/>
      <c r="F11" s="515"/>
      <c r="G11" s="515"/>
      <c r="H11" s="515"/>
      <c r="I11" s="164"/>
      <c r="J11" s="31"/>
    </row>
    <row r="12" spans="1:15" s="21" customFormat="1" ht="21.75" customHeight="1" x14ac:dyDescent="0.25">
      <c r="A12" s="48"/>
      <c r="B12" s="513" t="s">
        <v>68</v>
      </c>
      <c r="C12" s="505"/>
      <c r="D12" s="505"/>
      <c r="E12" s="505"/>
      <c r="F12" s="505"/>
      <c r="G12" s="505"/>
      <c r="H12" s="505"/>
      <c r="I12" s="168"/>
      <c r="J12" s="31"/>
    </row>
    <row r="13" spans="1:15" s="67" customFormat="1" ht="15" customHeight="1" x14ac:dyDescent="0.25">
      <c r="A13" s="487" t="s">
        <v>87</v>
      </c>
      <c r="B13" s="487"/>
      <c r="C13" s="487"/>
      <c r="D13" s="487"/>
      <c r="E13" s="487"/>
      <c r="F13" s="487"/>
      <c r="G13" s="487"/>
      <c r="H13" s="487"/>
      <c r="I13" s="159"/>
      <c r="J13" s="68"/>
    </row>
    <row r="14" spans="1:15" s="21" customFormat="1" ht="54" customHeight="1" x14ac:dyDescent="0.25">
      <c r="A14" s="48"/>
      <c r="B14" s="500" t="s">
        <v>107</v>
      </c>
      <c r="C14" s="500"/>
      <c r="D14" s="500"/>
      <c r="E14" s="500"/>
      <c r="F14" s="500"/>
      <c r="G14" s="500"/>
      <c r="H14" s="500"/>
      <c r="I14" s="162"/>
      <c r="J14" s="31"/>
    </row>
    <row r="15" spans="1:15" s="67" customFormat="1" ht="15" customHeight="1" x14ac:dyDescent="0.25">
      <c r="A15" s="487" t="s">
        <v>83</v>
      </c>
      <c r="B15" s="487"/>
      <c r="C15" s="487"/>
      <c r="D15" s="487"/>
      <c r="E15" s="487"/>
      <c r="F15" s="487"/>
      <c r="G15" s="487"/>
      <c r="H15" s="487"/>
      <c r="I15" s="159"/>
      <c r="J15" s="68"/>
    </row>
    <row r="16" spans="1:15" s="28" customFormat="1" ht="34.5" customHeight="1" x14ac:dyDescent="0.25">
      <c r="A16" s="75"/>
      <c r="B16" s="488" t="s">
        <v>199</v>
      </c>
      <c r="C16" s="488"/>
      <c r="D16" s="488"/>
      <c r="E16" s="488"/>
      <c r="F16" s="488"/>
      <c r="G16" s="488"/>
      <c r="H16" s="488"/>
      <c r="I16" s="160"/>
      <c r="J16" s="33"/>
    </row>
    <row r="17" spans="1:11" s="59" customFormat="1" ht="15" customHeight="1" x14ac:dyDescent="0.25">
      <c r="A17" s="57"/>
      <c r="B17" s="489" t="s">
        <v>75</v>
      </c>
      <c r="C17" s="489"/>
      <c r="D17" s="489"/>
      <c r="E17" s="489"/>
      <c r="F17" s="489"/>
      <c r="G17" s="489"/>
      <c r="H17" s="489"/>
      <c r="I17" s="161"/>
      <c r="J17" s="58"/>
    </row>
    <row r="18" spans="1:11" s="36" customFormat="1" ht="56.85" customHeight="1" x14ac:dyDescent="0.2">
      <c r="A18" s="48"/>
      <c r="B18" s="485" t="s">
        <v>328</v>
      </c>
      <c r="C18" s="486"/>
      <c r="D18" s="486"/>
      <c r="E18" s="486"/>
      <c r="F18" s="486"/>
      <c r="G18" s="486"/>
      <c r="H18" s="486"/>
      <c r="I18" s="163"/>
      <c r="J18" s="35"/>
    </row>
    <row r="19" spans="1:11" s="43" customFormat="1" ht="15" customHeight="1" x14ac:dyDescent="0.25">
      <c r="A19" s="57"/>
      <c r="B19" s="489" t="s">
        <v>77</v>
      </c>
      <c r="C19" s="489"/>
      <c r="D19" s="489"/>
      <c r="E19" s="489"/>
      <c r="F19" s="489"/>
      <c r="G19" s="489"/>
      <c r="H19" s="489"/>
      <c r="I19" s="161"/>
      <c r="J19" s="60"/>
    </row>
    <row r="20" spans="1:11" s="36" customFormat="1" ht="47.1" customHeight="1" x14ac:dyDescent="0.2">
      <c r="A20" s="48"/>
      <c r="B20" s="490" t="s">
        <v>200</v>
      </c>
      <c r="C20" s="491"/>
      <c r="D20" s="491"/>
      <c r="E20" s="491"/>
      <c r="F20" s="491"/>
      <c r="G20" s="491"/>
      <c r="H20" s="491"/>
      <c r="I20" s="163"/>
      <c r="J20" s="35"/>
    </row>
    <row r="21" spans="1:11" s="419" customFormat="1" ht="33" customHeight="1" x14ac:dyDescent="0.25">
      <c r="A21" s="214"/>
      <c r="B21" s="492" t="s">
        <v>275</v>
      </c>
      <c r="C21" s="493"/>
      <c r="D21" s="493"/>
      <c r="E21" s="493"/>
      <c r="F21" s="493"/>
      <c r="G21" s="493"/>
      <c r="H21" s="493"/>
      <c r="I21" s="424"/>
    </row>
    <row r="22" spans="1:11" s="419" customFormat="1" ht="45.75" customHeight="1" x14ac:dyDescent="0.25">
      <c r="A22" s="214"/>
      <c r="B22" s="492" t="s">
        <v>300</v>
      </c>
      <c r="C22" s="493"/>
      <c r="D22" s="493"/>
      <c r="E22" s="493"/>
      <c r="F22" s="493"/>
      <c r="G22" s="493"/>
      <c r="H22" s="493"/>
      <c r="I22" s="424"/>
    </row>
    <row r="23" spans="1:11" s="420" customFormat="1" ht="69.75" customHeight="1" x14ac:dyDescent="0.25">
      <c r="A23" s="418"/>
      <c r="B23" s="492" t="s">
        <v>334</v>
      </c>
      <c r="C23" s="493"/>
      <c r="D23" s="493"/>
      <c r="E23" s="493"/>
      <c r="F23" s="493"/>
      <c r="G23" s="493"/>
      <c r="H23" s="493"/>
      <c r="I23" s="425"/>
    </row>
    <row r="24" spans="1:11" s="420" customFormat="1" ht="30.75" customHeight="1" x14ac:dyDescent="0.25">
      <c r="A24" s="418"/>
      <c r="B24" s="485" t="s">
        <v>277</v>
      </c>
      <c r="C24" s="486"/>
      <c r="D24" s="486"/>
      <c r="E24" s="486"/>
      <c r="F24" s="486"/>
      <c r="G24" s="486"/>
      <c r="H24" s="486"/>
      <c r="I24" s="425"/>
    </row>
    <row r="25" spans="1:11" s="63" customFormat="1" ht="27" customHeight="1" thickBot="1" x14ac:dyDescent="0.3">
      <c r="A25" s="61"/>
      <c r="C25" s="514" t="s">
        <v>86</v>
      </c>
      <c r="D25" s="514"/>
      <c r="E25" s="514"/>
      <c r="F25" s="514"/>
      <c r="G25" s="514"/>
      <c r="H25" s="514"/>
      <c r="I25" s="175"/>
      <c r="J25" s="62"/>
    </row>
    <row r="26" spans="1:11" s="71" customFormat="1" ht="26.25" customHeight="1" x14ac:dyDescent="0.2">
      <c r="A26" s="69"/>
      <c r="B26" s="509" t="s">
        <v>307</v>
      </c>
      <c r="C26" s="510"/>
      <c r="D26" s="510"/>
      <c r="E26" s="510"/>
      <c r="F26" s="510"/>
      <c r="G26" s="510"/>
      <c r="H26" s="510"/>
      <c r="I26" s="176"/>
      <c r="J26" s="70"/>
    </row>
    <row r="27" spans="1:11" s="21" customFormat="1" ht="15" customHeight="1" x14ac:dyDescent="0.25">
      <c r="A27" s="48"/>
      <c r="B27" s="511" t="s">
        <v>69</v>
      </c>
      <c r="C27" s="511"/>
      <c r="D27" s="511"/>
      <c r="E27" s="511"/>
      <c r="F27" s="511"/>
      <c r="G27" s="511"/>
      <c r="H27" s="511"/>
      <c r="I27" s="173"/>
      <c r="J27" s="31"/>
    </row>
    <row r="28" spans="1:11" s="21" customFormat="1" ht="75" customHeight="1" x14ac:dyDescent="0.25">
      <c r="A28" s="48"/>
      <c r="B28" s="485" t="s">
        <v>335</v>
      </c>
      <c r="C28" s="485"/>
      <c r="D28" s="485"/>
      <c r="E28" s="485"/>
      <c r="F28" s="485"/>
      <c r="G28" s="485"/>
      <c r="H28" s="485"/>
      <c r="I28" s="162"/>
      <c r="J28" s="31"/>
      <c r="K28" s="34"/>
    </row>
    <row r="29" spans="1:11" s="43" customFormat="1" ht="15" customHeight="1" thickBot="1" x14ac:dyDescent="0.3">
      <c r="A29" s="64"/>
      <c r="B29" s="219"/>
      <c r="C29" s="504" t="s">
        <v>80</v>
      </c>
      <c r="D29" s="504"/>
      <c r="E29" s="504"/>
      <c r="F29" s="504"/>
      <c r="G29" s="504"/>
      <c r="H29" s="504"/>
      <c r="I29" s="177"/>
      <c r="J29" s="60"/>
    </row>
    <row r="30" spans="1:11" s="149" customFormat="1" ht="72.75" customHeight="1" x14ac:dyDescent="0.25">
      <c r="A30" s="147"/>
      <c r="B30" s="485" t="s">
        <v>276</v>
      </c>
      <c r="C30" s="485"/>
      <c r="D30" s="485"/>
      <c r="E30" s="485"/>
      <c r="F30" s="485"/>
      <c r="G30" s="485"/>
      <c r="H30" s="485"/>
      <c r="I30" s="162"/>
      <c r="J30" s="148"/>
    </row>
    <row r="31" spans="1:11" s="21" customFormat="1" ht="26.25" customHeight="1" x14ac:dyDescent="0.25">
      <c r="A31" s="48"/>
      <c r="B31" s="490" t="s">
        <v>190</v>
      </c>
      <c r="C31" s="490"/>
      <c r="D31" s="490"/>
      <c r="E31" s="490"/>
      <c r="F31" s="490"/>
      <c r="G31" s="490"/>
      <c r="H31" s="490"/>
      <c r="I31" s="171"/>
      <c r="J31" s="31"/>
    </row>
    <row r="32" spans="1:11" s="21" customFormat="1" ht="26.25" hidden="1" customHeight="1" x14ac:dyDescent="0.25">
      <c r="A32" s="48"/>
      <c r="B32" s="508" t="str">
        <f>"Les dépenses de personnel statutaire ne peuvent dépasser "&amp;Réglages!M19&amp;" % du total des dépenses éligibles, sauf exceptions justifiées."</f>
        <v>Les dépenses de personnel statutaire ne peuvent dépasser 40 % du total des dépenses éligibles, sauf exceptions justifiées.</v>
      </c>
      <c r="C32" s="508"/>
      <c r="D32" s="508"/>
      <c r="E32" s="508"/>
      <c r="F32" s="508"/>
      <c r="G32" s="508"/>
      <c r="H32" s="508"/>
      <c r="I32" s="171"/>
      <c r="J32" s="31"/>
    </row>
    <row r="33" spans="1:13" s="21" customFormat="1" ht="31.5" customHeight="1" x14ac:dyDescent="0.25">
      <c r="A33" s="48"/>
      <c r="B33" s="490" t="s">
        <v>93</v>
      </c>
      <c r="C33" s="490"/>
      <c r="D33" s="490"/>
      <c r="E33" s="490"/>
      <c r="F33" s="490"/>
      <c r="G33" s="490"/>
      <c r="H33" s="490"/>
      <c r="I33" s="171"/>
      <c r="J33" s="31"/>
    </row>
    <row r="34" spans="1:13" s="43" customFormat="1" ht="15" customHeight="1" thickBot="1" x14ac:dyDescent="0.3">
      <c r="A34" s="64"/>
      <c r="B34" s="219"/>
      <c r="C34" s="504" t="s">
        <v>193</v>
      </c>
      <c r="D34" s="504"/>
      <c r="E34" s="504"/>
      <c r="F34" s="504"/>
      <c r="G34" s="504"/>
      <c r="H34" s="504"/>
      <c r="I34" s="177"/>
      <c r="J34" s="60"/>
    </row>
    <row r="35" spans="1:13" s="149" customFormat="1" ht="96.75" customHeight="1" x14ac:dyDescent="0.25">
      <c r="A35" s="147"/>
      <c r="B35" s="500" t="s">
        <v>336</v>
      </c>
      <c r="C35" s="501"/>
      <c r="D35" s="501"/>
      <c r="E35" s="501"/>
      <c r="F35" s="501"/>
      <c r="G35" s="501"/>
      <c r="H35" s="501"/>
      <c r="I35" s="163"/>
      <c r="J35" s="148"/>
    </row>
    <row r="36" spans="1:13" s="42" customFormat="1" ht="15" customHeight="1" thickBot="1" x14ac:dyDescent="0.3">
      <c r="A36" s="65"/>
      <c r="B36" s="218"/>
      <c r="C36" s="504" t="s">
        <v>301</v>
      </c>
      <c r="D36" s="504"/>
      <c r="E36" s="504"/>
      <c r="F36" s="504"/>
      <c r="G36" s="504"/>
      <c r="H36" s="504"/>
      <c r="I36" s="177"/>
      <c r="J36" s="56"/>
    </row>
    <row r="37" spans="1:13" s="151" customFormat="1" ht="100.5" customHeight="1" x14ac:dyDescent="0.25">
      <c r="A37" s="147"/>
      <c r="B37" s="505" t="str">
        <f xml:space="preserve"> "Pour les partenaires à cout marginal, une partie des frais d’administration générale imputables au projet peut figurer parmi les dépenses éligibles. 
Ces frais ont un caractère forfaitaire et sont plafonnés à "&amp;Réglages!M16&amp;" % des dépenses éligibles réalisées dans la limite de l’aide accordée, hors frais généraux."&amp;"
Les partenaires à cout complet peuvent déclarer des frais de structure dans la limite de 68% des frais de personnels et de 7% du total hors personnel et facturation interne."</f>
        <v>Pour les partenaires à cout marginal, une partie des frais d’administration générale imputables au projet peut figurer parmi les dépenses éligibles. 
Ces frais ont un caractère forfaitaire et sont plafonnés à 20 % des dépenses éligibles réalisées dans la limite de l’aide accordée, hors frais généraux.
Les partenaires à cout complet peuvent déclarer des frais de structure dans la limite de 68% des frais de personnels et de 7% du total hors personnel et facturation interne.</v>
      </c>
      <c r="C37" s="506"/>
      <c r="D37" s="506"/>
      <c r="E37" s="506"/>
      <c r="F37" s="506"/>
      <c r="G37" s="506"/>
      <c r="H37" s="506"/>
      <c r="I37" s="163"/>
      <c r="J37" s="150"/>
    </row>
    <row r="38" spans="1:13" s="42" customFormat="1" ht="15" customHeight="1" thickBot="1" x14ac:dyDescent="0.3">
      <c r="A38" s="65"/>
      <c r="B38" s="218"/>
      <c r="C38" s="504" t="s">
        <v>191</v>
      </c>
      <c r="D38" s="504"/>
      <c r="E38" s="504"/>
      <c r="F38" s="504"/>
      <c r="G38" s="504"/>
      <c r="H38" s="504"/>
      <c r="I38" s="177"/>
      <c r="J38" s="56"/>
    </row>
    <row r="39" spans="1:13" s="21" customFormat="1" ht="15" customHeight="1" x14ac:dyDescent="0.25">
      <c r="A39" s="48"/>
      <c r="B39" s="502" t="s">
        <v>79</v>
      </c>
      <c r="C39" s="502"/>
      <c r="D39" s="502"/>
      <c r="E39" s="502"/>
      <c r="F39" s="502"/>
      <c r="G39" s="502"/>
      <c r="H39" s="502"/>
      <c r="I39" s="170"/>
      <c r="J39" s="31"/>
    </row>
    <row r="40" spans="1:13" s="21" customFormat="1" ht="93.75" customHeight="1" x14ac:dyDescent="0.25">
      <c r="A40" s="49"/>
      <c r="B40" s="490" t="s">
        <v>74</v>
      </c>
      <c r="C40" s="491"/>
      <c r="D40" s="491"/>
      <c r="E40" s="491"/>
      <c r="F40" s="491"/>
      <c r="G40" s="491"/>
      <c r="H40" s="491"/>
      <c r="I40" s="172"/>
      <c r="J40" s="31"/>
      <c r="K40" s="37"/>
    </row>
    <row r="41" spans="1:13" s="21" customFormat="1" ht="18.75" customHeight="1" thickBot="1" x14ac:dyDescent="0.3">
      <c r="A41" s="50"/>
      <c r="C41" s="504" t="s">
        <v>192</v>
      </c>
      <c r="D41" s="504"/>
      <c r="E41" s="504"/>
      <c r="F41" s="504"/>
      <c r="G41" s="504"/>
      <c r="H41" s="504"/>
      <c r="I41" s="177"/>
      <c r="J41" s="31"/>
      <c r="M41" s="42"/>
    </row>
    <row r="42" spans="1:13" s="39" customFormat="1" ht="41.25" customHeight="1" x14ac:dyDescent="0.2">
      <c r="A42" s="48"/>
      <c r="B42" s="503" t="s">
        <v>271</v>
      </c>
      <c r="C42" s="503"/>
      <c r="D42" s="503"/>
      <c r="E42" s="503"/>
      <c r="F42" s="503"/>
      <c r="G42" s="503"/>
      <c r="H42" s="503"/>
      <c r="I42" s="172"/>
      <c r="J42" s="38"/>
    </row>
    <row r="43" spans="1:13" s="23" customFormat="1" ht="40.5" customHeight="1" x14ac:dyDescent="0.2">
      <c r="A43" s="48"/>
      <c r="B43" s="491" t="s">
        <v>278</v>
      </c>
      <c r="C43" s="491"/>
      <c r="D43" s="491"/>
      <c r="E43" s="491"/>
      <c r="F43" s="491"/>
      <c r="G43" s="491"/>
      <c r="H43" s="491"/>
      <c r="I43" s="172"/>
      <c r="J43" s="32"/>
    </row>
    <row r="44" spans="1:13" s="42" customFormat="1" ht="15" customHeight="1" x14ac:dyDescent="0.25">
      <c r="A44" s="66"/>
      <c r="B44" s="489" t="s">
        <v>102</v>
      </c>
      <c r="C44" s="489"/>
      <c r="D44" s="489"/>
      <c r="E44" s="489"/>
      <c r="F44" s="489"/>
      <c r="G44" s="489"/>
      <c r="H44" s="489"/>
      <c r="I44" s="161"/>
      <c r="J44" s="56"/>
    </row>
    <row r="45" spans="1:13" s="20" customFormat="1" ht="60" customHeight="1" x14ac:dyDescent="0.25">
      <c r="A45" s="51"/>
      <c r="B45" s="491" t="s">
        <v>202</v>
      </c>
      <c r="C45" s="507"/>
      <c r="D45" s="507"/>
      <c r="E45" s="507"/>
      <c r="F45" s="507"/>
      <c r="G45" s="507"/>
      <c r="H45" s="507"/>
      <c r="I45" s="199"/>
      <c r="J45" s="31"/>
    </row>
    <row r="46" spans="1:13" s="40" customFormat="1" ht="15" hidden="1" customHeight="1" x14ac:dyDescent="0.25">
      <c r="A46" s="52"/>
      <c r="B46" s="499"/>
      <c r="C46" s="499"/>
      <c r="D46" s="499"/>
      <c r="E46" s="499"/>
      <c r="F46" s="499"/>
      <c r="G46" s="499"/>
      <c r="H46" s="499"/>
      <c r="I46" s="169"/>
    </row>
    <row r="47" spans="1:13" s="40" customFormat="1" ht="15" hidden="1" x14ac:dyDescent="0.25">
      <c r="A47" s="52"/>
      <c r="B47" s="52"/>
      <c r="C47" s="52"/>
      <c r="D47" s="52"/>
      <c r="E47" s="52"/>
      <c r="F47" s="52"/>
      <c r="G47" s="52"/>
      <c r="H47" s="52"/>
      <c r="I47" s="52"/>
    </row>
    <row r="48" spans="1:13" s="40" customFormat="1" ht="15" hidden="1" x14ac:dyDescent="0.25">
      <c r="A48" s="52"/>
      <c r="B48" s="52"/>
      <c r="C48" s="52"/>
      <c r="D48" s="52"/>
      <c r="E48" s="52"/>
      <c r="F48" s="52"/>
      <c r="G48" s="52"/>
      <c r="H48" s="52"/>
      <c r="I48" s="52"/>
    </row>
    <row r="49" spans="1:9" s="40" customFormat="1" ht="15" hidden="1" x14ac:dyDescent="0.25">
      <c r="A49" s="52"/>
      <c r="B49" s="52"/>
      <c r="C49" s="52"/>
      <c r="D49" s="52"/>
      <c r="E49" s="52"/>
      <c r="F49" s="52"/>
      <c r="G49" s="52"/>
      <c r="H49" s="52"/>
      <c r="I49" s="52"/>
    </row>
    <row r="50" spans="1:9" s="40" customFormat="1" ht="15" hidden="1" x14ac:dyDescent="0.25">
      <c r="A50" s="52"/>
      <c r="B50" s="52"/>
      <c r="C50" s="52"/>
      <c r="D50" s="52"/>
      <c r="E50" s="52"/>
      <c r="F50" s="52"/>
      <c r="G50" s="52"/>
      <c r="H50" s="52"/>
      <c r="I50" s="52"/>
    </row>
    <row r="51" spans="1:9" s="40" customFormat="1" ht="15" hidden="1" x14ac:dyDescent="0.25">
      <c r="A51" s="52"/>
      <c r="B51" s="52"/>
      <c r="C51" s="52"/>
      <c r="D51" s="52"/>
      <c r="E51" s="52"/>
      <c r="F51" s="52"/>
      <c r="G51" s="52"/>
      <c r="H51" s="52"/>
      <c r="I51" s="52"/>
    </row>
    <row r="52" spans="1:9" s="40" customFormat="1" ht="15" hidden="1" x14ac:dyDescent="0.25">
      <c r="A52" s="52"/>
      <c r="B52" s="52"/>
      <c r="C52" s="52"/>
      <c r="D52" s="52"/>
      <c r="E52" s="52"/>
      <c r="F52" s="52"/>
      <c r="G52" s="52"/>
      <c r="H52" s="52"/>
      <c r="I52" s="52"/>
    </row>
    <row r="53" spans="1:9" s="40" customFormat="1" ht="15" hidden="1" x14ac:dyDescent="0.25">
      <c r="A53" s="52"/>
      <c r="B53" s="52"/>
      <c r="C53" s="52"/>
      <c r="D53" s="52"/>
      <c r="E53" s="52"/>
      <c r="F53" s="52"/>
      <c r="G53" s="52"/>
      <c r="H53" s="52"/>
      <c r="I53" s="52"/>
    </row>
    <row r="54" spans="1:9" s="40" customFormat="1" ht="15" hidden="1" x14ac:dyDescent="0.25">
      <c r="A54" s="52"/>
      <c r="B54" s="52"/>
      <c r="C54" s="52"/>
      <c r="D54" s="52"/>
      <c r="E54" s="52"/>
      <c r="F54" s="52"/>
      <c r="G54" s="52"/>
      <c r="H54" s="52"/>
      <c r="I54" s="52"/>
    </row>
    <row r="55" spans="1:9" s="40" customFormat="1" ht="15" hidden="1" x14ac:dyDescent="0.25">
      <c r="A55" s="52"/>
      <c r="B55" s="52"/>
      <c r="C55" s="52"/>
      <c r="D55" s="52"/>
      <c r="E55" s="52"/>
      <c r="F55" s="52"/>
      <c r="G55" s="52"/>
      <c r="H55" s="52"/>
      <c r="I55" s="52"/>
    </row>
    <row r="56" spans="1:9" s="40" customFormat="1" ht="15" hidden="1" x14ac:dyDescent="0.25">
      <c r="A56" s="52"/>
      <c r="B56" s="52"/>
      <c r="C56" s="52"/>
      <c r="D56" s="52"/>
      <c r="E56" s="52"/>
      <c r="F56" s="52"/>
      <c r="G56" s="52"/>
      <c r="H56" s="52"/>
      <c r="I56" s="52"/>
    </row>
    <row r="57" spans="1:9" s="40" customFormat="1" ht="15" hidden="1" x14ac:dyDescent="0.25">
      <c r="A57" s="52"/>
      <c r="B57" s="52"/>
      <c r="C57" s="52"/>
      <c r="D57" s="52"/>
      <c r="E57" s="52"/>
      <c r="F57" s="52"/>
      <c r="G57" s="52"/>
      <c r="H57" s="52"/>
      <c r="I57" s="52"/>
    </row>
    <row r="58" spans="1:9" s="40" customFormat="1" ht="15" hidden="1" x14ac:dyDescent="0.25">
      <c r="A58" s="52"/>
      <c r="B58" s="52"/>
      <c r="C58" s="52"/>
      <c r="D58" s="52"/>
      <c r="E58" s="52"/>
      <c r="F58" s="52"/>
      <c r="G58" s="52"/>
      <c r="H58" s="52"/>
      <c r="I58" s="52"/>
    </row>
    <row r="59" spans="1:9" s="40" customFormat="1" ht="15" hidden="1" x14ac:dyDescent="0.25">
      <c r="A59" s="52"/>
      <c r="B59" s="52"/>
      <c r="C59" s="52"/>
      <c r="D59" s="52"/>
      <c r="E59" s="52"/>
      <c r="F59" s="52"/>
      <c r="G59" s="52"/>
      <c r="H59" s="52"/>
      <c r="I59" s="52"/>
    </row>
    <row r="60" spans="1:9" s="40" customFormat="1" ht="15" hidden="1" x14ac:dyDescent="0.25">
      <c r="A60" s="53"/>
      <c r="B60" s="53"/>
      <c r="C60" s="53"/>
      <c r="D60" s="53"/>
      <c r="E60" s="53"/>
      <c r="F60" s="53"/>
      <c r="G60" s="53"/>
      <c r="H60" s="53"/>
      <c r="I60" s="53"/>
    </row>
    <row r="61" spans="1:9" s="40" customFormat="1" ht="15" hidden="1" x14ac:dyDescent="0.25">
      <c r="A61" s="53"/>
      <c r="B61" s="53"/>
      <c r="C61" s="53"/>
      <c r="D61" s="53"/>
      <c r="E61" s="53"/>
      <c r="F61" s="53"/>
      <c r="G61" s="53"/>
      <c r="H61" s="53"/>
      <c r="I61" s="53"/>
    </row>
    <row r="62" spans="1:9" s="40" customFormat="1" ht="15" hidden="1" x14ac:dyDescent="0.25">
      <c r="A62" s="53"/>
      <c r="B62" s="53"/>
      <c r="C62" s="53"/>
      <c r="D62" s="53"/>
      <c r="E62" s="53"/>
      <c r="F62" s="53"/>
      <c r="G62" s="53"/>
      <c r="H62" s="53"/>
      <c r="I62" s="53"/>
    </row>
    <row r="63" spans="1:9" s="40" customFormat="1" ht="15" hidden="1" x14ac:dyDescent="0.25">
      <c r="A63" s="53"/>
      <c r="B63" s="53"/>
      <c r="C63" s="53"/>
      <c r="D63" s="53"/>
      <c r="E63" s="53"/>
      <c r="F63" s="53"/>
      <c r="G63" s="53"/>
      <c r="H63" s="53"/>
      <c r="I63" s="53"/>
    </row>
    <row r="64" spans="1:9" s="40" customFormat="1" ht="15" hidden="1" x14ac:dyDescent="0.25">
      <c r="A64" s="53"/>
      <c r="B64" s="53"/>
      <c r="C64" s="53"/>
      <c r="D64" s="53"/>
      <c r="E64" s="53"/>
      <c r="F64" s="53"/>
      <c r="G64" s="53"/>
      <c r="H64" s="53"/>
      <c r="I64" s="53"/>
    </row>
    <row r="65" spans="1:9" s="40" customFormat="1" ht="15" hidden="1" x14ac:dyDescent="0.25">
      <c r="A65" s="53"/>
      <c r="B65" s="53"/>
      <c r="C65" s="53"/>
      <c r="D65" s="53"/>
      <c r="E65" s="53"/>
      <c r="F65" s="53"/>
      <c r="G65" s="53"/>
      <c r="H65" s="53"/>
      <c r="I65" s="53"/>
    </row>
    <row r="66" spans="1:9" s="40" customFormat="1" ht="15" hidden="1" x14ac:dyDescent="0.25">
      <c r="A66" s="53"/>
      <c r="B66" s="53"/>
      <c r="C66" s="53"/>
      <c r="D66" s="53"/>
      <c r="E66" s="53"/>
      <c r="F66" s="53"/>
      <c r="G66" s="53"/>
      <c r="H66" s="53"/>
      <c r="I66" s="53"/>
    </row>
    <row r="67" spans="1:9" s="40" customFormat="1" ht="15" hidden="1" x14ac:dyDescent="0.25">
      <c r="A67" s="53"/>
      <c r="B67" s="53"/>
      <c r="C67" s="53"/>
      <c r="D67" s="53"/>
      <c r="E67" s="53"/>
      <c r="F67" s="53"/>
      <c r="G67" s="53"/>
      <c r="H67" s="53"/>
      <c r="I67" s="53"/>
    </row>
    <row r="68" spans="1:9" s="40" customFormat="1" ht="15" hidden="1" x14ac:dyDescent="0.25">
      <c r="A68" s="53"/>
      <c r="B68" s="53"/>
      <c r="C68" s="53"/>
      <c r="D68" s="53"/>
      <c r="E68" s="53"/>
      <c r="F68" s="53"/>
      <c r="G68" s="53"/>
      <c r="H68" s="53"/>
      <c r="I68" s="53"/>
    </row>
    <row r="69" spans="1:9" s="40" customFormat="1" ht="15" hidden="1" x14ac:dyDescent="0.25">
      <c r="A69" s="53"/>
      <c r="B69" s="53"/>
      <c r="C69" s="53"/>
      <c r="D69" s="53"/>
      <c r="E69" s="53"/>
      <c r="F69" s="53"/>
      <c r="G69" s="53"/>
      <c r="H69" s="53"/>
      <c r="I69" s="53"/>
    </row>
    <row r="70" spans="1:9" s="40" customFormat="1" ht="15" hidden="1" x14ac:dyDescent="0.25">
      <c r="A70" s="53"/>
      <c r="B70" s="53"/>
      <c r="C70" s="53"/>
      <c r="D70" s="53"/>
      <c r="E70" s="53"/>
      <c r="F70" s="53"/>
      <c r="G70" s="53"/>
      <c r="H70" s="53"/>
      <c r="I70" s="53"/>
    </row>
    <row r="71" spans="1:9" s="40" customFormat="1" ht="15" hidden="1" x14ac:dyDescent="0.25">
      <c r="A71" s="53"/>
      <c r="B71" s="53"/>
      <c r="C71" s="53"/>
      <c r="D71" s="53"/>
      <c r="E71" s="53"/>
      <c r="F71" s="53"/>
      <c r="G71" s="53"/>
      <c r="H71" s="53"/>
      <c r="I71" s="53"/>
    </row>
    <row r="72" spans="1:9" s="40" customFormat="1" ht="15" hidden="1" x14ac:dyDescent="0.25">
      <c r="A72" s="53"/>
      <c r="B72" s="53"/>
      <c r="C72" s="53"/>
      <c r="D72" s="53"/>
      <c r="E72" s="53"/>
      <c r="F72" s="53"/>
      <c r="G72" s="53"/>
      <c r="H72" s="53"/>
      <c r="I72" s="53"/>
    </row>
    <row r="73" spans="1:9" s="40" customFormat="1" ht="15" hidden="1" x14ac:dyDescent="0.25">
      <c r="A73" s="53"/>
      <c r="B73" s="53"/>
      <c r="C73" s="53"/>
      <c r="D73" s="53"/>
      <c r="E73" s="53"/>
      <c r="F73" s="53"/>
      <c r="G73" s="53"/>
      <c r="H73" s="53"/>
      <c r="I73" s="53"/>
    </row>
    <row r="74" spans="1:9" s="40" customFormat="1" ht="15" hidden="1" x14ac:dyDescent="0.25">
      <c r="A74" s="53"/>
      <c r="B74" s="53"/>
      <c r="C74" s="53"/>
      <c r="D74" s="53"/>
      <c r="E74" s="53"/>
      <c r="F74" s="53"/>
      <c r="G74" s="53"/>
      <c r="H74" s="53"/>
      <c r="I74" s="53"/>
    </row>
    <row r="75" spans="1:9" s="40" customFormat="1" ht="15" hidden="1" x14ac:dyDescent="0.25">
      <c r="A75" s="53"/>
      <c r="B75" s="53"/>
      <c r="C75" s="53"/>
      <c r="D75" s="53"/>
      <c r="E75" s="53"/>
      <c r="F75" s="53"/>
      <c r="G75" s="53"/>
      <c r="H75" s="53"/>
      <c r="I75" s="53"/>
    </row>
    <row r="76" spans="1:9" s="40" customFormat="1" ht="15" hidden="1" x14ac:dyDescent="0.25">
      <c r="A76" s="53"/>
      <c r="B76" s="53"/>
      <c r="C76" s="53"/>
      <c r="D76" s="53"/>
      <c r="E76" s="53"/>
      <c r="F76" s="53"/>
      <c r="G76" s="53"/>
      <c r="H76" s="53"/>
      <c r="I76" s="53"/>
    </row>
    <row r="77" spans="1:9" s="40" customFormat="1" ht="15" hidden="1" x14ac:dyDescent="0.25">
      <c r="A77" s="53"/>
      <c r="B77" s="53"/>
      <c r="C77" s="53"/>
      <c r="D77" s="53"/>
      <c r="E77" s="53"/>
      <c r="F77" s="53"/>
      <c r="G77" s="53"/>
      <c r="H77" s="53"/>
      <c r="I77" s="53"/>
    </row>
    <row r="78" spans="1:9" s="40" customFormat="1" ht="15" hidden="1" x14ac:dyDescent="0.25">
      <c r="A78" s="53"/>
      <c r="B78" s="53"/>
      <c r="C78" s="53"/>
      <c r="D78" s="53"/>
      <c r="E78" s="53"/>
      <c r="F78" s="53"/>
      <c r="G78" s="53"/>
      <c r="H78" s="53"/>
      <c r="I78" s="53"/>
    </row>
    <row r="79" spans="1:9" s="40" customFormat="1" ht="15" hidden="1" x14ac:dyDescent="0.25">
      <c r="A79" s="53"/>
      <c r="B79" s="53"/>
      <c r="C79" s="53"/>
      <c r="D79" s="53"/>
      <c r="E79" s="53"/>
      <c r="F79" s="53"/>
      <c r="G79" s="53"/>
      <c r="H79" s="53"/>
      <c r="I79" s="53"/>
    </row>
    <row r="80" spans="1:9" s="40" customFormat="1" ht="15" hidden="1" x14ac:dyDescent="0.25">
      <c r="A80" s="53"/>
      <c r="B80" s="53"/>
      <c r="C80" s="53"/>
      <c r="D80" s="53"/>
      <c r="E80" s="53"/>
      <c r="F80" s="53"/>
      <c r="G80" s="53"/>
      <c r="H80" s="53"/>
      <c r="I80" s="53"/>
    </row>
    <row r="81" spans="1:9" s="40" customFormat="1" ht="15" hidden="1" x14ac:dyDescent="0.25">
      <c r="A81" s="53"/>
      <c r="B81" s="53"/>
      <c r="C81" s="53"/>
      <c r="D81" s="53"/>
      <c r="E81" s="53"/>
      <c r="F81" s="53"/>
      <c r="G81" s="53"/>
      <c r="H81" s="53"/>
      <c r="I81" s="53"/>
    </row>
    <row r="82" spans="1:9" s="40" customFormat="1" ht="15" hidden="1" x14ac:dyDescent="0.25">
      <c r="A82" s="53"/>
      <c r="B82" s="53"/>
      <c r="C82" s="53"/>
      <c r="D82" s="53"/>
      <c r="E82" s="53"/>
      <c r="F82" s="53"/>
      <c r="G82" s="53"/>
      <c r="H82" s="53"/>
      <c r="I82" s="53"/>
    </row>
    <row r="83" spans="1:9" s="40" customFormat="1" ht="15" hidden="1" x14ac:dyDescent="0.25">
      <c r="A83" s="53"/>
      <c r="B83" s="53"/>
      <c r="C83" s="53"/>
      <c r="D83" s="53"/>
      <c r="E83" s="53"/>
      <c r="F83" s="53"/>
      <c r="G83" s="53"/>
      <c r="H83" s="53"/>
      <c r="I83" s="53"/>
    </row>
    <row r="84" spans="1:9" s="40" customFormat="1" ht="15" hidden="1" x14ac:dyDescent="0.25">
      <c r="A84" s="53"/>
      <c r="B84" s="53"/>
      <c r="C84" s="53"/>
      <c r="D84" s="53"/>
      <c r="E84" s="53"/>
      <c r="F84" s="53"/>
      <c r="G84" s="53"/>
      <c r="H84" s="53"/>
      <c r="I84" s="53"/>
    </row>
    <row r="85" spans="1:9" s="40" customFormat="1" ht="15" hidden="1" x14ac:dyDescent="0.25">
      <c r="A85" s="53"/>
      <c r="B85" s="53"/>
      <c r="C85" s="53"/>
      <c r="D85" s="53"/>
      <c r="E85" s="53"/>
      <c r="F85" s="53"/>
      <c r="G85" s="53"/>
      <c r="H85" s="53"/>
      <c r="I85" s="53"/>
    </row>
    <row r="86" spans="1:9" s="40" customFormat="1" ht="15" hidden="1" x14ac:dyDescent="0.25">
      <c r="A86" s="53"/>
      <c r="B86" s="53"/>
      <c r="C86" s="53"/>
      <c r="D86" s="53"/>
      <c r="E86" s="53"/>
      <c r="F86" s="53"/>
      <c r="G86" s="53"/>
      <c r="H86" s="53"/>
      <c r="I86" s="53"/>
    </row>
    <row r="87" spans="1:9" s="40" customFormat="1" ht="15" hidden="1" x14ac:dyDescent="0.25">
      <c r="A87" s="53"/>
      <c r="B87" s="53"/>
      <c r="C87" s="53"/>
      <c r="D87" s="53"/>
      <c r="E87" s="53"/>
      <c r="F87" s="53"/>
      <c r="G87" s="53"/>
      <c r="H87" s="53"/>
      <c r="I87" s="53"/>
    </row>
    <row r="88" spans="1:9" s="40" customFormat="1" ht="15" hidden="1" x14ac:dyDescent="0.25">
      <c r="A88" s="53"/>
      <c r="B88" s="53"/>
      <c r="C88" s="53"/>
      <c r="D88" s="53"/>
      <c r="E88" s="53"/>
      <c r="F88" s="53"/>
      <c r="G88" s="53"/>
      <c r="H88" s="53"/>
      <c r="I88" s="53"/>
    </row>
    <row r="89" spans="1:9" s="40" customFormat="1" ht="15" hidden="1" x14ac:dyDescent="0.25">
      <c r="A89" s="53"/>
      <c r="B89" s="53"/>
      <c r="C89" s="53"/>
      <c r="D89" s="53"/>
      <c r="E89" s="53"/>
      <c r="F89" s="53"/>
      <c r="G89" s="53"/>
      <c r="H89" s="53"/>
      <c r="I89" s="53"/>
    </row>
    <row r="90" spans="1:9" s="40" customFormat="1" ht="15" hidden="1" x14ac:dyDescent="0.25">
      <c r="A90" s="53"/>
      <c r="B90" s="53"/>
      <c r="C90" s="53"/>
      <c r="D90" s="53"/>
      <c r="E90" s="53"/>
      <c r="F90" s="53"/>
      <c r="G90" s="53"/>
      <c r="H90" s="53"/>
      <c r="I90" s="53"/>
    </row>
    <row r="91" spans="1:9" s="40" customFormat="1" ht="15" hidden="1" x14ac:dyDescent="0.25">
      <c r="A91" s="53"/>
      <c r="B91" s="53"/>
      <c r="C91" s="53"/>
      <c r="D91" s="53"/>
      <c r="E91" s="53"/>
      <c r="F91" s="53"/>
      <c r="G91" s="53"/>
      <c r="H91" s="53"/>
      <c r="I91" s="53"/>
    </row>
    <row r="92" spans="1:9" s="40" customFormat="1" ht="15" hidden="1" x14ac:dyDescent="0.25">
      <c r="A92" s="53"/>
      <c r="B92" s="53"/>
      <c r="C92" s="53"/>
      <c r="D92" s="53"/>
      <c r="E92" s="53"/>
      <c r="F92" s="53"/>
      <c r="G92" s="53"/>
      <c r="H92" s="53"/>
      <c r="I92" s="53"/>
    </row>
    <row r="93" spans="1:9" s="40" customFormat="1" ht="15" hidden="1" x14ac:dyDescent="0.25">
      <c r="A93" s="53"/>
      <c r="B93" s="53"/>
      <c r="C93" s="53"/>
      <c r="D93" s="53"/>
      <c r="E93" s="53"/>
      <c r="F93" s="53"/>
      <c r="G93" s="53"/>
      <c r="H93" s="53"/>
      <c r="I93" s="53"/>
    </row>
    <row r="94" spans="1:9" s="40" customFormat="1" ht="15" hidden="1" x14ac:dyDescent="0.25">
      <c r="A94" s="53"/>
      <c r="B94" s="53"/>
      <c r="C94" s="53"/>
      <c r="D94" s="53"/>
      <c r="E94" s="53"/>
      <c r="F94" s="53"/>
      <c r="G94" s="53"/>
      <c r="H94" s="53"/>
      <c r="I94" s="53"/>
    </row>
    <row r="95" spans="1:9" s="40" customFormat="1" ht="15" hidden="1" x14ac:dyDescent="0.25">
      <c r="A95" s="53"/>
      <c r="B95" s="53"/>
      <c r="C95" s="53"/>
      <c r="D95" s="53"/>
      <c r="E95" s="53"/>
      <c r="F95" s="53"/>
      <c r="G95" s="53"/>
      <c r="H95" s="53"/>
      <c r="I95" s="53"/>
    </row>
    <row r="96" spans="1:9" s="40" customFormat="1" ht="15" hidden="1" x14ac:dyDescent="0.25">
      <c r="A96" s="53"/>
      <c r="B96" s="53"/>
      <c r="C96" s="53"/>
      <c r="D96" s="53"/>
      <c r="E96" s="53"/>
      <c r="F96" s="53"/>
      <c r="G96" s="53"/>
      <c r="H96" s="53"/>
      <c r="I96" s="53"/>
    </row>
    <row r="97" spans="1:9" s="40" customFormat="1" ht="15" hidden="1" x14ac:dyDescent="0.25">
      <c r="A97" s="53"/>
      <c r="B97" s="53"/>
      <c r="C97" s="53"/>
      <c r="D97" s="53"/>
      <c r="E97" s="53"/>
      <c r="F97" s="53"/>
      <c r="G97" s="53"/>
      <c r="H97" s="53"/>
      <c r="I97" s="53"/>
    </row>
    <row r="98" spans="1:9" s="40" customFormat="1" ht="15" hidden="1" x14ac:dyDescent="0.25">
      <c r="A98" s="53"/>
      <c r="B98" s="53"/>
      <c r="C98" s="53"/>
      <c r="D98" s="53"/>
      <c r="E98" s="53"/>
      <c r="F98" s="53"/>
      <c r="G98" s="53"/>
      <c r="H98" s="53"/>
      <c r="I98" s="53"/>
    </row>
    <row r="99" spans="1:9" s="40" customFormat="1" ht="15" hidden="1" x14ac:dyDescent="0.25">
      <c r="A99" s="53"/>
      <c r="B99" s="53"/>
      <c r="C99" s="53"/>
      <c r="D99" s="53"/>
      <c r="E99" s="53"/>
      <c r="F99" s="53"/>
      <c r="G99" s="53"/>
      <c r="H99" s="53"/>
      <c r="I99" s="53"/>
    </row>
    <row r="100" spans="1:9" s="40" customFormat="1" ht="15" hidden="1" x14ac:dyDescent="0.25">
      <c r="A100" s="53"/>
      <c r="B100" s="53"/>
      <c r="C100" s="53"/>
      <c r="D100" s="53"/>
      <c r="E100" s="53"/>
      <c r="F100" s="53"/>
      <c r="G100" s="53"/>
      <c r="H100" s="53"/>
      <c r="I100" s="53"/>
    </row>
    <row r="101" spans="1:9" s="40" customFormat="1" ht="15" hidden="1" x14ac:dyDescent="0.25">
      <c r="A101" s="53"/>
      <c r="B101" s="53"/>
      <c r="C101" s="53"/>
      <c r="D101" s="53"/>
      <c r="E101" s="53"/>
      <c r="F101" s="53"/>
      <c r="G101" s="53"/>
      <c r="H101" s="53"/>
      <c r="I101" s="53"/>
    </row>
    <row r="102" spans="1:9" s="40" customFormat="1" ht="15" hidden="1" x14ac:dyDescent="0.25">
      <c r="A102" s="53"/>
      <c r="B102" s="53"/>
      <c r="C102" s="53"/>
      <c r="D102" s="53"/>
      <c r="E102" s="53"/>
      <c r="F102" s="53"/>
      <c r="G102" s="53"/>
      <c r="H102" s="53"/>
      <c r="I102" s="53"/>
    </row>
    <row r="103" spans="1:9" s="40" customFormat="1" ht="15" hidden="1" x14ac:dyDescent="0.25">
      <c r="A103" s="53"/>
      <c r="B103" s="53"/>
      <c r="C103" s="53"/>
      <c r="D103" s="53"/>
      <c r="E103" s="53"/>
      <c r="F103" s="53"/>
      <c r="G103" s="53"/>
      <c r="H103" s="53"/>
      <c r="I103" s="53"/>
    </row>
    <row r="104" spans="1:9" s="40" customFormat="1" ht="15" hidden="1" x14ac:dyDescent="0.25">
      <c r="A104" s="53"/>
      <c r="B104" s="53"/>
      <c r="C104" s="53"/>
      <c r="D104" s="53"/>
      <c r="E104" s="53"/>
      <c r="F104" s="53"/>
      <c r="G104" s="53"/>
      <c r="H104" s="53"/>
      <c r="I104" s="53"/>
    </row>
    <row r="105" spans="1:9" s="40" customFormat="1" ht="15" hidden="1" x14ac:dyDescent="0.25">
      <c r="A105" s="53"/>
      <c r="B105" s="53"/>
      <c r="C105" s="53"/>
      <c r="D105" s="53"/>
      <c r="E105" s="53"/>
      <c r="F105" s="53"/>
      <c r="G105" s="53"/>
      <c r="H105" s="53"/>
      <c r="I105" s="53"/>
    </row>
    <row r="106" spans="1:9" s="40" customFormat="1" ht="15" hidden="1" x14ac:dyDescent="0.25">
      <c r="A106" s="53"/>
      <c r="B106" s="53"/>
      <c r="C106" s="53"/>
      <c r="D106" s="53"/>
      <c r="E106" s="53"/>
      <c r="F106" s="53"/>
      <c r="G106" s="53"/>
      <c r="H106" s="53"/>
      <c r="I106" s="53"/>
    </row>
    <row r="107" spans="1:9" s="40" customFormat="1" ht="15" hidden="1" x14ac:dyDescent="0.25">
      <c r="A107" s="53"/>
      <c r="B107" s="53"/>
      <c r="C107" s="53"/>
      <c r="D107" s="53"/>
      <c r="E107" s="53"/>
      <c r="F107" s="53"/>
      <c r="G107" s="53"/>
      <c r="H107" s="53"/>
      <c r="I107" s="53"/>
    </row>
    <row r="108" spans="1:9" s="40" customFormat="1" ht="15" hidden="1" x14ac:dyDescent="0.25">
      <c r="A108" s="53"/>
      <c r="B108" s="53"/>
      <c r="C108" s="53"/>
      <c r="D108" s="53"/>
      <c r="E108" s="53"/>
      <c r="F108" s="53"/>
      <c r="G108" s="53"/>
      <c r="H108" s="53"/>
      <c r="I108" s="53"/>
    </row>
    <row r="109" spans="1:9" s="40" customFormat="1" ht="15" hidden="1" x14ac:dyDescent="0.25">
      <c r="A109" s="53"/>
      <c r="B109" s="53"/>
      <c r="C109" s="53"/>
      <c r="D109" s="53"/>
      <c r="E109" s="53"/>
      <c r="F109" s="53"/>
      <c r="G109" s="53"/>
      <c r="H109" s="53"/>
      <c r="I109" s="53"/>
    </row>
    <row r="110" spans="1:9" s="40" customFormat="1" ht="15" hidden="1" x14ac:dyDescent="0.25">
      <c r="A110" s="53"/>
      <c r="B110" s="53"/>
      <c r="C110" s="53"/>
      <c r="D110" s="53"/>
      <c r="E110" s="53"/>
      <c r="F110" s="53"/>
      <c r="G110" s="53"/>
      <c r="H110" s="53"/>
      <c r="I110" s="53"/>
    </row>
    <row r="111" spans="1:9" s="40" customFormat="1" ht="15" hidden="1" x14ac:dyDescent="0.25">
      <c r="A111" s="53"/>
      <c r="B111" s="53"/>
      <c r="C111" s="53"/>
      <c r="D111" s="53"/>
      <c r="E111" s="53"/>
      <c r="F111" s="53"/>
      <c r="G111" s="53"/>
      <c r="H111" s="53"/>
      <c r="I111" s="53"/>
    </row>
    <row r="112" spans="1:9" s="40" customFormat="1" ht="15" hidden="1" x14ac:dyDescent="0.25">
      <c r="A112" s="53"/>
      <c r="B112" s="53"/>
      <c r="C112" s="53"/>
      <c r="D112" s="53"/>
      <c r="E112" s="53"/>
      <c r="F112" s="53"/>
      <c r="G112" s="53"/>
      <c r="H112" s="53"/>
      <c r="I112" s="53"/>
    </row>
    <row r="113" spans="1:9" s="40" customFormat="1" ht="15" hidden="1" x14ac:dyDescent="0.25">
      <c r="A113" s="53"/>
      <c r="B113" s="53"/>
      <c r="C113" s="53"/>
      <c r="D113" s="53"/>
      <c r="E113" s="53"/>
      <c r="F113" s="53"/>
      <c r="G113" s="53"/>
      <c r="H113" s="53"/>
      <c r="I113" s="53"/>
    </row>
    <row r="114" spans="1:9" s="40" customFormat="1" ht="15" hidden="1" x14ac:dyDescent="0.25">
      <c r="A114" s="53"/>
      <c r="B114" s="53"/>
      <c r="C114" s="53"/>
      <c r="D114" s="53"/>
      <c r="E114" s="53"/>
      <c r="F114" s="53"/>
      <c r="G114" s="53"/>
      <c r="H114" s="53"/>
      <c r="I114" s="53"/>
    </row>
    <row r="115" spans="1:9" s="40" customFormat="1" ht="15" hidden="1" x14ac:dyDescent="0.25">
      <c r="A115" s="53"/>
      <c r="B115" s="53"/>
      <c r="C115" s="53"/>
      <c r="D115" s="53"/>
      <c r="E115" s="53"/>
      <c r="F115" s="53"/>
      <c r="G115" s="53"/>
      <c r="H115" s="53"/>
      <c r="I115" s="53"/>
    </row>
    <row r="116" spans="1:9" s="40" customFormat="1" ht="15" hidden="1" x14ac:dyDescent="0.25">
      <c r="A116" s="53"/>
      <c r="B116" s="53"/>
      <c r="C116" s="53"/>
      <c r="D116" s="53"/>
      <c r="E116" s="53"/>
      <c r="F116" s="53"/>
      <c r="G116" s="53"/>
      <c r="H116" s="53"/>
      <c r="I116" s="53"/>
    </row>
    <row r="117" spans="1:9" s="40" customFormat="1" ht="15" hidden="1" x14ac:dyDescent="0.25">
      <c r="A117" s="53"/>
      <c r="B117" s="53"/>
      <c r="C117" s="53"/>
      <c r="D117" s="53"/>
      <c r="E117" s="53"/>
      <c r="F117" s="53"/>
      <c r="G117" s="53"/>
      <c r="H117" s="53"/>
      <c r="I117" s="53"/>
    </row>
    <row r="118" spans="1:9" s="40" customFormat="1" ht="15" hidden="1" x14ac:dyDescent="0.25">
      <c r="A118" s="53"/>
      <c r="B118" s="53"/>
      <c r="C118" s="53"/>
      <c r="D118" s="53"/>
      <c r="E118" s="53"/>
      <c r="F118" s="53"/>
      <c r="G118" s="53"/>
      <c r="H118" s="53"/>
      <c r="I118" s="53"/>
    </row>
    <row r="119" spans="1:9" s="40" customFormat="1" ht="15" hidden="1" x14ac:dyDescent="0.25">
      <c r="A119" s="53"/>
      <c r="B119" s="53"/>
      <c r="C119" s="53"/>
      <c r="D119" s="53"/>
      <c r="E119" s="53"/>
      <c r="F119" s="53"/>
      <c r="G119" s="53"/>
      <c r="H119" s="53"/>
      <c r="I119" s="53"/>
    </row>
    <row r="120" spans="1:9" s="40" customFormat="1" ht="15" hidden="1" x14ac:dyDescent="0.25">
      <c r="A120" s="53"/>
      <c r="B120" s="53"/>
      <c r="C120" s="53"/>
      <c r="D120" s="53"/>
      <c r="E120" s="53"/>
      <c r="F120" s="53"/>
      <c r="G120" s="53"/>
      <c r="H120" s="53"/>
      <c r="I120" s="53"/>
    </row>
    <row r="121" spans="1:9" s="40" customFormat="1" ht="15" hidden="1" x14ac:dyDescent="0.25">
      <c r="A121" s="53"/>
      <c r="B121" s="53"/>
      <c r="C121" s="53"/>
      <c r="D121" s="53"/>
      <c r="E121" s="53"/>
      <c r="F121" s="53"/>
      <c r="G121" s="53"/>
      <c r="H121" s="53"/>
      <c r="I121" s="53"/>
    </row>
    <row r="122" spans="1:9" s="40" customFormat="1" ht="15" hidden="1" x14ac:dyDescent="0.25">
      <c r="A122" s="53"/>
      <c r="B122" s="53"/>
      <c r="C122" s="53"/>
      <c r="D122" s="53"/>
      <c r="E122" s="53"/>
      <c r="F122" s="53"/>
      <c r="G122" s="53"/>
      <c r="H122" s="53"/>
      <c r="I122" s="53"/>
    </row>
    <row r="123" spans="1:9" s="40" customFormat="1" ht="15" hidden="1" x14ac:dyDescent="0.25">
      <c r="A123" s="53"/>
      <c r="B123" s="53"/>
      <c r="C123" s="53"/>
      <c r="D123" s="53"/>
      <c r="E123" s="53"/>
      <c r="F123" s="53"/>
      <c r="G123" s="53"/>
      <c r="H123" s="53"/>
      <c r="I123" s="53"/>
    </row>
    <row r="124" spans="1:9" s="40" customFormat="1" ht="15" hidden="1" x14ac:dyDescent="0.25">
      <c r="A124" s="53"/>
      <c r="B124" s="53"/>
      <c r="C124" s="53"/>
      <c r="D124" s="53"/>
      <c r="E124" s="53"/>
      <c r="F124" s="53"/>
      <c r="G124" s="53"/>
      <c r="H124" s="53"/>
      <c r="I124" s="53"/>
    </row>
    <row r="125" spans="1:9" s="40" customFormat="1" ht="15" hidden="1" x14ac:dyDescent="0.25">
      <c r="A125" s="53"/>
      <c r="B125" s="53"/>
      <c r="C125" s="53"/>
      <c r="D125" s="53"/>
      <c r="E125" s="53"/>
      <c r="F125" s="53"/>
      <c r="G125" s="53"/>
      <c r="H125" s="53"/>
      <c r="I125" s="53"/>
    </row>
    <row r="126" spans="1:9" s="40" customFormat="1" ht="15" hidden="1" x14ac:dyDescent="0.25">
      <c r="A126" s="53"/>
      <c r="B126" s="53"/>
      <c r="C126" s="53"/>
      <c r="D126" s="53"/>
      <c r="E126" s="53"/>
      <c r="F126" s="53"/>
      <c r="G126" s="53"/>
      <c r="H126" s="53"/>
      <c r="I126" s="53"/>
    </row>
    <row r="127" spans="1:9" s="40" customFormat="1" ht="15" hidden="1" x14ac:dyDescent="0.25">
      <c r="A127" s="53"/>
      <c r="B127" s="53"/>
      <c r="C127" s="53"/>
      <c r="D127" s="53"/>
      <c r="E127" s="53"/>
      <c r="F127" s="53"/>
      <c r="G127" s="53"/>
      <c r="H127" s="53"/>
      <c r="I127" s="53"/>
    </row>
    <row r="128" spans="1:9" s="40" customFormat="1" ht="15" hidden="1" x14ac:dyDescent="0.25">
      <c r="A128" s="53"/>
      <c r="B128" s="53"/>
      <c r="C128" s="53"/>
      <c r="D128" s="53"/>
      <c r="E128" s="53"/>
      <c r="F128" s="53"/>
      <c r="G128" s="53"/>
      <c r="H128" s="53"/>
      <c r="I128" s="53"/>
    </row>
    <row r="129" spans="1:9" s="40" customFormat="1" ht="15" hidden="1" x14ac:dyDescent="0.25">
      <c r="A129" s="53"/>
      <c r="B129" s="53"/>
      <c r="C129" s="53"/>
      <c r="D129" s="53"/>
      <c r="E129" s="53"/>
      <c r="F129" s="53"/>
      <c r="G129" s="53"/>
      <c r="H129" s="53"/>
      <c r="I129" s="53"/>
    </row>
    <row r="130" spans="1:9" s="40" customFormat="1" ht="15" hidden="1" x14ac:dyDescent="0.25">
      <c r="A130" s="53"/>
      <c r="B130" s="53"/>
      <c r="C130" s="53"/>
      <c r="D130" s="53"/>
      <c r="E130" s="53"/>
      <c r="F130" s="53"/>
      <c r="G130" s="53"/>
      <c r="H130" s="53"/>
      <c r="I130" s="53"/>
    </row>
    <row r="131" spans="1:9" s="40" customFormat="1" ht="15" hidden="1" x14ac:dyDescent="0.25">
      <c r="A131" s="53"/>
      <c r="B131" s="53"/>
      <c r="C131" s="53"/>
      <c r="D131" s="53"/>
      <c r="E131" s="53"/>
      <c r="F131" s="53"/>
      <c r="G131" s="53"/>
      <c r="H131" s="53"/>
      <c r="I131" s="53"/>
    </row>
    <row r="132" spans="1:9" s="40" customFormat="1" ht="15" hidden="1" x14ac:dyDescent="0.25">
      <c r="A132" s="53"/>
      <c r="B132" s="53"/>
      <c r="C132" s="53"/>
      <c r="D132" s="53"/>
      <c r="E132" s="53"/>
      <c r="F132" s="53"/>
      <c r="G132" s="53"/>
      <c r="H132" s="53"/>
      <c r="I132" s="53"/>
    </row>
    <row r="133" spans="1:9" s="40" customFormat="1" ht="15" hidden="1" x14ac:dyDescent="0.25">
      <c r="A133" s="53"/>
      <c r="B133" s="53"/>
      <c r="C133" s="53"/>
      <c r="D133" s="53"/>
      <c r="E133" s="53"/>
      <c r="F133" s="53"/>
      <c r="G133" s="53"/>
      <c r="H133" s="53"/>
      <c r="I133" s="53"/>
    </row>
    <row r="134" spans="1:9" s="40" customFormat="1" ht="15" hidden="1" x14ac:dyDescent="0.25">
      <c r="A134" s="53"/>
      <c r="B134" s="53"/>
      <c r="C134" s="53"/>
      <c r="D134" s="53"/>
      <c r="E134" s="53"/>
      <c r="F134" s="53"/>
      <c r="G134" s="53"/>
      <c r="H134" s="53"/>
      <c r="I134" s="53"/>
    </row>
    <row r="135" spans="1:9" s="40" customFormat="1" ht="15" hidden="1" x14ac:dyDescent="0.25">
      <c r="A135" s="53"/>
      <c r="B135" s="53"/>
      <c r="C135" s="53"/>
      <c r="D135" s="53"/>
      <c r="E135" s="53"/>
      <c r="F135" s="53"/>
      <c r="G135" s="53"/>
      <c r="H135" s="53"/>
      <c r="I135" s="53"/>
    </row>
    <row r="136" spans="1:9" s="40" customFormat="1" ht="15" hidden="1" x14ac:dyDescent="0.25">
      <c r="A136" s="53"/>
      <c r="B136" s="53"/>
      <c r="C136" s="53"/>
      <c r="D136" s="53"/>
      <c r="E136" s="53"/>
      <c r="F136" s="53"/>
      <c r="G136" s="53"/>
      <c r="H136" s="53"/>
      <c r="I136" s="53"/>
    </row>
    <row r="137" spans="1:9" s="40" customFormat="1" ht="15" hidden="1" x14ac:dyDescent="0.25">
      <c r="A137" s="53"/>
      <c r="B137" s="53"/>
      <c r="C137" s="53"/>
      <c r="D137" s="53"/>
      <c r="E137" s="53"/>
      <c r="F137" s="53"/>
      <c r="G137" s="53"/>
      <c r="H137" s="53"/>
      <c r="I137" s="53"/>
    </row>
    <row r="138" spans="1:9" s="40" customFormat="1" ht="15" hidden="1" x14ac:dyDescent="0.25">
      <c r="A138" s="53"/>
      <c r="B138" s="53"/>
      <c r="C138" s="53"/>
      <c r="D138" s="53"/>
      <c r="E138" s="53"/>
      <c r="F138" s="53"/>
      <c r="G138" s="53"/>
      <c r="H138" s="53"/>
      <c r="I138" s="53"/>
    </row>
    <row r="139" spans="1:9" s="40" customFormat="1" ht="15" hidden="1" x14ac:dyDescent="0.25">
      <c r="A139" s="53"/>
      <c r="B139" s="53"/>
      <c r="C139" s="53"/>
      <c r="D139" s="53"/>
      <c r="E139" s="53"/>
      <c r="F139" s="53"/>
      <c r="G139" s="53"/>
      <c r="H139" s="53"/>
      <c r="I139" s="53"/>
    </row>
    <row r="140" spans="1:9" s="40" customFormat="1" ht="15" hidden="1" x14ac:dyDescent="0.25">
      <c r="A140" s="53"/>
      <c r="B140" s="53"/>
      <c r="C140" s="53"/>
      <c r="D140" s="53"/>
      <c r="E140" s="53"/>
      <c r="F140" s="53"/>
      <c r="G140" s="53"/>
      <c r="H140" s="53"/>
      <c r="I140" s="53"/>
    </row>
    <row r="141" spans="1:9" s="40" customFormat="1" ht="15" hidden="1" x14ac:dyDescent="0.25">
      <c r="A141" s="53"/>
      <c r="B141" s="53"/>
      <c r="C141" s="53"/>
      <c r="D141" s="53"/>
      <c r="E141" s="53"/>
      <c r="F141" s="53"/>
      <c r="G141" s="53"/>
      <c r="H141" s="53"/>
      <c r="I141" s="53"/>
    </row>
    <row r="142" spans="1:9" s="40" customFormat="1" ht="15" hidden="1" x14ac:dyDescent="0.25">
      <c r="A142" s="53"/>
      <c r="B142" s="53"/>
      <c r="C142" s="53"/>
      <c r="D142" s="53"/>
      <c r="E142" s="53"/>
      <c r="F142" s="53"/>
      <c r="G142" s="53"/>
      <c r="H142" s="53"/>
      <c r="I142" s="53"/>
    </row>
    <row r="143" spans="1:9" s="40" customFormat="1" ht="15" hidden="1" x14ac:dyDescent="0.25">
      <c r="A143" s="53"/>
      <c r="B143" s="53"/>
      <c r="C143" s="53"/>
      <c r="D143" s="53"/>
      <c r="E143" s="53"/>
      <c r="F143" s="53"/>
      <c r="G143" s="53"/>
      <c r="H143" s="53"/>
      <c r="I143" s="53"/>
    </row>
    <row r="144" spans="1:9" s="40" customFormat="1" ht="15" hidden="1" x14ac:dyDescent="0.25">
      <c r="A144" s="53"/>
      <c r="B144" s="53"/>
      <c r="C144" s="53"/>
      <c r="D144" s="53"/>
      <c r="E144" s="53"/>
      <c r="F144" s="53"/>
      <c r="G144" s="53"/>
      <c r="H144" s="53"/>
      <c r="I144" s="53"/>
    </row>
    <row r="145" spans="1:9" s="40" customFormat="1" ht="15" hidden="1" x14ac:dyDescent="0.25">
      <c r="A145" s="53"/>
      <c r="B145" s="53"/>
      <c r="C145" s="53"/>
      <c r="D145" s="53"/>
      <c r="E145" s="53"/>
      <c r="F145" s="53"/>
      <c r="G145" s="53"/>
      <c r="H145" s="53"/>
      <c r="I145" s="53"/>
    </row>
    <row r="146" spans="1:9" s="40" customFormat="1" ht="15" hidden="1" x14ac:dyDescent="0.25">
      <c r="A146" s="53"/>
      <c r="B146" s="53"/>
      <c r="C146" s="53"/>
      <c r="D146" s="53"/>
      <c r="E146" s="53"/>
      <c r="F146" s="53"/>
      <c r="G146" s="53"/>
      <c r="H146" s="53"/>
      <c r="I146" s="53"/>
    </row>
    <row r="147" spans="1:9" s="40" customFormat="1" ht="15" hidden="1" x14ac:dyDescent="0.25">
      <c r="A147" s="53"/>
      <c r="B147" s="53"/>
      <c r="C147" s="53"/>
      <c r="D147" s="53"/>
      <c r="E147" s="53"/>
      <c r="F147" s="53"/>
      <c r="G147" s="53"/>
      <c r="H147" s="53"/>
      <c r="I147" s="53"/>
    </row>
    <row r="148" spans="1:9" s="40" customFormat="1" ht="15" hidden="1" x14ac:dyDescent="0.25">
      <c r="A148" s="53"/>
      <c r="B148" s="53"/>
      <c r="C148" s="53"/>
      <c r="D148" s="53"/>
      <c r="E148" s="53"/>
      <c r="F148" s="53"/>
      <c r="G148" s="53"/>
      <c r="H148" s="53"/>
      <c r="I148" s="53"/>
    </row>
    <row r="149" spans="1:9" s="40" customFormat="1" ht="15" hidden="1" x14ac:dyDescent="0.25">
      <c r="A149" s="53"/>
      <c r="B149" s="53"/>
      <c r="C149" s="53"/>
      <c r="D149" s="53"/>
      <c r="E149" s="53"/>
      <c r="F149" s="53"/>
      <c r="G149" s="53"/>
      <c r="H149" s="53"/>
      <c r="I149" s="53"/>
    </row>
    <row r="150" spans="1:9" s="40" customFormat="1" ht="15" hidden="1" x14ac:dyDescent="0.25">
      <c r="A150" s="53"/>
      <c r="B150" s="53"/>
      <c r="C150" s="53"/>
      <c r="D150" s="53"/>
      <c r="E150" s="53"/>
      <c r="F150" s="53"/>
      <c r="G150" s="53"/>
      <c r="H150" s="53"/>
      <c r="I150" s="53"/>
    </row>
    <row r="151" spans="1:9" s="40" customFormat="1" ht="15" hidden="1" x14ac:dyDescent="0.25">
      <c r="A151" s="53"/>
      <c r="B151" s="53"/>
      <c r="C151" s="53"/>
      <c r="D151" s="53"/>
      <c r="E151" s="53"/>
      <c r="F151" s="53"/>
      <c r="G151" s="53"/>
      <c r="H151" s="53"/>
      <c r="I151" s="53"/>
    </row>
    <row r="152" spans="1:9" s="40" customFormat="1" ht="15" hidden="1" x14ac:dyDescent="0.25">
      <c r="A152" s="53"/>
      <c r="B152" s="53"/>
      <c r="C152" s="53"/>
      <c r="D152" s="53"/>
      <c r="E152" s="53"/>
      <c r="F152" s="53"/>
      <c r="G152" s="53"/>
      <c r="H152" s="53"/>
      <c r="I152" s="53"/>
    </row>
    <row r="153" spans="1:9" s="40" customFormat="1" ht="15" hidden="1" x14ac:dyDescent="0.25">
      <c r="A153" s="53"/>
      <c r="B153" s="53"/>
      <c r="C153" s="53"/>
      <c r="D153" s="53"/>
      <c r="E153" s="53"/>
      <c r="F153" s="53"/>
      <c r="G153" s="53"/>
      <c r="H153" s="53"/>
      <c r="I153" s="53"/>
    </row>
    <row r="154" spans="1:9" s="40" customFormat="1" ht="15" hidden="1" x14ac:dyDescent="0.25">
      <c r="A154" s="53"/>
      <c r="B154" s="53"/>
      <c r="C154" s="53"/>
      <c r="D154" s="53"/>
      <c r="E154" s="53"/>
      <c r="F154" s="53"/>
      <c r="G154" s="53"/>
      <c r="H154" s="53"/>
      <c r="I154" s="53"/>
    </row>
    <row r="155" spans="1:9" s="40" customFormat="1" ht="15" hidden="1" x14ac:dyDescent="0.25">
      <c r="A155" s="53"/>
      <c r="B155" s="53"/>
      <c r="C155" s="53"/>
      <c r="D155" s="53"/>
      <c r="E155" s="53"/>
      <c r="F155" s="53"/>
      <c r="G155" s="53"/>
      <c r="H155" s="53"/>
      <c r="I155" s="53"/>
    </row>
    <row r="156" spans="1:9" s="40" customFormat="1" ht="15" hidden="1" x14ac:dyDescent="0.25">
      <c r="A156" s="53"/>
      <c r="B156" s="53"/>
      <c r="C156" s="53"/>
      <c r="D156" s="53"/>
      <c r="E156" s="53"/>
      <c r="F156" s="53"/>
      <c r="G156" s="53"/>
      <c r="H156" s="53"/>
      <c r="I156" s="53"/>
    </row>
    <row r="157" spans="1:9" s="40" customFormat="1" ht="15" hidden="1" x14ac:dyDescent="0.25">
      <c r="A157" s="53"/>
      <c r="B157" s="53"/>
      <c r="C157" s="53"/>
      <c r="D157" s="53"/>
      <c r="E157" s="53"/>
      <c r="F157" s="53"/>
      <c r="G157" s="53"/>
      <c r="H157" s="53"/>
      <c r="I157" s="53"/>
    </row>
    <row r="158" spans="1:9" s="40" customFormat="1" ht="15" hidden="1" x14ac:dyDescent="0.25">
      <c r="A158" s="53"/>
      <c r="B158" s="53"/>
      <c r="C158" s="53"/>
      <c r="D158" s="53"/>
      <c r="E158" s="53"/>
      <c r="F158" s="53"/>
      <c r="G158" s="53"/>
      <c r="H158" s="53"/>
      <c r="I158" s="53"/>
    </row>
    <row r="159" spans="1:9" s="40" customFormat="1" ht="15" hidden="1" x14ac:dyDescent="0.25">
      <c r="A159" s="53"/>
      <c r="B159" s="53"/>
      <c r="C159" s="53"/>
      <c r="D159" s="53"/>
      <c r="E159" s="53"/>
      <c r="F159" s="53"/>
      <c r="G159" s="53"/>
      <c r="H159" s="53"/>
      <c r="I159" s="53"/>
    </row>
    <row r="160" spans="1:9" s="40" customFormat="1" ht="15" hidden="1" x14ac:dyDescent="0.25">
      <c r="A160" s="53"/>
      <c r="B160" s="53"/>
      <c r="C160" s="53"/>
      <c r="D160" s="53"/>
      <c r="E160" s="53"/>
      <c r="F160" s="53"/>
      <c r="G160" s="53"/>
      <c r="H160" s="53"/>
      <c r="I160" s="53"/>
    </row>
    <row r="161" spans="1:9" s="40" customFormat="1" ht="15" hidden="1" x14ac:dyDescent="0.25">
      <c r="A161" s="53"/>
      <c r="B161" s="53"/>
      <c r="C161" s="53"/>
      <c r="D161" s="53"/>
      <c r="E161" s="53"/>
      <c r="F161" s="53"/>
      <c r="G161" s="53"/>
      <c r="H161" s="53"/>
      <c r="I161" s="53"/>
    </row>
    <row r="162" spans="1:9" s="40" customFormat="1" ht="15" hidden="1" x14ac:dyDescent="0.25">
      <c r="A162" s="53"/>
      <c r="B162" s="53"/>
      <c r="C162" s="53"/>
      <c r="D162" s="53"/>
      <c r="E162" s="53"/>
      <c r="F162" s="53"/>
      <c r="G162" s="53"/>
      <c r="H162" s="53"/>
      <c r="I162" s="53"/>
    </row>
    <row r="163" spans="1:9" s="40" customFormat="1" ht="15" hidden="1" x14ac:dyDescent="0.25">
      <c r="A163" s="53"/>
      <c r="B163" s="53"/>
      <c r="C163" s="53"/>
      <c r="D163" s="53"/>
      <c r="E163" s="53"/>
      <c r="F163" s="53"/>
      <c r="G163" s="53"/>
      <c r="H163" s="53"/>
      <c r="I163" s="53"/>
    </row>
    <row r="164" spans="1:9" s="40" customFormat="1" ht="15" hidden="1" x14ac:dyDescent="0.25">
      <c r="A164" s="53"/>
      <c r="B164" s="53"/>
      <c r="C164" s="53"/>
      <c r="D164" s="53"/>
      <c r="E164" s="53"/>
      <c r="F164" s="53"/>
      <c r="G164" s="53"/>
      <c r="H164" s="53"/>
      <c r="I164" s="53"/>
    </row>
    <row r="165" spans="1:9" s="40" customFormat="1" ht="15" hidden="1" x14ac:dyDescent="0.25">
      <c r="A165" s="53"/>
      <c r="B165" s="53"/>
      <c r="C165" s="53"/>
      <c r="D165" s="53"/>
      <c r="E165" s="53"/>
      <c r="F165" s="53"/>
      <c r="G165" s="53"/>
      <c r="H165" s="53"/>
      <c r="I165" s="53"/>
    </row>
    <row r="166" spans="1:9" s="40" customFormat="1" ht="15" hidden="1" x14ac:dyDescent="0.25">
      <c r="A166" s="53"/>
      <c r="B166" s="53"/>
      <c r="C166" s="53"/>
      <c r="D166" s="53"/>
      <c r="E166" s="53"/>
      <c r="F166" s="53"/>
      <c r="G166" s="53"/>
      <c r="H166" s="53"/>
      <c r="I166" s="53"/>
    </row>
    <row r="167" spans="1:9" s="40" customFormat="1" ht="15" hidden="1" x14ac:dyDescent="0.25">
      <c r="A167" s="53"/>
      <c r="B167" s="53"/>
      <c r="C167" s="53"/>
      <c r="D167" s="53"/>
      <c r="E167" s="53"/>
      <c r="F167" s="53"/>
      <c r="G167" s="53"/>
      <c r="H167" s="53"/>
      <c r="I167" s="53"/>
    </row>
    <row r="168" spans="1:9" s="40" customFormat="1" ht="15" hidden="1" x14ac:dyDescent="0.25">
      <c r="A168" s="53"/>
      <c r="B168" s="53"/>
      <c r="C168" s="53"/>
      <c r="D168" s="53"/>
      <c r="E168" s="53"/>
      <c r="F168" s="53"/>
      <c r="G168" s="53"/>
      <c r="H168" s="53"/>
      <c r="I168" s="53"/>
    </row>
    <row r="169" spans="1:9" s="40" customFormat="1" ht="15" hidden="1" x14ac:dyDescent="0.25">
      <c r="A169" s="53"/>
      <c r="B169" s="53"/>
      <c r="C169" s="53"/>
      <c r="D169" s="53"/>
      <c r="E169" s="53"/>
      <c r="F169" s="53"/>
      <c r="G169" s="53"/>
      <c r="H169" s="53"/>
      <c r="I169" s="53"/>
    </row>
    <row r="170" spans="1:9" s="40" customFormat="1" ht="15" hidden="1" x14ac:dyDescent="0.25">
      <c r="A170" s="53"/>
      <c r="B170" s="53"/>
      <c r="C170" s="53"/>
      <c r="D170" s="53"/>
      <c r="E170" s="53"/>
      <c r="F170" s="53"/>
      <c r="G170" s="53"/>
      <c r="H170" s="53"/>
      <c r="I170" s="53"/>
    </row>
    <row r="171" spans="1:9" s="40" customFormat="1" ht="15" hidden="1" x14ac:dyDescent="0.25">
      <c r="A171" s="53"/>
      <c r="B171" s="53"/>
      <c r="C171" s="53"/>
      <c r="D171" s="53"/>
      <c r="E171" s="53"/>
      <c r="F171" s="53"/>
      <c r="G171" s="53"/>
      <c r="H171" s="53"/>
      <c r="I171" s="53"/>
    </row>
    <row r="172" spans="1:9" s="40" customFormat="1" ht="15" hidden="1" x14ac:dyDescent="0.25">
      <c r="A172" s="53"/>
      <c r="B172" s="53"/>
      <c r="C172" s="53"/>
      <c r="D172" s="53"/>
      <c r="E172" s="53"/>
      <c r="F172" s="53"/>
      <c r="G172" s="53"/>
      <c r="H172" s="53"/>
      <c r="I172" s="53"/>
    </row>
    <row r="173" spans="1:9" s="40" customFormat="1" ht="15" hidden="1" x14ac:dyDescent="0.25">
      <c r="A173" s="53"/>
      <c r="B173" s="53"/>
      <c r="C173" s="53"/>
      <c r="D173" s="53"/>
      <c r="E173" s="53"/>
      <c r="F173" s="53"/>
      <c r="G173" s="53"/>
      <c r="H173" s="53"/>
      <c r="I173" s="53"/>
    </row>
    <row r="174" spans="1:9" s="40" customFormat="1" ht="15" hidden="1" x14ac:dyDescent="0.25">
      <c r="A174" s="53"/>
      <c r="B174" s="53"/>
      <c r="C174" s="53"/>
      <c r="D174" s="53"/>
      <c r="E174" s="53"/>
      <c r="F174" s="53"/>
      <c r="G174" s="53"/>
      <c r="H174" s="53"/>
      <c r="I174" s="53"/>
    </row>
    <row r="175" spans="1:9" s="40" customFormat="1" ht="15" hidden="1" x14ac:dyDescent="0.25">
      <c r="A175" s="53"/>
      <c r="B175" s="53"/>
      <c r="C175" s="53"/>
      <c r="D175" s="53"/>
      <c r="E175" s="53"/>
      <c r="F175" s="53"/>
      <c r="G175" s="53"/>
      <c r="H175" s="53"/>
      <c r="I175" s="53"/>
    </row>
    <row r="176" spans="1:9" s="40" customFormat="1" ht="15" hidden="1" x14ac:dyDescent="0.25">
      <c r="A176" s="53"/>
      <c r="B176" s="53"/>
      <c r="C176" s="53"/>
      <c r="D176" s="53"/>
      <c r="E176" s="53"/>
      <c r="F176" s="53"/>
      <c r="G176" s="53"/>
      <c r="H176" s="53"/>
      <c r="I176" s="53"/>
    </row>
    <row r="177" spans="1:9" s="40" customFormat="1" ht="15" hidden="1" x14ac:dyDescent="0.25">
      <c r="A177" s="53"/>
      <c r="B177" s="53"/>
      <c r="C177" s="53"/>
      <c r="D177" s="53"/>
      <c r="E177" s="53"/>
      <c r="F177" s="53"/>
      <c r="G177" s="53"/>
      <c r="H177" s="53"/>
      <c r="I177" s="53"/>
    </row>
    <row r="178" spans="1:9" s="40" customFormat="1" ht="15" hidden="1" x14ac:dyDescent="0.25">
      <c r="A178" s="53"/>
      <c r="B178" s="53"/>
      <c r="C178" s="53"/>
      <c r="D178" s="53"/>
      <c r="E178" s="53"/>
      <c r="F178" s="53"/>
      <c r="G178" s="53"/>
      <c r="H178" s="53"/>
      <c r="I178" s="53"/>
    </row>
    <row r="179" spans="1:9" s="40" customFormat="1" ht="15" hidden="1" x14ac:dyDescent="0.25">
      <c r="A179" s="53"/>
      <c r="B179" s="53"/>
      <c r="C179" s="53"/>
      <c r="D179" s="53"/>
      <c r="E179" s="53"/>
      <c r="F179" s="53"/>
      <c r="G179" s="53"/>
      <c r="H179" s="53"/>
      <c r="I179" s="53"/>
    </row>
    <row r="180" spans="1:9" s="40" customFormat="1" ht="15" hidden="1" x14ac:dyDescent="0.25">
      <c r="A180" s="53"/>
      <c r="B180" s="53"/>
      <c r="C180" s="53"/>
      <c r="D180" s="53"/>
      <c r="E180" s="53"/>
      <c r="F180" s="53"/>
      <c r="G180" s="53"/>
      <c r="H180" s="53"/>
      <c r="I180" s="53"/>
    </row>
    <row r="181" spans="1:9" s="40" customFormat="1" ht="15" hidden="1" x14ac:dyDescent="0.25">
      <c r="A181" s="53"/>
      <c r="B181" s="53"/>
      <c r="C181" s="53"/>
      <c r="D181" s="53"/>
      <c r="E181" s="53"/>
      <c r="F181" s="53"/>
      <c r="G181" s="53"/>
      <c r="H181" s="53"/>
      <c r="I181" s="53"/>
    </row>
    <row r="182" spans="1:9" s="40" customFormat="1" ht="15" hidden="1" x14ac:dyDescent="0.25">
      <c r="A182" s="53"/>
      <c r="B182" s="53"/>
      <c r="C182" s="53"/>
      <c r="D182" s="53"/>
      <c r="E182" s="53"/>
      <c r="F182" s="53"/>
      <c r="G182" s="53"/>
      <c r="H182" s="53"/>
      <c r="I182" s="53"/>
    </row>
    <row r="183" spans="1:9" s="40" customFormat="1" ht="15" hidden="1" x14ac:dyDescent="0.25">
      <c r="A183" s="53"/>
      <c r="B183" s="53"/>
      <c r="C183" s="53"/>
      <c r="D183" s="53"/>
      <c r="E183" s="53"/>
      <c r="F183" s="53"/>
      <c r="G183" s="53"/>
      <c r="H183" s="53"/>
      <c r="I183" s="53"/>
    </row>
    <row r="184" spans="1:9" s="40" customFormat="1" ht="15" hidden="1" x14ac:dyDescent="0.25">
      <c r="A184" s="53"/>
      <c r="B184" s="53"/>
      <c r="C184" s="53"/>
      <c r="D184" s="53"/>
      <c r="E184" s="53"/>
      <c r="F184" s="53"/>
      <c r="G184" s="53"/>
      <c r="H184" s="53"/>
      <c r="I184" s="53"/>
    </row>
    <row r="185" spans="1:9" s="40" customFormat="1" ht="15" hidden="1" x14ac:dyDescent="0.25">
      <c r="A185" s="53"/>
      <c r="B185" s="53"/>
      <c r="C185" s="53"/>
      <c r="D185" s="53"/>
      <c r="E185" s="53"/>
      <c r="F185" s="53"/>
      <c r="G185" s="53"/>
      <c r="H185" s="53"/>
      <c r="I185" s="53"/>
    </row>
    <row r="186" spans="1:9" s="40" customFormat="1" ht="15" hidden="1" x14ac:dyDescent="0.25">
      <c r="A186" s="53"/>
      <c r="B186" s="53"/>
      <c r="C186" s="53"/>
      <c r="D186" s="53"/>
      <c r="E186" s="53"/>
      <c r="F186" s="53"/>
      <c r="G186" s="53"/>
      <c r="H186" s="53"/>
      <c r="I186" s="53"/>
    </row>
    <row r="187" spans="1:9" s="40" customFormat="1" ht="15" hidden="1" x14ac:dyDescent="0.25">
      <c r="A187" s="53"/>
      <c r="B187" s="53"/>
      <c r="C187" s="53"/>
      <c r="D187" s="53"/>
      <c r="E187" s="53"/>
      <c r="F187" s="53"/>
      <c r="G187" s="53"/>
      <c r="H187" s="53"/>
      <c r="I187" s="53"/>
    </row>
    <row r="188" spans="1:9" s="40" customFormat="1" ht="15" hidden="1" x14ac:dyDescent="0.25">
      <c r="A188" s="53"/>
      <c r="B188" s="53"/>
      <c r="C188" s="53"/>
      <c r="D188" s="53"/>
      <c r="E188" s="53"/>
      <c r="F188" s="53"/>
      <c r="G188" s="53"/>
      <c r="H188" s="53"/>
      <c r="I188" s="53"/>
    </row>
    <row r="189" spans="1:9" s="40" customFormat="1" ht="15" hidden="1" x14ac:dyDescent="0.25">
      <c r="A189" s="53"/>
      <c r="B189" s="53"/>
      <c r="C189" s="53"/>
      <c r="D189" s="53"/>
      <c r="E189" s="53"/>
      <c r="F189" s="53"/>
      <c r="G189" s="53"/>
      <c r="H189" s="53"/>
      <c r="I189" s="53"/>
    </row>
    <row r="190" spans="1:9" s="40" customFormat="1" ht="15" hidden="1" x14ac:dyDescent="0.25">
      <c r="A190" s="53"/>
      <c r="B190" s="53"/>
      <c r="C190" s="53"/>
      <c r="D190" s="53"/>
      <c r="E190" s="53"/>
      <c r="F190" s="53"/>
      <c r="G190" s="53"/>
      <c r="H190" s="53"/>
      <c r="I190" s="53"/>
    </row>
    <row r="191" spans="1:9" s="40" customFormat="1" ht="15" hidden="1" x14ac:dyDescent="0.25">
      <c r="A191" s="53"/>
      <c r="B191" s="53"/>
      <c r="C191" s="53"/>
      <c r="D191" s="53"/>
      <c r="E191" s="53"/>
      <c r="F191" s="53"/>
      <c r="G191" s="53"/>
      <c r="H191" s="53"/>
      <c r="I191" s="53"/>
    </row>
    <row r="192" spans="1:9" s="40" customFormat="1" ht="15" hidden="1" x14ac:dyDescent="0.25">
      <c r="A192" s="53"/>
      <c r="B192" s="53"/>
      <c r="C192" s="53"/>
      <c r="D192" s="53"/>
      <c r="E192" s="53"/>
      <c r="F192" s="53"/>
      <c r="G192" s="53"/>
      <c r="H192" s="53"/>
      <c r="I192" s="53"/>
    </row>
    <row r="193" spans="1:9" s="40" customFormat="1" ht="15" hidden="1" x14ac:dyDescent="0.25">
      <c r="A193" s="53"/>
      <c r="B193" s="53"/>
      <c r="C193" s="53"/>
      <c r="D193" s="53"/>
      <c r="E193" s="53"/>
      <c r="F193" s="53"/>
      <c r="G193" s="53"/>
      <c r="H193" s="53"/>
      <c r="I193" s="53"/>
    </row>
    <row r="194" spans="1:9" s="40" customFormat="1" ht="15" hidden="1" x14ac:dyDescent="0.25">
      <c r="A194" s="53"/>
      <c r="B194" s="53"/>
      <c r="C194" s="53"/>
      <c r="D194" s="53"/>
      <c r="E194" s="53"/>
      <c r="F194" s="53"/>
      <c r="G194" s="53"/>
      <c r="H194" s="53"/>
      <c r="I194" s="53"/>
    </row>
    <row r="195" spans="1:9" s="40" customFormat="1" ht="15" hidden="1" x14ac:dyDescent="0.25">
      <c r="A195" s="53"/>
      <c r="B195" s="53"/>
      <c r="C195" s="53"/>
      <c r="D195" s="53"/>
      <c r="E195" s="53"/>
      <c r="F195" s="53"/>
      <c r="G195" s="53"/>
      <c r="H195" s="53"/>
      <c r="I195" s="53"/>
    </row>
    <row r="196" spans="1:9" s="40" customFormat="1" ht="15" hidden="1" x14ac:dyDescent="0.25">
      <c r="A196" s="53"/>
      <c r="B196" s="53"/>
      <c r="C196" s="53"/>
      <c r="D196" s="53"/>
      <c r="E196" s="53"/>
      <c r="F196" s="53"/>
      <c r="G196" s="53"/>
      <c r="H196" s="53"/>
      <c r="I196" s="53"/>
    </row>
    <row r="197" spans="1:9" s="40" customFormat="1" ht="15" hidden="1" x14ac:dyDescent="0.25">
      <c r="A197" s="53"/>
      <c r="B197" s="53"/>
      <c r="C197" s="53"/>
      <c r="D197" s="53"/>
      <c r="E197" s="53"/>
      <c r="F197" s="53"/>
      <c r="G197" s="53"/>
      <c r="H197" s="53"/>
      <c r="I197" s="53"/>
    </row>
    <row r="198" spans="1:9" s="40" customFormat="1" ht="15" hidden="1" x14ac:dyDescent="0.25">
      <c r="A198" s="53"/>
      <c r="B198" s="53"/>
      <c r="C198" s="53"/>
      <c r="D198" s="53"/>
      <c r="E198" s="53"/>
      <c r="F198" s="53"/>
      <c r="G198" s="53"/>
      <c r="H198" s="53"/>
      <c r="I198" s="53"/>
    </row>
    <row r="199" spans="1:9" s="40" customFormat="1" ht="15" hidden="1" x14ac:dyDescent="0.25">
      <c r="A199" s="53"/>
      <c r="B199" s="53"/>
      <c r="C199" s="53"/>
      <c r="D199" s="53"/>
      <c r="E199" s="53"/>
      <c r="F199" s="53"/>
      <c r="G199" s="53"/>
      <c r="H199" s="53"/>
      <c r="I199" s="53"/>
    </row>
    <row r="200" spans="1:9" s="40" customFormat="1" ht="15" hidden="1" x14ac:dyDescent="0.25">
      <c r="A200" s="53"/>
      <c r="B200" s="53"/>
      <c r="C200" s="53"/>
      <c r="D200" s="53"/>
      <c r="E200" s="53"/>
      <c r="F200" s="53"/>
      <c r="G200" s="53"/>
      <c r="H200" s="53"/>
      <c r="I200" s="53"/>
    </row>
    <row r="201" spans="1:9" s="40" customFormat="1" ht="15" hidden="1" x14ac:dyDescent="0.25">
      <c r="A201" s="53"/>
      <c r="B201" s="53"/>
      <c r="C201" s="53"/>
      <c r="D201" s="53"/>
      <c r="E201" s="53"/>
      <c r="F201" s="53"/>
      <c r="G201" s="53"/>
      <c r="H201" s="53"/>
      <c r="I201" s="53"/>
    </row>
    <row r="202" spans="1:9" s="40" customFormat="1" ht="15" hidden="1" x14ac:dyDescent="0.25">
      <c r="A202" s="53"/>
      <c r="B202" s="53"/>
      <c r="C202" s="53"/>
      <c r="D202" s="53"/>
      <c r="E202" s="53"/>
      <c r="F202" s="53"/>
      <c r="G202" s="53"/>
      <c r="H202" s="53"/>
      <c r="I202" s="53"/>
    </row>
    <row r="203" spans="1:9" s="40" customFormat="1" ht="15" hidden="1" x14ac:dyDescent="0.25">
      <c r="A203" s="53"/>
      <c r="B203" s="53"/>
      <c r="C203" s="53"/>
      <c r="D203" s="53"/>
      <c r="E203" s="53"/>
      <c r="F203" s="53"/>
      <c r="G203" s="53"/>
      <c r="H203" s="53"/>
      <c r="I203" s="53"/>
    </row>
    <row r="204" spans="1:9" s="40" customFormat="1" ht="15" hidden="1" x14ac:dyDescent="0.25">
      <c r="A204" s="53"/>
      <c r="B204" s="53"/>
      <c r="C204" s="53"/>
      <c r="D204" s="53"/>
      <c r="E204" s="53"/>
      <c r="F204" s="53"/>
      <c r="G204" s="53"/>
      <c r="H204" s="53"/>
      <c r="I204" s="53"/>
    </row>
    <row r="205" spans="1:9" s="40" customFormat="1" ht="15" hidden="1" x14ac:dyDescent="0.25">
      <c r="A205" s="53"/>
      <c r="B205" s="53"/>
      <c r="C205" s="53"/>
      <c r="D205" s="53"/>
      <c r="E205" s="53"/>
      <c r="F205" s="53"/>
      <c r="G205" s="53"/>
      <c r="H205" s="53"/>
      <c r="I205" s="53"/>
    </row>
    <row r="206" spans="1:9" s="40" customFormat="1" ht="15" hidden="1" x14ac:dyDescent="0.25">
      <c r="A206" s="53"/>
      <c r="B206" s="53"/>
      <c r="C206" s="53"/>
      <c r="D206" s="53"/>
      <c r="E206" s="53"/>
      <c r="F206" s="53"/>
      <c r="G206" s="53"/>
      <c r="H206" s="53"/>
      <c r="I206" s="53"/>
    </row>
    <row r="207" spans="1:9" s="40" customFormat="1" ht="15" hidden="1" x14ac:dyDescent="0.25">
      <c r="A207" s="53"/>
      <c r="B207" s="53"/>
      <c r="C207" s="53"/>
      <c r="D207" s="53"/>
      <c r="E207" s="53"/>
      <c r="F207" s="53"/>
      <c r="G207" s="53"/>
      <c r="H207" s="53"/>
      <c r="I207" s="53"/>
    </row>
    <row r="208" spans="1:9" s="40" customFormat="1" ht="15" hidden="1" x14ac:dyDescent="0.25">
      <c r="A208" s="53"/>
      <c r="B208" s="53"/>
      <c r="C208" s="53"/>
      <c r="D208" s="53"/>
      <c r="E208" s="53"/>
      <c r="F208" s="53"/>
      <c r="G208" s="53"/>
      <c r="H208" s="53"/>
      <c r="I208" s="53"/>
    </row>
    <row r="209" spans="1:9" s="40" customFormat="1" ht="15" hidden="1" x14ac:dyDescent="0.25">
      <c r="A209" s="53"/>
      <c r="B209" s="53"/>
      <c r="C209" s="53"/>
      <c r="D209" s="53"/>
      <c r="E209" s="53"/>
      <c r="F209" s="53"/>
      <c r="G209" s="53"/>
      <c r="H209" s="53"/>
      <c r="I209" s="53"/>
    </row>
    <row r="210" spans="1:9" s="40" customFormat="1" ht="15" hidden="1" x14ac:dyDescent="0.25">
      <c r="A210" s="53"/>
      <c r="B210" s="53"/>
      <c r="C210" s="53"/>
      <c r="D210" s="53"/>
      <c r="E210" s="53"/>
      <c r="F210" s="53"/>
      <c r="G210" s="53"/>
      <c r="H210" s="53"/>
      <c r="I210" s="53"/>
    </row>
    <row r="211" spans="1:9" s="40" customFormat="1" ht="15" hidden="1" x14ac:dyDescent="0.25">
      <c r="A211" s="53"/>
      <c r="B211" s="53"/>
      <c r="C211" s="53"/>
      <c r="D211" s="53"/>
      <c r="E211" s="53"/>
      <c r="F211" s="53"/>
      <c r="G211" s="53"/>
      <c r="H211" s="53"/>
      <c r="I211" s="53"/>
    </row>
    <row r="212" spans="1:9" s="40" customFormat="1" ht="15" hidden="1" x14ac:dyDescent="0.25">
      <c r="A212" s="53"/>
      <c r="B212" s="53"/>
      <c r="C212" s="53"/>
      <c r="D212" s="53"/>
      <c r="E212" s="53"/>
      <c r="F212" s="53"/>
      <c r="G212" s="53"/>
      <c r="H212" s="53"/>
      <c r="I212" s="53"/>
    </row>
    <row r="213" spans="1:9" s="40" customFormat="1" ht="15" hidden="1" x14ac:dyDescent="0.25">
      <c r="A213" s="53"/>
      <c r="B213" s="53"/>
      <c r="C213" s="53"/>
      <c r="D213" s="53"/>
      <c r="E213" s="53"/>
      <c r="F213" s="53"/>
      <c r="G213" s="53"/>
      <c r="H213" s="53"/>
      <c r="I213" s="53"/>
    </row>
    <row r="214" spans="1:9" s="40" customFormat="1" ht="15" hidden="1" x14ac:dyDescent="0.25">
      <c r="A214" s="53"/>
      <c r="B214" s="53"/>
      <c r="C214" s="53"/>
      <c r="D214" s="53"/>
      <c r="E214" s="53"/>
      <c r="F214" s="53"/>
      <c r="G214" s="53"/>
      <c r="H214" s="53"/>
      <c r="I214" s="53"/>
    </row>
    <row r="215" spans="1:9" s="40" customFormat="1" ht="15" hidden="1" x14ac:dyDescent="0.25">
      <c r="A215" s="53"/>
      <c r="B215" s="53"/>
      <c r="C215" s="53"/>
      <c r="D215" s="53"/>
      <c r="E215" s="53"/>
      <c r="F215" s="53"/>
      <c r="G215" s="53"/>
      <c r="H215" s="53"/>
      <c r="I215" s="53"/>
    </row>
    <row r="216" spans="1:9" s="40" customFormat="1" ht="15" hidden="1" x14ac:dyDescent="0.25">
      <c r="A216" s="53"/>
      <c r="B216" s="53"/>
      <c r="C216" s="53"/>
      <c r="D216" s="53"/>
      <c r="E216" s="53"/>
      <c r="F216" s="53"/>
      <c r="G216" s="53"/>
      <c r="H216" s="53"/>
      <c r="I216" s="53"/>
    </row>
    <row r="217" spans="1:9" s="40" customFormat="1" ht="15" hidden="1" x14ac:dyDescent="0.25">
      <c r="A217" s="53"/>
      <c r="B217" s="53"/>
      <c r="C217" s="53"/>
      <c r="D217" s="53"/>
      <c r="E217" s="53"/>
      <c r="F217" s="53"/>
      <c r="G217" s="53"/>
      <c r="H217" s="53"/>
      <c r="I217" s="53"/>
    </row>
    <row r="218" spans="1:9" s="40" customFormat="1" ht="15" hidden="1" x14ac:dyDescent="0.25">
      <c r="A218" s="53"/>
      <c r="B218" s="53"/>
      <c r="C218" s="53"/>
      <c r="D218" s="53"/>
      <c r="E218" s="53"/>
      <c r="F218" s="53"/>
      <c r="G218" s="53"/>
      <c r="H218" s="53"/>
      <c r="I218" s="53"/>
    </row>
    <row r="219" spans="1:9" s="40" customFormat="1" ht="15" hidden="1" x14ac:dyDescent="0.25">
      <c r="A219" s="53"/>
      <c r="B219" s="53"/>
      <c r="C219" s="53"/>
      <c r="D219" s="53"/>
      <c r="E219" s="53"/>
      <c r="F219" s="53"/>
      <c r="G219" s="53"/>
      <c r="H219" s="53"/>
      <c r="I219" s="53"/>
    </row>
    <row r="220" spans="1:9" s="40" customFormat="1" ht="15" hidden="1" x14ac:dyDescent="0.25">
      <c r="A220" s="53"/>
      <c r="B220" s="53"/>
      <c r="C220" s="53"/>
      <c r="D220" s="53"/>
      <c r="E220" s="53"/>
      <c r="F220" s="53"/>
      <c r="G220" s="53"/>
      <c r="H220" s="53"/>
      <c r="I220" s="53"/>
    </row>
    <row r="221" spans="1:9" s="40" customFormat="1" ht="15" hidden="1" x14ac:dyDescent="0.25">
      <c r="A221" s="53"/>
      <c r="B221" s="53"/>
      <c r="C221" s="53"/>
      <c r="D221" s="53"/>
      <c r="E221" s="53"/>
      <c r="F221" s="53"/>
      <c r="G221" s="53"/>
      <c r="H221" s="53"/>
      <c r="I221" s="53"/>
    </row>
    <row r="222" spans="1:9" s="40" customFormat="1" ht="15" hidden="1" x14ac:dyDescent="0.25">
      <c r="A222" s="53"/>
      <c r="B222" s="53"/>
      <c r="C222" s="53"/>
      <c r="D222" s="53"/>
      <c r="E222" s="53"/>
      <c r="F222" s="53"/>
      <c r="G222" s="53"/>
      <c r="H222" s="53"/>
      <c r="I222" s="53"/>
    </row>
    <row r="223" spans="1:9" s="40" customFormat="1" ht="15" hidden="1" x14ac:dyDescent="0.25">
      <c r="A223" s="53"/>
      <c r="B223" s="53"/>
      <c r="C223" s="53"/>
      <c r="D223" s="53"/>
      <c r="E223" s="53"/>
      <c r="F223" s="53"/>
      <c r="G223" s="53"/>
      <c r="H223" s="53"/>
      <c r="I223" s="53"/>
    </row>
    <row r="224" spans="1:9" s="40" customFormat="1" ht="15" hidden="1" x14ac:dyDescent="0.25">
      <c r="A224" s="53"/>
      <c r="B224" s="53"/>
      <c r="C224" s="53"/>
      <c r="D224" s="53"/>
      <c r="E224" s="53"/>
      <c r="F224" s="53"/>
      <c r="G224" s="53"/>
      <c r="H224" s="53"/>
      <c r="I224" s="53"/>
    </row>
    <row r="225" spans="1:9" s="40" customFormat="1" ht="15" hidden="1" x14ac:dyDescent="0.25">
      <c r="A225" s="53"/>
      <c r="B225" s="53"/>
      <c r="C225" s="53"/>
      <c r="D225" s="53"/>
      <c r="E225" s="53"/>
      <c r="F225" s="53"/>
      <c r="G225" s="53"/>
      <c r="H225" s="53"/>
      <c r="I225" s="53"/>
    </row>
    <row r="226" spans="1:9" s="40" customFormat="1" ht="15" hidden="1" x14ac:dyDescent="0.25">
      <c r="A226" s="53"/>
      <c r="B226" s="53"/>
      <c r="C226" s="53"/>
      <c r="D226" s="53"/>
      <c r="E226" s="53"/>
      <c r="F226" s="53"/>
      <c r="G226" s="53"/>
      <c r="H226" s="53"/>
      <c r="I226" s="53"/>
    </row>
    <row r="227" spans="1:9" s="40" customFormat="1" ht="15" hidden="1" x14ac:dyDescent="0.25">
      <c r="A227" s="53"/>
      <c r="B227" s="53"/>
      <c r="C227" s="53"/>
      <c r="D227" s="53"/>
      <c r="E227" s="53"/>
      <c r="F227" s="53"/>
      <c r="G227" s="53"/>
      <c r="H227" s="53"/>
      <c r="I227" s="53"/>
    </row>
    <row r="228" spans="1:9" s="40" customFormat="1" ht="15" hidden="1" x14ac:dyDescent="0.25">
      <c r="A228" s="53"/>
      <c r="B228" s="53"/>
      <c r="C228" s="53"/>
      <c r="D228" s="53"/>
      <c r="E228" s="53"/>
      <c r="F228" s="53"/>
      <c r="G228" s="53"/>
      <c r="H228" s="53"/>
      <c r="I228" s="53"/>
    </row>
    <row r="229" spans="1:9" s="40" customFormat="1" ht="15" hidden="1" x14ac:dyDescent="0.25">
      <c r="A229" s="53"/>
      <c r="B229" s="53"/>
      <c r="C229" s="53"/>
      <c r="D229" s="53"/>
      <c r="E229" s="53"/>
      <c r="F229" s="53"/>
      <c r="G229" s="53"/>
      <c r="H229" s="53"/>
      <c r="I229" s="53"/>
    </row>
    <row r="230" spans="1:9" s="40" customFormat="1" ht="15" hidden="1" x14ac:dyDescent="0.25">
      <c r="A230" s="53"/>
      <c r="B230" s="53"/>
      <c r="C230" s="53"/>
      <c r="D230" s="53"/>
      <c r="E230" s="53"/>
      <c r="F230" s="53"/>
      <c r="G230" s="53"/>
      <c r="H230" s="53"/>
      <c r="I230" s="53"/>
    </row>
    <row r="231" spans="1:9" s="40" customFormat="1" ht="15" hidden="1" x14ac:dyDescent="0.25">
      <c r="A231" s="53"/>
      <c r="B231" s="53"/>
      <c r="C231" s="53"/>
      <c r="D231" s="53"/>
      <c r="E231" s="53"/>
      <c r="F231" s="53"/>
      <c r="G231" s="53"/>
      <c r="H231" s="53"/>
      <c r="I231" s="53"/>
    </row>
    <row r="232" spans="1:9" s="40" customFormat="1" ht="15" hidden="1" x14ac:dyDescent="0.25">
      <c r="A232" s="53"/>
      <c r="B232" s="53"/>
      <c r="C232" s="53"/>
      <c r="D232" s="53"/>
      <c r="E232" s="53"/>
      <c r="F232" s="53"/>
      <c r="G232" s="53"/>
      <c r="H232" s="53"/>
      <c r="I232" s="53"/>
    </row>
    <row r="233" spans="1:9" s="40" customFormat="1" ht="15" hidden="1" x14ac:dyDescent="0.25">
      <c r="A233" s="53"/>
      <c r="B233" s="53"/>
      <c r="C233" s="53"/>
      <c r="D233" s="53"/>
      <c r="E233" s="53"/>
      <c r="F233" s="53"/>
      <c r="G233" s="53"/>
      <c r="H233" s="53"/>
      <c r="I233" s="53"/>
    </row>
    <row r="234" spans="1:9" s="40" customFormat="1" ht="15" hidden="1" x14ac:dyDescent="0.25">
      <c r="A234" s="53"/>
      <c r="B234" s="53"/>
      <c r="C234" s="53"/>
      <c r="D234" s="53"/>
      <c r="E234" s="53"/>
      <c r="F234" s="53"/>
      <c r="G234" s="53"/>
      <c r="H234" s="53"/>
      <c r="I234" s="53"/>
    </row>
    <row r="235" spans="1:9" s="40" customFormat="1" ht="15" hidden="1" x14ac:dyDescent="0.25">
      <c r="A235" s="53"/>
      <c r="B235" s="53"/>
      <c r="C235" s="53"/>
      <c r="D235" s="53"/>
      <c r="E235" s="53"/>
      <c r="F235" s="53"/>
      <c r="G235" s="53"/>
      <c r="H235" s="53"/>
      <c r="I235" s="53"/>
    </row>
    <row r="236" spans="1:9" s="40" customFormat="1" ht="15" hidden="1" x14ac:dyDescent="0.25">
      <c r="A236" s="53"/>
      <c r="B236" s="53"/>
      <c r="C236" s="53"/>
      <c r="D236" s="53"/>
      <c r="E236" s="53"/>
      <c r="F236" s="53"/>
      <c r="G236" s="53"/>
      <c r="H236" s="53"/>
      <c r="I236" s="53"/>
    </row>
    <row r="237" spans="1:9" s="40" customFormat="1" ht="15" hidden="1" x14ac:dyDescent="0.25">
      <c r="A237" s="53"/>
      <c r="B237" s="53"/>
      <c r="C237" s="53"/>
      <c r="D237" s="53"/>
      <c r="E237" s="53"/>
      <c r="F237" s="53"/>
      <c r="G237" s="53"/>
      <c r="H237" s="53"/>
      <c r="I237" s="53"/>
    </row>
    <row r="238" spans="1:9" s="40" customFormat="1" ht="15" hidden="1" x14ac:dyDescent="0.25">
      <c r="A238" s="53"/>
      <c r="B238" s="53"/>
      <c r="C238" s="53"/>
      <c r="D238" s="53"/>
      <c r="E238" s="53"/>
      <c r="F238" s="53"/>
      <c r="G238" s="53"/>
      <c r="H238" s="53"/>
      <c r="I238" s="53"/>
    </row>
    <row r="239" spans="1:9" s="40" customFormat="1" ht="15" hidden="1" x14ac:dyDescent="0.25">
      <c r="A239" s="53"/>
      <c r="B239" s="53"/>
      <c r="C239" s="53"/>
      <c r="D239" s="53"/>
      <c r="E239" s="53"/>
      <c r="F239" s="53"/>
      <c r="G239" s="53"/>
      <c r="H239" s="53"/>
      <c r="I239" s="53"/>
    </row>
    <row r="240" spans="1:9" s="40" customFormat="1" ht="15" hidden="1" x14ac:dyDescent="0.25">
      <c r="A240" s="53"/>
      <c r="B240" s="53"/>
      <c r="C240" s="53"/>
      <c r="D240" s="53"/>
      <c r="E240" s="53"/>
      <c r="F240" s="53"/>
      <c r="G240" s="53"/>
      <c r="H240" s="53"/>
      <c r="I240" s="53"/>
    </row>
    <row r="241" spans="1:9" s="40" customFormat="1" ht="15" hidden="1" x14ac:dyDescent="0.25">
      <c r="A241" s="53"/>
      <c r="B241" s="53"/>
      <c r="C241" s="53"/>
      <c r="D241" s="53"/>
      <c r="E241" s="53"/>
      <c r="F241" s="53"/>
      <c r="G241" s="53"/>
      <c r="H241" s="53"/>
      <c r="I241" s="53"/>
    </row>
    <row r="242" spans="1:9" s="40" customFormat="1" ht="15" hidden="1" x14ac:dyDescent="0.25">
      <c r="A242" s="53"/>
      <c r="B242" s="53"/>
      <c r="C242" s="53"/>
      <c r="D242" s="53"/>
      <c r="E242" s="53"/>
      <c r="F242" s="53"/>
      <c r="G242" s="53"/>
      <c r="H242" s="53"/>
      <c r="I242" s="53"/>
    </row>
    <row r="243" spans="1:9" s="40" customFormat="1" ht="15" hidden="1" x14ac:dyDescent="0.25">
      <c r="A243" s="53"/>
      <c r="B243" s="53"/>
      <c r="C243" s="53"/>
      <c r="D243" s="53"/>
      <c r="E243" s="53"/>
      <c r="F243" s="53"/>
      <c r="G243" s="53"/>
      <c r="H243" s="53"/>
      <c r="I243" s="53"/>
    </row>
    <row r="244" spans="1:9" s="40" customFormat="1" ht="15" hidden="1" x14ac:dyDescent="0.25">
      <c r="A244" s="53"/>
      <c r="B244" s="53"/>
      <c r="C244" s="53"/>
      <c r="D244" s="53"/>
      <c r="E244" s="53"/>
      <c r="F244" s="53"/>
      <c r="G244" s="53"/>
      <c r="H244" s="53"/>
      <c r="I244" s="53"/>
    </row>
    <row r="245" spans="1:9" s="40" customFormat="1" ht="15" hidden="1" x14ac:dyDescent="0.25">
      <c r="A245" s="53"/>
      <c r="B245" s="53"/>
      <c r="C245" s="53"/>
      <c r="D245" s="53"/>
      <c r="E245" s="53"/>
      <c r="F245" s="53"/>
      <c r="G245" s="53"/>
      <c r="H245" s="53"/>
      <c r="I245" s="53"/>
    </row>
    <row r="246" spans="1:9" s="40" customFormat="1" ht="15" hidden="1" x14ac:dyDescent="0.25">
      <c r="A246" s="53"/>
      <c r="B246" s="53"/>
      <c r="C246" s="53"/>
      <c r="D246" s="53"/>
      <c r="E246" s="53"/>
      <c r="F246" s="53"/>
      <c r="G246" s="53"/>
      <c r="H246" s="53"/>
      <c r="I246" s="53"/>
    </row>
    <row r="247" spans="1:9" s="40" customFormat="1" ht="15" hidden="1" x14ac:dyDescent="0.25">
      <c r="A247" s="53"/>
      <c r="B247" s="53"/>
      <c r="C247" s="53"/>
      <c r="D247" s="53"/>
      <c r="E247" s="53"/>
      <c r="F247" s="53"/>
      <c r="G247" s="53"/>
      <c r="H247" s="53"/>
      <c r="I247" s="53"/>
    </row>
    <row r="248" spans="1:9" s="40" customFormat="1" ht="15" hidden="1" x14ac:dyDescent="0.25">
      <c r="A248" s="53"/>
      <c r="B248" s="53"/>
      <c r="C248" s="53"/>
      <c r="D248" s="53"/>
      <c r="E248" s="53"/>
      <c r="F248" s="53"/>
      <c r="G248" s="53"/>
      <c r="H248" s="53"/>
      <c r="I248" s="53"/>
    </row>
    <row r="249" spans="1:9" s="40" customFormat="1" ht="15" hidden="1" x14ac:dyDescent="0.25">
      <c r="A249" s="53"/>
      <c r="B249" s="53"/>
      <c r="C249" s="53"/>
      <c r="D249" s="53"/>
      <c r="E249" s="53"/>
      <c r="F249" s="53"/>
      <c r="G249" s="53"/>
      <c r="H249" s="53"/>
      <c r="I249" s="53"/>
    </row>
    <row r="250" spans="1:9" s="40" customFormat="1" ht="15" hidden="1" x14ac:dyDescent="0.25">
      <c r="A250" s="53"/>
      <c r="B250" s="53"/>
      <c r="C250" s="53"/>
      <c r="D250" s="53"/>
      <c r="E250" s="53"/>
      <c r="F250" s="53"/>
      <c r="G250" s="53"/>
      <c r="H250" s="53"/>
      <c r="I250" s="53"/>
    </row>
    <row r="251" spans="1:9" s="40" customFormat="1" ht="15" hidden="1" x14ac:dyDescent="0.25">
      <c r="A251" s="53"/>
      <c r="B251" s="53"/>
      <c r="C251" s="53"/>
      <c r="D251" s="53"/>
      <c r="E251" s="53"/>
      <c r="F251" s="53"/>
      <c r="G251" s="53"/>
      <c r="H251" s="53"/>
      <c r="I251" s="53"/>
    </row>
    <row r="252" spans="1:9" s="40" customFormat="1" ht="15" hidden="1" x14ac:dyDescent="0.25">
      <c r="A252" s="53"/>
      <c r="B252" s="53"/>
      <c r="C252" s="53"/>
      <c r="D252" s="53"/>
      <c r="E252" s="53"/>
      <c r="F252" s="53"/>
      <c r="G252" s="53"/>
      <c r="H252" s="53"/>
      <c r="I252" s="53"/>
    </row>
    <row r="253" spans="1:9" s="40" customFormat="1" ht="15" hidden="1" x14ac:dyDescent="0.25">
      <c r="A253" s="53"/>
      <c r="B253" s="53"/>
      <c r="C253" s="53"/>
      <c r="D253" s="53"/>
      <c r="E253" s="53"/>
      <c r="F253" s="53"/>
      <c r="G253" s="53"/>
      <c r="H253" s="53"/>
      <c r="I253" s="53"/>
    </row>
    <row r="254" spans="1:9" s="40" customFormat="1" ht="15" hidden="1" x14ac:dyDescent="0.25">
      <c r="A254" s="53"/>
      <c r="B254" s="53"/>
      <c r="C254" s="53"/>
      <c r="D254" s="53"/>
      <c r="E254" s="53"/>
      <c r="F254" s="53"/>
      <c r="G254" s="53"/>
      <c r="H254" s="53"/>
      <c r="I254" s="53"/>
    </row>
    <row r="255" spans="1:9" s="40" customFormat="1" ht="15" hidden="1" x14ac:dyDescent="0.25">
      <c r="A255" s="53"/>
      <c r="B255" s="53"/>
      <c r="C255" s="53"/>
      <c r="D255" s="53"/>
      <c r="E255" s="53"/>
      <c r="F255" s="53"/>
      <c r="G255" s="53"/>
      <c r="H255" s="53"/>
      <c r="I255" s="53"/>
    </row>
    <row r="256" spans="1:9" s="40" customFormat="1" ht="15" hidden="1" x14ac:dyDescent="0.25">
      <c r="A256" s="53"/>
      <c r="B256" s="53"/>
      <c r="C256" s="53"/>
      <c r="D256" s="53"/>
      <c r="E256" s="53"/>
      <c r="F256" s="53"/>
      <c r="G256" s="53"/>
      <c r="H256" s="53"/>
      <c r="I256" s="53"/>
    </row>
    <row r="257" spans="1:9" s="40" customFormat="1" ht="15" hidden="1" x14ac:dyDescent="0.25">
      <c r="A257" s="53"/>
      <c r="B257" s="53"/>
      <c r="C257" s="53"/>
      <c r="D257" s="53"/>
      <c r="E257" s="53"/>
      <c r="F257" s="53"/>
      <c r="G257" s="53"/>
      <c r="H257" s="53"/>
      <c r="I257" s="53"/>
    </row>
    <row r="258" spans="1:9" s="40" customFormat="1" ht="15" hidden="1" x14ac:dyDescent="0.25">
      <c r="A258" s="53"/>
      <c r="B258" s="53"/>
      <c r="C258" s="53"/>
      <c r="D258" s="53"/>
      <c r="E258" s="53"/>
      <c r="F258" s="53"/>
      <c r="G258" s="53"/>
      <c r="H258" s="53"/>
      <c r="I258" s="53"/>
    </row>
    <row r="259" spans="1:9" s="40" customFormat="1" ht="15" hidden="1" x14ac:dyDescent="0.25">
      <c r="A259" s="53"/>
      <c r="B259" s="53"/>
      <c r="C259" s="53"/>
      <c r="D259" s="53"/>
      <c r="E259" s="53"/>
      <c r="F259" s="53"/>
      <c r="G259" s="53"/>
      <c r="H259" s="53"/>
      <c r="I259" s="53"/>
    </row>
    <row r="260" spans="1:9" s="40" customFormat="1" ht="15" hidden="1" x14ac:dyDescent="0.25">
      <c r="A260" s="53"/>
      <c r="B260" s="53"/>
      <c r="C260" s="53"/>
      <c r="D260" s="53"/>
      <c r="E260" s="53"/>
      <c r="F260" s="53"/>
      <c r="G260" s="53"/>
      <c r="H260" s="53"/>
      <c r="I260" s="53"/>
    </row>
    <row r="261" spans="1:9" s="40" customFormat="1" ht="15" hidden="1" x14ac:dyDescent="0.25">
      <c r="A261" s="53"/>
      <c r="B261" s="53"/>
      <c r="C261" s="53"/>
      <c r="D261" s="53"/>
      <c r="E261" s="53"/>
      <c r="F261" s="53"/>
      <c r="G261" s="53"/>
      <c r="H261" s="53"/>
      <c r="I261" s="53"/>
    </row>
    <row r="262" spans="1:9" s="40" customFormat="1" ht="15" hidden="1" x14ac:dyDescent="0.25">
      <c r="A262" s="53"/>
      <c r="B262" s="53"/>
      <c r="C262" s="53"/>
      <c r="D262" s="53"/>
      <c r="E262" s="53"/>
      <c r="F262" s="53"/>
      <c r="G262" s="53"/>
      <c r="H262" s="53"/>
      <c r="I262" s="53"/>
    </row>
    <row r="263" spans="1:9" s="40" customFormat="1" ht="15" hidden="1" x14ac:dyDescent="0.25">
      <c r="A263" s="53"/>
      <c r="B263" s="53"/>
      <c r="C263" s="53"/>
      <c r="D263" s="53"/>
      <c r="E263" s="53"/>
      <c r="F263" s="53"/>
      <c r="G263" s="53"/>
      <c r="H263" s="53"/>
      <c r="I263" s="53"/>
    </row>
    <row r="264" spans="1:9" s="40" customFormat="1" ht="15" hidden="1" x14ac:dyDescent="0.25">
      <c r="A264" s="53"/>
      <c r="B264" s="53"/>
      <c r="C264" s="53"/>
      <c r="D264" s="53"/>
      <c r="E264" s="53"/>
      <c r="F264" s="53"/>
      <c r="G264" s="53"/>
      <c r="H264" s="53"/>
      <c r="I264" s="53"/>
    </row>
    <row r="265" spans="1:9" s="40" customFormat="1" ht="15" hidden="1" x14ac:dyDescent="0.25">
      <c r="A265" s="53"/>
      <c r="B265" s="53"/>
      <c r="C265" s="53"/>
      <c r="D265" s="53"/>
      <c r="E265" s="53"/>
      <c r="F265" s="53"/>
      <c r="G265" s="53"/>
      <c r="H265" s="53"/>
      <c r="I265" s="53"/>
    </row>
    <row r="266" spans="1:9" s="40" customFormat="1" ht="15" hidden="1" x14ac:dyDescent="0.25">
      <c r="A266" s="53"/>
      <c r="B266" s="53"/>
      <c r="C266" s="53"/>
      <c r="D266" s="53"/>
      <c r="E266" s="53"/>
      <c r="F266" s="53"/>
      <c r="G266" s="53"/>
      <c r="H266" s="53"/>
      <c r="I266" s="53"/>
    </row>
    <row r="267" spans="1:9" s="40" customFormat="1" ht="15" hidden="1" x14ac:dyDescent="0.25">
      <c r="A267" s="53"/>
      <c r="B267" s="53"/>
      <c r="C267" s="53"/>
      <c r="D267" s="53"/>
      <c r="E267" s="53"/>
      <c r="F267" s="53"/>
      <c r="G267" s="53"/>
      <c r="H267" s="53"/>
      <c r="I267" s="53"/>
    </row>
    <row r="268" spans="1:9" s="40" customFormat="1" ht="15" hidden="1" x14ac:dyDescent="0.25">
      <c r="A268" s="53"/>
      <c r="B268" s="53"/>
      <c r="C268" s="53"/>
      <c r="D268" s="53"/>
      <c r="E268" s="53"/>
      <c r="F268" s="53"/>
      <c r="G268" s="53"/>
      <c r="H268" s="53"/>
      <c r="I268" s="53"/>
    </row>
    <row r="269" spans="1:9" s="40" customFormat="1" ht="15" hidden="1" x14ac:dyDescent="0.25">
      <c r="A269" s="53"/>
      <c r="B269" s="53"/>
      <c r="C269" s="53"/>
      <c r="D269" s="53"/>
      <c r="E269" s="53"/>
      <c r="F269" s="53"/>
      <c r="G269" s="53"/>
      <c r="H269" s="53"/>
      <c r="I269" s="53"/>
    </row>
    <row r="270" spans="1:9" s="40" customFormat="1" ht="15" hidden="1" x14ac:dyDescent="0.25">
      <c r="A270" s="53"/>
      <c r="B270" s="53"/>
      <c r="C270" s="53"/>
      <c r="D270" s="53"/>
      <c r="E270" s="53"/>
      <c r="F270" s="53"/>
      <c r="G270" s="53"/>
      <c r="H270" s="53"/>
      <c r="I270" s="53"/>
    </row>
    <row r="271" spans="1:9" s="40" customFormat="1" ht="15" hidden="1" x14ac:dyDescent="0.25">
      <c r="A271" s="53"/>
      <c r="B271" s="53"/>
      <c r="C271" s="53"/>
      <c r="D271" s="53"/>
      <c r="E271" s="53"/>
      <c r="F271" s="53"/>
      <c r="G271" s="53"/>
      <c r="H271" s="53"/>
      <c r="I271" s="53"/>
    </row>
    <row r="272" spans="1:9" s="40" customFormat="1" ht="15" hidden="1" x14ac:dyDescent="0.25">
      <c r="A272" s="53"/>
      <c r="B272" s="53"/>
      <c r="C272" s="53"/>
      <c r="D272" s="53"/>
      <c r="E272" s="53"/>
      <c r="F272" s="53"/>
      <c r="G272" s="53"/>
      <c r="H272" s="53"/>
      <c r="I272" s="53"/>
    </row>
    <row r="273" spans="1:9" s="40" customFormat="1" ht="15" hidden="1" x14ac:dyDescent="0.25">
      <c r="A273" s="53"/>
      <c r="B273" s="53"/>
      <c r="C273" s="53"/>
      <c r="D273" s="53"/>
      <c r="E273" s="53"/>
      <c r="F273" s="53"/>
      <c r="G273" s="53"/>
      <c r="H273" s="53"/>
      <c r="I273" s="53"/>
    </row>
    <row r="274" spans="1:9" s="40" customFormat="1" ht="15" hidden="1" x14ac:dyDescent="0.25">
      <c r="A274" s="53"/>
      <c r="B274" s="53"/>
      <c r="C274" s="53"/>
      <c r="D274" s="53"/>
      <c r="E274" s="53"/>
      <c r="F274" s="53"/>
      <c r="G274" s="53"/>
      <c r="H274" s="53"/>
      <c r="I274" s="53"/>
    </row>
    <row r="275" spans="1:9" s="40" customFormat="1" ht="15" hidden="1" x14ac:dyDescent="0.25">
      <c r="A275" s="53"/>
      <c r="B275" s="53"/>
      <c r="C275" s="53"/>
      <c r="D275" s="53"/>
      <c r="E275" s="53"/>
      <c r="F275" s="53"/>
      <c r="G275" s="53"/>
      <c r="H275" s="53"/>
      <c r="I275" s="53"/>
    </row>
    <row r="276" spans="1:9" s="40" customFormat="1" ht="15" hidden="1" x14ac:dyDescent="0.25">
      <c r="A276" s="53"/>
      <c r="B276" s="53"/>
      <c r="C276" s="53"/>
      <c r="D276" s="53"/>
      <c r="E276" s="53"/>
      <c r="F276" s="53"/>
      <c r="G276" s="53"/>
      <c r="H276" s="53"/>
      <c r="I276" s="53"/>
    </row>
    <row r="277" spans="1:9" s="40" customFormat="1" ht="15" hidden="1" x14ac:dyDescent="0.25">
      <c r="A277" s="53"/>
      <c r="B277" s="53"/>
      <c r="C277" s="53"/>
      <c r="D277" s="53"/>
      <c r="E277" s="53"/>
      <c r="F277" s="53"/>
      <c r="G277" s="53"/>
      <c r="H277" s="53"/>
      <c r="I277" s="53"/>
    </row>
    <row r="278" spans="1:9" s="40" customFormat="1" ht="15" hidden="1" x14ac:dyDescent="0.25">
      <c r="A278" s="53"/>
      <c r="B278" s="53"/>
      <c r="C278" s="53"/>
      <c r="D278" s="53"/>
      <c r="E278" s="53"/>
      <c r="F278" s="53"/>
      <c r="G278" s="53"/>
      <c r="H278" s="53"/>
      <c r="I278" s="53"/>
    </row>
    <row r="279" spans="1:9" s="40" customFormat="1" ht="15" hidden="1" x14ac:dyDescent="0.25">
      <c r="A279" s="53"/>
      <c r="B279" s="53"/>
      <c r="C279" s="53"/>
      <c r="D279" s="53"/>
      <c r="E279" s="53"/>
      <c r="F279" s="53"/>
      <c r="G279" s="53"/>
      <c r="H279" s="53"/>
      <c r="I279" s="53"/>
    </row>
    <row r="280" spans="1:9" s="40" customFormat="1" ht="15" hidden="1" x14ac:dyDescent="0.25">
      <c r="A280" s="53"/>
      <c r="B280" s="53"/>
      <c r="C280" s="53"/>
      <c r="D280" s="53"/>
      <c r="E280" s="53"/>
      <c r="F280" s="53"/>
      <c r="G280" s="53"/>
      <c r="H280" s="53"/>
      <c r="I280" s="53"/>
    </row>
    <row r="281" spans="1:9" s="40" customFormat="1" ht="15" hidden="1" x14ac:dyDescent="0.25">
      <c r="A281" s="53"/>
      <c r="B281" s="53"/>
      <c r="C281" s="53"/>
      <c r="D281" s="53"/>
      <c r="E281" s="53"/>
      <c r="F281" s="53"/>
      <c r="G281" s="53"/>
      <c r="H281" s="53"/>
      <c r="I281" s="53"/>
    </row>
    <row r="282" spans="1:9" s="40" customFormat="1" ht="15" hidden="1" x14ac:dyDescent="0.25">
      <c r="A282" s="53"/>
      <c r="B282" s="53"/>
      <c r="C282" s="53"/>
      <c r="D282" s="53"/>
      <c r="E282" s="53"/>
      <c r="F282" s="53"/>
      <c r="G282" s="53"/>
      <c r="H282" s="53"/>
      <c r="I282" s="53"/>
    </row>
    <row r="283" spans="1:9" s="40" customFormat="1" ht="15" hidden="1" x14ac:dyDescent="0.25">
      <c r="A283" s="53"/>
      <c r="B283" s="53"/>
      <c r="C283" s="53"/>
      <c r="D283" s="53"/>
      <c r="E283" s="53"/>
      <c r="F283" s="53"/>
      <c r="G283" s="53"/>
      <c r="H283" s="53"/>
      <c r="I283" s="53"/>
    </row>
    <row r="284" spans="1:9" s="40" customFormat="1" ht="15" hidden="1" x14ac:dyDescent="0.25">
      <c r="A284" s="53"/>
      <c r="B284" s="53"/>
      <c r="C284" s="53"/>
      <c r="D284" s="53"/>
      <c r="E284" s="53"/>
      <c r="F284" s="53"/>
      <c r="G284" s="53"/>
      <c r="H284" s="53"/>
      <c r="I284" s="53"/>
    </row>
    <row r="285" spans="1:9" s="40" customFormat="1" ht="15" hidden="1" x14ac:dyDescent="0.25">
      <c r="A285" s="53"/>
      <c r="B285" s="53"/>
      <c r="C285" s="53"/>
      <c r="D285" s="53"/>
      <c r="E285" s="53"/>
      <c r="F285" s="53"/>
      <c r="G285" s="53"/>
      <c r="H285" s="53"/>
      <c r="I285" s="53"/>
    </row>
    <row r="286" spans="1:9" s="40" customFormat="1" ht="15" hidden="1" x14ac:dyDescent="0.25">
      <c r="A286" s="53"/>
      <c r="B286" s="53"/>
      <c r="C286" s="53"/>
      <c r="D286" s="53"/>
      <c r="E286" s="53"/>
      <c r="F286" s="53"/>
      <c r="G286" s="53"/>
      <c r="H286" s="53"/>
      <c r="I286" s="53"/>
    </row>
    <row r="287" spans="1:9" s="40" customFormat="1" ht="15" hidden="1" x14ac:dyDescent="0.25">
      <c r="A287" s="53"/>
      <c r="B287" s="53"/>
      <c r="C287" s="53"/>
      <c r="D287" s="53"/>
      <c r="E287" s="53"/>
      <c r="F287" s="53"/>
      <c r="G287" s="53"/>
      <c r="H287" s="53"/>
      <c r="I287" s="53"/>
    </row>
    <row r="288" spans="1:9" s="40" customFormat="1" ht="15" hidden="1" x14ac:dyDescent="0.25">
      <c r="A288" s="53"/>
      <c r="B288" s="53"/>
      <c r="C288" s="53"/>
      <c r="D288" s="53"/>
      <c r="E288" s="53"/>
      <c r="F288" s="53"/>
      <c r="G288" s="53"/>
      <c r="H288" s="53"/>
      <c r="I288" s="53"/>
    </row>
    <row r="289" spans="1:9" s="40" customFormat="1" ht="15" hidden="1" x14ac:dyDescent="0.25">
      <c r="A289" s="53"/>
      <c r="B289" s="53"/>
      <c r="C289" s="53"/>
      <c r="D289" s="53"/>
      <c r="E289" s="53"/>
      <c r="F289" s="53"/>
      <c r="G289" s="53"/>
      <c r="H289" s="53"/>
      <c r="I289" s="53"/>
    </row>
    <row r="290" spans="1:9" s="40" customFormat="1" ht="15" hidden="1" x14ac:dyDescent="0.25">
      <c r="A290" s="53"/>
      <c r="B290" s="53"/>
      <c r="C290" s="53"/>
      <c r="D290" s="53"/>
      <c r="E290" s="53"/>
      <c r="F290" s="53"/>
      <c r="G290" s="53"/>
      <c r="H290" s="53"/>
      <c r="I290" s="53"/>
    </row>
    <row r="291" spans="1:9" s="40" customFormat="1" ht="15" hidden="1" x14ac:dyDescent="0.25">
      <c r="A291" s="53"/>
      <c r="B291" s="53"/>
      <c r="C291" s="53"/>
      <c r="D291" s="53"/>
      <c r="E291" s="53"/>
      <c r="F291" s="53"/>
      <c r="G291" s="53"/>
      <c r="H291" s="53"/>
      <c r="I291" s="53"/>
    </row>
    <row r="292" spans="1:9" s="40" customFormat="1" ht="15" hidden="1" x14ac:dyDescent="0.25">
      <c r="A292" s="53"/>
      <c r="B292" s="53"/>
      <c r="C292" s="53"/>
      <c r="D292" s="53"/>
      <c r="E292" s="53"/>
      <c r="F292" s="53"/>
      <c r="G292" s="53"/>
      <c r="H292" s="53"/>
      <c r="I292" s="53"/>
    </row>
    <row r="293" spans="1:9" s="40" customFormat="1" ht="15" hidden="1" x14ac:dyDescent="0.25">
      <c r="A293" s="53"/>
      <c r="B293" s="53"/>
      <c r="C293" s="53"/>
      <c r="D293" s="53"/>
      <c r="E293" s="53"/>
      <c r="F293" s="53"/>
      <c r="G293" s="53"/>
      <c r="H293" s="53"/>
      <c r="I293" s="53"/>
    </row>
    <row r="294" spans="1:9" s="40" customFormat="1" ht="15" hidden="1" x14ac:dyDescent="0.25">
      <c r="A294" s="53"/>
      <c r="B294" s="53"/>
      <c r="C294" s="53"/>
      <c r="D294" s="53"/>
      <c r="E294" s="53"/>
      <c r="F294" s="53"/>
      <c r="G294" s="53"/>
      <c r="H294" s="53"/>
      <c r="I294" s="53"/>
    </row>
    <row r="295" spans="1:9" s="40" customFormat="1" ht="15" hidden="1" x14ac:dyDescent="0.25">
      <c r="A295" s="53"/>
      <c r="B295" s="53"/>
      <c r="C295" s="53"/>
      <c r="D295" s="53"/>
      <c r="E295" s="53"/>
      <c r="F295" s="53"/>
      <c r="G295" s="53"/>
      <c r="H295" s="53"/>
      <c r="I295" s="53"/>
    </row>
    <row r="296" spans="1:9" s="40" customFormat="1" ht="15" hidden="1" x14ac:dyDescent="0.25">
      <c r="A296" s="53"/>
      <c r="B296" s="53"/>
      <c r="C296" s="53"/>
      <c r="D296" s="53"/>
      <c r="E296" s="53"/>
      <c r="F296" s="53"/>
      <c r="G296" s="53"/>
      <c r="H296" s="53"/>
      <c r="I296" s="53"/>
    </row>
    <row r="297" spans="1:9" s="40" customFormat="1" ht="15" hidden="1" x14ac:dyDescent="0.25">
      <c r="A297" s="53"/>
      <c r="B297" s="53"/>
      <c r="C297" s="53"/>
      <c r="D297" s="53"/>
      <c r="E297" s="53"/>
      <c r="F297" s="53"/>
      <c r="G297" s="53"/>
      <c r="H297" s="53"/>
      <c r="I297" s="53"/>
    </row>
    <row r="298" spans="1:9" s="40" customFormat="1" ht="15" hidden="1" x14ac:dyDescent="0.25">
      <c r="A298" s="53"/>
      <c r="B298" s="53"/>
      <c r="C298" s="53"/>
      <c r="D298" s="53"/>
      <c r="E298" s="53"/>
      <c r="F298" s="53"/>
      <c r="G298" s="53"/>
      <c r="H298" s="53"/>
      <c r="I298" s="53"/>
    </row>
    <row r="299" spans="1:9" s="40" customFormat="1" ht="15" hidden="1" x14ac:dyDescent="0.25">
      <c r="A299" s="53"/>
      <c r="B299" s="53"/>
      <c r="C299" s="53"/>
      <c r="D299" s="53"/>
      <c r="E299" s="53"/>
      <c r="F299" s="53"/>
      <c r="G299" s="53"/>
      <c r="H299" s="53"/>
      <c r="I299" s="53"/>
    </row>
    <row r="300" spans="1:9" s="40" customFormat="1" ht="15" hidden="1" x14ac:dyDescent="0.25">
      <c r="A300" s="53"/>
      <c r="B300" s="53"/>
      <c r="C300" s="53"/>
      <c r="D300" s="53"/>
      <c r="E300" s="53"/>
      <c r="F300" s="53"/>
      <c r="G300" s="53"/>
      <c r="H300" s="53"/>
      <c r="I300" s="53"/>
    </row>
    <row r="301" spans="1:9" s="40" customFormat="1" ht="15" hidden="1" x14ac:dyDescent="0.25">
      <c r="A301" s="53"/>
      <c r="B301" s="53"/>
      <c r="C301" s="53"/>
      <c r="D301" s="53"/>
      <c r="E301" s="53"/>
      <c r="F301" s="53"/>
      <c r="G301" s="53"/>
      <c r="H301" s="53"/>
      <c r="I301" s="53"/>
    </row>
    <row r="302" spans="1:9" s="40" customFormat="1" ht="15" hidden="1" x14ac:dyDescent="0.25">
      <c r="A302" s="53"/>
      <c r="B302" s="53"/>
      <c r="C302" s="53"/>
      <c r="D302" s="53"/>
      <c r="E302" s="53"/>
      <c r="F302" s="53"/>
      <c r="G302" s="53"/>
      <c r="H302" s="53"/>
      <c r="I302" s="53"/>
    </row>
    <row r="303" spans="1:9" s="40" customFormat="1" ht="15" hidden="1" x14ac:dyDescent="0.25">
      <c r="A303" s="53"/>
      <c r="B303" s="53"/>
      <c r="C303" s="53"/>
      <c r="D303" s="53"/>
      <c r="E303" s="53"/>
      <c r="F303" s="53"/>
      <c r="G303" s="53"/>
      <c r="H303" s="53"/>
      <c r="I303" s="53"/>
    </row>
    <row r="304" spans="1:9" s="40" customFormat="1" ht="15" hidden="1" x14ac:dyDescent="0.25">
      <c r="A304" s="53"/>
      <c r="B304" s="53"/>
      <c r="C304" s="53"/>
      <c r="D304" s="53"/>
      <c r="E304" s="53"/>
      <c r="F304" s="53"/>
      <c r="G304" s="53"/>
      <c r="H304" s="53"/>
      <c r="I304" s="53"/>
    </row>
    <row r="305" spans="1:9" s="40" customFormat="1" ht="15" hidden="1" x14ac:dyDescent="0.25">
      <c r="A305" s="53"/>
      <c r="B305" s="53"/>
      <c r="C305" s="53"/>
      <c r="D305" s="53"/>
      <c r="E305" s="53"/>
      <c r="F305" s="53"/>
      <c r="G305" s="53"/>
      <c r="H305" s="53"/>
      <c r="I305" s="53"/>
    </row>
    <row r="306" spans="1:9" s="40" customFormat="1" ht="15" hidden="1" x14ac:dyDescent="0.25">
      <c r="A306" s="53"/>
      <c r="B306" s="53"/>
      <c r="C306" s="53"/>
      <c r="D306" s="53"/>
      <c r="E306" s="53"/>
      <c r="F306" s="53"/>
      <c r="G306" s="53"/>
      <c r="H306" s="53"/>
      <c r="I306" s="53"/>
    </row>
    <row r="307" spans="1:9" s="40" customFormat="1" ht="15" hidden="1" x14ac:dyDescent="0.25">
      <c r="A307" s="53"/>
      <c r="B307" s="53"/>
      <c r="C307" s="53"/>
      <c r="D307" s="53"/>
      <c r="E307" s="53"/>
      <c r="F307" s="53"/>
      <c r="G307" s="53"/>
      <c r="H307" s="53"/>
      <c r="I307" s="53"/>
    </row>
    <row r="308" spans="1:9" s="40" customFormat="1" ht="15" hidden="1" x14ac:dyDescent="0.25">
      <c r="A308" s="53"/>
      <c r="B308" s="53"/>
      <c r="C308" s="53"/>
      <c r="D308" s="53"/>
      <c r="E308" s="53"/>
      <c r="F308" s="53"/>
      <c r="G308" s="53"/>
      <c r="H308" s="53"/>
      <c r="I308" s="53"/>
    </row>
    <row r="309" spans="1:9" s="40" customFormat="1" ht="15" hidden="1" x14ac:dyDescent="0.25">
      <c r="A309" s="53"/>
      <c r="B309" s="53"/>
      <c r="C309" s="53"/>
      <c r="D309" s="53"/>
      <c r="E309" s="53"/>
      <c r="F309" s="53"/>
      <c r="G309" s="53"/>
      <c r="H309" s="53"/>
      <c r="I309" s="53"/>
    </row>
    <row r="310" spans="1:9" s="40" customFormat="1" ht="15" hidden="1" x14ac:dyDescent="0.25">
      <c r="A310" s="53"/>
      <c r="B310" s="53"/>
      <c r="C310" s="53"/>
      <c r="D310" s="53"/>
      <c r="E310" s="53"/>
      <c r="F310" s="53"/>
      <c r="G310" s="53"/>
      <c r="H310" s="53"/>
      <c r="I310" s="53"/>
    </row>
    <row r="311" spans="1:9" s="40" customFormat="1" ht="15" hidden="1" x14ac:dyDescent="0.25">
      <c r="A311" s="53"/>
      <c r="B311" s="53"/>
      <c r="C311" s="53"/>
      <c r="D311" s="53"/>
      <c r="E311" s="53"/>
      <c r="F311" s="53"/>
      <c r="G311" s="53"/>
      <c r="H311" s="53"/>
      <c r="I311" s="53"/>
    </row>
    <row r="312" spans="1:9" s="40" customFormat="1" ht="15" hidden="1" x14ac:dyDescent="0.25">
      <c r="A312" s="53"/>
      <c r="B312" s="53"/>
      <c r="C312" s="53"/>
      <c r="D312" s="53"/>
      <c r="E312" s="53"/>
      <c r="F312" s="53"/>
      <c r="G312" s="53"/>
      <c r="H312" s="53"/>
      <c r="I312" s="53"/>
    </row>
    <row r="313" spans="1:9" s="40" customFormat="1" ht="15" hidden="1" x14ac:dyDescent="0.25">
      <c r="A313" s="53"/>
      <c r="B313" s="53"/>
      <c r="C313" s="53"/>
      <c r="D313" s="53"/>
      <c r="E313" s="53"/>
      <c r="F313" s="53"/>
      <c r="G313" s="53"/>
      <c r="H313" s="53"/>
      <c r="I313" s="53"/>
    </row>
    <row r="314" spans="1:9" s="40" customFormat="1" ht="15" hidden="1" x14ac:dyDescent="0.25">
      <c r="A314" s="53"/>
      <c r="B314" s="53"/>
      <c r="C314" s="53"/>
      <c r="D314" s="53"/>
      <c r="E314" s="53"/>
      <c r="F314" s="53"/>
      <c r="G314" s="53"/>
      <c r="H314" s="53"/>
      <c r="I314" s="53"/>
    </row>
    <row r="315" spans="1:9" s="40" customFormat="1" ht="15" hidden="1" x14ac:dyDescent="0.25">
      <c r="A315" s="53"/>
      <c r="B315" s="53"/>
      <c r="C315" s="53"/>
      <c r="D315" s="53"/>
      <c r="E315" s="53"/>
      <c r="F315" s="53"/>
      <c r="G315" s="53"/>
      <c r="H315" s="53"/>
      <c r="I315" s="53"/>
    </row>
    <row r="316" spans="1:9" s="40" customFormat="1" ht="15" hidden="1" x14ac:dyDescent="0.25">
      <c r="A316" s="53"/>
      <c r="B316" s="53"/>
      <c r="C316" s="53"/>
      <c r="D316" s="53"/>
      <c r="E316" s="53"/>
      <c r="F316" s="53"/>
      <c r="G316" s="53"/>
      <c r="H316" s="53"/>
      <c r="I316" s="53"/>
    </row>
    <row r="317" spans="1:9" s="40" customFormat="1" ht="15" hidden="1" x14ac:dyDescent="0.25">
      <c r="A317" s="53"/>
      <c r="B317" s="53"/>
      <c r="C317" s="53"/>
      <c r="D317" s="53"/>
      <c r="E317" s="53"/>
      <c r="F317" s="53"/>
      <c r="G317" s="53"/>
      <c r="H317" s="53"/>
      <c r="I317" s="53"/>
    </row>
    <row r="318" spans="1:9" s="40" customFormat="1" ht="15" hidden="1" x14ac:dyDescent="0.25">
      <c r="A318" s="53"/>
      <c r="B318" s="53"/>
      <c r="C318" s="53"/>
      <c r="D318" s="53"/>
      <c r="E318" s="53"/>
      <c r="F318" s="53"/>
      <c r="G318" s="53"/>
      <c r="H318" s="53"/>
      <c r="I318" s="53"/>
    </row>
    <row r="319" spans="1:9" s="40" customFormat="1" ht="15" hidden="1" x14ac:dyDescent="0.25">
      <c r="A319" s="53"/>
      <c r="B319" s="53"/>
      <c r="C319" s="53"/>
      <c r="D319" s="53"/>
      <c r="E319" s="53"/>
      <c r="F319" s="53"/>
      <c r="G319" s="53"/>
      <c r="H319" s="53"/>
      <c r="I319" s="53"/>
    </row>
    <row r="320" spans="1:9" s="40" customFormat="1" ht="15" hidden="1" x14ac:dyDescent="0.25">
      <c r="A320" s="53"/>
      <c r="B320" s="53"/>
      <c r="C320" s="53"/>
      <c r="D320" s="53"/>
      <c r="E320" s="53"/>
      <c r="F320" s="53"/>
      <c r="G320" s="53"/>
      <c r="H320" s="53"/>
      <c r="I320" s="53"/>
    </row>
    <row r="321" spans="1:9" s="40" customFormat="1" ht="15" hidden="1" x14ac:dyDescent="0.25">
      <c r="A321" s="53"/>
      <c r="B321" s="53"/>
      <c r="C321" s="53"/>
      <c r="D321" s="53"/>
      <c r="E321" s="53"/>
      <c r="F321" s="53"/>
      <c r="G321" s="53"/>
      <c r="H321" s="53"/>
      <c r="I321" s="53"/>
    </row>
    <row r="322" spans="1:9" s="40" customFormat="1" ht="15" hidden="1" x14ac:dyDescent="0.25">
      <c r="A322" s="53"/>
      <c r="B322" s="53"/>
      <c r="C322" s="53"/>
      <c r="D322" s="53"/>
      <c r="E322" s="53"/>
      <c r="F322" s="53"/>
      <c r="G322" s="53"/>
      <c r="H322" s="53"/>
      <c r="I322" s="53"/>
    </row>
    <row r="323" spans="1:9" s="40" customFormat="1" ht="15" hidden="1" x14ac:dyDescent="0.25">
      <c r="A323" s="53"/>
      <c r="B323" s="53"/>
      <c r="C323" s="53"/>
      <c r="D323" s="53"/>
      <c r="E323" s="53"/>
      <c r="F323" s="53"/>
      <c r="G323" s="53"/>
      <c r="H323" s="53"/>
      <c r="I323" s="53"/>
    </row>
    <row r="324" spans="1:9" s="40" customFormat="1" ht="15" hidden="1" x14ac:dyDescent="0.25">
      <c r="A324" s="53"/>
      <c r="B324" s="53"/>
      <c r="C324" s="53"/>
      <c r="D324" s="53"/>
      <c r="E324" s="53"/>
      <c r="F324" s="53"/>
      <c r="G324" s="53"/>
      <c r="H324" s="53"/>
      <c r="I324" s="53"/>
    </row>
    <row r="325" spans="1:9" s="40" customFormat="1" ht="15" hidden="1" x14ac:dyDescent="0.25">
      <c r="A325" s="53"/>
      <c r="B325" s="53"/>
      <c r="C325" s="53"/>
      <c r="D325" s="53"/>
      <c r="E325" s="53"/>
      <c r="F325" s="53"/>
      <c r="G325" s="53"/>
      <c r="H325" s="53"/>
      <c r="I325" s="53"/>
    </row>
    <row r="326" spans="1:9" s="40" customFormat="1" ht="15" hidden="1" x14ac:dyDescent="0.25">
      <c r="A326" s="53"/>
      <c r="B326" s="53"/>
      <c r="C326" s="53"/>
      <c r="D326" s="53"/>
      <c r="E326" s="53"/>
      <c r="F326" s="53"/>
      <c r="G326" s="53"/>
      <c r="H326" s="53"/>
      <c r="I326" s="53"/>
    </row>
    <row r="327" spans="1:9" s="40" customFormat="1" ht="15" hidden="1" x14ac:dyDescent="0.25">
      <c r="A327" s="53"/>
      <c r="B327" s="53"/>
      <c r="C327" s="53"/>
      <c r="D327" s="53"/>
      <c r="E327" s="53"/>
      <c r="F327" s="53"/>
      <c r="G327" s="53"/>
      <c r="H327" s="53"/>
      <c r="I327" s="53"/>
    </row>
    <row r="328" spans="1:9" s="40" customFormat="1" ht="15" hidden="1" x14ac:dyDescent="0.25">
      <c r="A328" s="53"/>
      <c r="B328" s="53"/>
      <c r="C328" s="53"/>
      <c r="D328" s="53"/>
      <c r="E328" s="53"/>
      <c r="F328" s="53"/>
      <c r="G328" s="53"/>
      <c r="H328" s="53"/>
      <c r="I328" s="53"/>
    </row>
    <row r="329" spans="1:9" s="40" customFormat="1" ht="15" hidden="1" x14ac:dyDescent="0.25">
      <c r="A329" s="53"/>
      <c r="B329" s="53"/>
      <c r="C329" s="53"/>
      <c r="D329" s="53"/>
      <c r="E329" s="53"/>
      <c r="F329" s="53"/>
      <c r="G329" s="53"/>
      <c r="H329" s="53"/>
      <c r="I329" s="53"/>
    </row>
    <row r="330" spans="1:9" s="40" customFormat="1" ht="15" hidden="1" x14ac:dyDescent="0.25">
      <c r="A330" s="53"/>
      <c r="B330" s="53"/>
      <c r="C330" s="53"/>
      <c r="D330" s="53"/>
      <c r="E330" s="53"/>
      <c r="F330" s="53"/>
      <c r="G330" s="53"/>
      <c r="H330" s="53"/>
      <c r="I330" s="53"/>
    </row>
    <row r="331" spans="1:9" s="40" customFormat="1" ht="15" hidden="1" x14ac:dyDescent="0.25">
      <c r="A331" s="53"/>
      <c r="B331" s="53"/>
      <c r="C331" s="53"/>
      <c r="D331" s="53"/>
      <c r="E331" s="53"/>
      <c r="F331" s="53"/>
      <c r="G331" s="53"/>
      <c r="H331" s="53"/>
      <c r="I331" s="53"/>
    </row>
    <row r="332" spans="1:9" s="40" customFormat="1" ht="15" hidden="1" x14ac:dyDescent="0.25">
      <c r="A332" s="53"/>
      <c r="B332" s="53"/>
      <c r="C332" s="53"/>
      <c r="D332" s="53"/>
      <c r="E332" s="53"/>
      <c r="F332" s="53"/>
      <c r="G332" s="53"/>
      <c r="H332" s="53"/>
      <c r="I332" s="53"/>
    </row>
    <row r="333" spans="1:9" s="40" customFormat="1" ht="15" hidden="1" x14ac:dyDescent="0.25">
      <c r="A333" s="53"/>
      <c r="B333" s="53"/>
      <c r="C333" s="53"/>
      <c r="D333" s="53"/>
      <c r="E333" s="53"/>
      <c r="F333" s="53"/>
      <c r="G333" s="53"/>
      <c r="H333" s="53"/>
      <c r="I333" s="53"/>
    </row>
    <row r="334" spans="1:9" s="40" customFormat="1" ht="15" hidden="1" x14ac:dyDescent="0.25">
      <c r="A334" s="53"/>
      <c r="B334" s="53"/>
      <c r="C334" s="53"/>
      <c r="D334" s="53"/>
      <c r="E334" s="53"/>
      <c r="F334" s="53"/>
      <c r="G334" s="53"/>
      <c r="H334" s="53"/>
      <c r="I334" s="53"/>
    </row>
    <row r="335" spans="1:9" s="40" customFormat="1" ht="15" hidden="1" x14ac:dyDescent="0.25">
      <c r="A335" s="53"/>
      <c r="B335" s="53"/>
      <c r="C335" s="53"/>
      <c r="D335" s="53"/>
      <c r="E335" s="53"/>
      <c r="F335" s="53"/>
      <c r="G335" s="53"/>
      <c r="H335" s="53"/>
      <c r="I335" s="53"/>
    </row>
    <row r="336" spans="1:9" s="40" customFormat="1" ht="15" hidden="1" x14ac:dyDescent="0.25">
      <c r="A336" s="53"/>
      <c r="B336" s="53"/>
      <c r="C336" s="53"/>
      <c r="D336" s="53"/>
      <c r="E336" s="53"/>
      <c r="F336" s="53"/>
      <c r="G336" s="53"/>
      <c r="H336" s="53"/>
      <c r="I336" s="53"/>
    </row>
    <row r="337" spans="1:9" s="40" customFormat="1" ht="15" hidden="1" x14ac:dyDescent="0.25">
      <c r="A337" s="53"/>
      <c r="B337" s="53"/>
      <c r="C337" s="53"/>
      <c r="D337" s="53"/>
      <c r="E337" s="53"/>
      <c r="F337" s="53"/>
      <c r="G337" s="53"/>
      <c r="H337" s="53"/>
      <c r="I337" s="53"/>
    </row>
    <row r="338" spans="1:9" s="40" customFormat="1" ht="15" hidden="1" x14ac:dyDescent="0.25">
      <c r="A338" s="53"/>
      <c r="B338" s="53"/>
      <c r="C338" s="53"/>
      <c r="D338" s="53"/>
      <c r="E338" s="53"/>
      <c r="F338" s="53"/>
      <c r="G338" s="53"/>
      <c r="H338" s="53"/>
      <c r="I338" s="53"/>
    </row>
    <row r="339" spans="1:9" s="40" customFormat="1" ht="15" hidden="1" x14ac:dyDescent="0.25">
      <c r="A339" s="53"/>
      <c r="B339" s="53"/>
      <c r="C339" s="53"/>
      <c r="D339" s="53"/>
      <c r="E339" s="53"/>
      <c r="F339" s="53"/>
      <c r="G339" s="53"/>
      <c r="H339" s="53"/>
      <c r="I339" s="53"/>
    </row>
    <row r="340" spans="1:9" s="40" customFormat="1" ht="15" hidden="1" x14ac:dyDescent="0.25">
      <c r="A340" s="53"/>
      <c r="B340" s="53"/>
      <c r="C340" s="53"/>
      <c r="D340" s="53"/>
      <c r="E340" s="53"/>
      <c r="F340" s="53"/>
      <c r="G340" s="53"/>
      <c r="H340" s="53"/>
      <c r="I340" s="53"/>
    </row>
    <row r="341" spans="1:9" s="40" customFormat="1" ht="15" hidden="1" x14ac:dyDescent="0.25">
      <c r="A341" s="53"/>
      <c r="B341" s="53"/>
      <c r="C341" s="53"/>
      <c r="D341" s="53"/>
      <c r="E341" s="53"/>
      <c r="F341" s="53"/>
      <c r="G341" s="53"/>
      <c r="H341" s="53"/>
      <c r="I341" s="53"/>
    </row>
    <row r="342" spans="1:9" s="40" customFormat="1" ht="15" hidden="1" x14ac:dyDescent="0.25">
      <c r="A342" s="53"/>
      <c r="B342" s="53"/>
      <c r="C342" s="53"/>
      <c r="D342" s="53"/>
      <c r="E342" s="53"/>
      <c r="F342" s="53"/>
      <c r="G342" s="53"/>
      <c r="H342" s="53"/>
      <c r="I342" s="53"/>
    </row>
    <row r="343" spans="1:9" s="40" customFormat="1" ht="15" hidden="1" x14ac:dyDescent="0.25">
      <c r="A343" s="53"/>
      <c r="B343" s="53"/>
      <c r="C343" s="53"/>
      <c r="D343" s="53"/>
      <c r="E343" s="53"/>
      <c r="F343" s="53"/>
      <c r="G343" s="53"/>
      <c r="H343" s="53"/>
      <c r="I343" s="53"/>
    </row>
    <row r="344" spans="1:9" s="40" customFormat="1" ht="15" hidden="1" x14ac:dyDescent="0.25">
      <c r="A344" s="53"/>
      <c r="B344" s="53"/>
      <c r="C344" s="53"/>
      <c r="D344" s="53"/>
      <c r="E344" s="53"/>
      <c r="F344" s="53"/>
      <c r="G344" s="53"/>
      <c r="H344" s="53"/>
      <c r="I344" s="53"/>
    </row>
    <row r="345" spans="1:9" s="40" customFormat="1" ht="15" hidden="1" x14ac:dyDescent="0.25">
      <c r="A345" s="53"/>
      <c r="B345" s="53"/>
      <c r="C345" s="53"/>
      <c r="D345" s="53"/>
      <c r="E345" s="53"/>
      <c r="F345" s="53"/>
      <c r="G345" s="53"/>
      <c r="H345" s="53"/>
      <c r="I345" s="53"/>
    </row>
    <row r="346" spans="1:9" s="40" customFormat="1" ht="15" hidden="1" x14ac:dyDescent="0.25">
      <c r="A346" s="53"/>
      <c r="B346" s="53"/>
      <c r="C346" s="53"/>
      <c r="D346" s="53"/>
      <c r="E346" s="53"/>
      <c r="F346" s="53"/>
      <c r="G346" s="53"/>
      <c r="H346" s="53"/>
      <c r="I346" s="53"/>
    </row>
    <row r="347" spans="1:9" s="40" customFormat="1" ht="15" hidden="1" x14ac:dyDescent="0.25">
      <c r="A347" s="53"/>
      <c r="B347" s="53"/>
      <c r="C347" s="53"/>
      <c r="D347" s="53"/>
      <c r="E347" s="53"/>
      <c r="F347" s="53"/>
      <c r="G347" s="53"/>
      <c r="H347" s="53"/>
      <c r="I347" s="53"/>
    </row>
    <row r="348" spans="1:9" s="40" customFormat="1" ht="15" hidden="1" x14ac:dyDescent="0.25">
      <c r="A348" s="53"/>
      <c r="B348" s="53"/>
      <c r="C348" s="53"/>
      <c r="D348" s="53"/>
      <c r="E348" s="53"/>
      <c r="F348" s="53"/>
      <c r="G348" s="53"/>
      <c r="H348" s="53"/>
      <c r="I348" s="53"/>
    </row>
    <row r="349" spans="1:9" s="40" customFormat="1" ht="15" hidden="1" x14ac:dyDescent="0.25">
      <c r="A349" s="53"/>
      <c r="B349" s="53"/>
      <c r="C349" s="53"/>
      <c r="D349" s="53"/>
      <c r="E349" s="53"/>
      <c r="F349" s="53"/>
      <c r="G349" s="53"/>
      <c r="H349" s="53"/>
      <c r="I349" s="53"/>
    </row>
    <row r="350" spans="1:9" s="40" customFormat="1" ht="15" hidden="1" x14ac:dyDescent="0.25">
      <c r="A350" s="53"/>
      <c r="B350" s="53"/>
      <c r="C350" s="53"/>
      <c r="D350" s="53"/>
      <c r="E350" s="53"/>
      <c r="F350" s="53"/>
      <c r="G350" s="53"/>
      <c r="H350" s="53"/>
      <c r="I350" s="53"/>
    </row>
    <row r="351" spans="1:9" s="40" customFormat="1" ht="15" hidden="1" x14ac:dyDescent="0.25">
      <c r="A351" s="53"/>
      <c r="B351" s="53"/>
      <c r="C351" s="53"/>
      <c r="D351" s="53"/>
      <c r="E351" s="53"/>
      <c r="F351" s="53"/>
      <c r="G351" s="53"/>
      <c r="H351" s="53"/>
      <c r="I351" s="53"/>
    </row>
    <row r="352" spans="1:9" s="40" customFormat="1" ht="15" hidden="1" x14ac:dyDescent="0.25">
      <c r="A352" s="53"/>
      <c r="B352" s="53"/>
      <c r="C352" s="53"/>
      <c r="D352" s="53"/>
      <c r="E352" s="53"/>
      <c r="F352" s="53"/>
      <c r="G352" s="53"/>
      <c r="H352" s="53"/>
      <c r="I352" s="53"/>
    </row>
    <row r="353" spans="1:9" s="40" customFormat="1" ht="15" hidden="1" x14ac:dyDescent="0.25">
      <c r="A353" s="53"/>
      <c r="B353" s="53"/>
      <c r="C353" s="53"/>
      <c r="D353" s="53"/>
      <c r="E353" s="53"/>
      <c r="F353" s="53"/>
      <c r="G353" s="53"/>
      <c r="H353" s="53"/>
      <c r="I353" s="53"/>
    </row>
    <row r="354" spans="1:9" s="40" customFormat="1" ht="15" hidden="1" x14ac:dyDescent="0.25">
      <c r="A354" s="53"/>
      <c r="B354" s="53"/>
      <c r="C354" s="53"/>
      <c r="D354" s="53"/>
      <c r="E354" s="53"/>
      <c r="F354" s="53"/>
      <c r="G354" s="53"/>
      <c r="H354" s="53"/>
      <c r="I354" s="53"/>
    </row>
    <row r="355" spans="1:9" s="40" customFormat="1" ht="15" hidden="1" x14ac:dyDescent="0.25">
      <c r="A355" s="53"/>
      <c r="B355" s="53"/>
      <c r="C355" s="53"/>
      <c r="D355" s="53"/>
      <c r="E355" s="53"/>
      <c r="F355" s="53"/>
      <c r="G355" s="53"/>
      <c r="H355" s="53"/>
      <c r="I355" s="53"/>
    </row>
    <row r="356" spans="1:9" s="40" customFormat="1" ht="15" hidden="1" x14ac:dyDescent="0.25">
      <c r="A356" s="53"/>
      <c r="B356" s="53"/>
      <c r="C356" s="53"/>
      <c r="D356" s="53"/>
      <c r="E356" s="53"/>
      <c r="F356" s="53"/>
      <c r="G356" s="53"/>
      <c r="H356" s="53"/>
      <c r="I356" s="53"/>
    </row>
    <row r="357" spans="1:9" s="40" customFormat="1" ht="15" hidden="1" x14ac:dyDescent="0.25">
      <c r="A357" s="53"/>
      <c r="B357" s="53"/>
      <c r="C357" s="53"/>
      <c r="D357" s="53"/>
      <c r="E357" s="53"/>
      <c r="F357" s="53"/>
      <c r="G357" s="53"/>
      <c r="H357" s="53"/>
      <c r="I357" s="53"/>
    </row>
    <row r="358" spans="1:9" s="40" customFormat="1" ht="15" hidden="1" x14ac:dyDescent="0.25">
      <c r="A358" s="53"/>
      <c r="B358" s="53"/>
      <c r="C358" s="53"/>
      <c r="D358" s="53"/>
      <c r="E358" s="53"/>
      <c r="F358" s="53"/>
      <c r="G358" s="53"/>
      <c r="H358" s="53"/>
      <c r="I358" s="53"/>
    </row>
    <row r="359" spans="1:9" s="40" customFormat="1" ht="15" hidden="1" x14ac:dyDescent="0.25">
      <c r="A359" s="53"/>
      <c r="B359" s="53"/>
      <c r="C359" s="53"/>
      <c r="D359" s="53"/>
      <c r="E359" s="53"/>
      <c r="F359" s="53"/>
      <c r="G359" s="53"/>
      <c r="H359" s="53"/>
      <c r="I359" s="53"/>
    </row>
    <row r="360" spans="1:9" s="40" customFormat="1" ht="15" hidden="1" x14ac:dyDescent="0.25">
      <c r="A360" s="53"/>
      <c r="B360" s="53"/>
      <c r="C360" s="53"/>
      <c r="D360" s="53"/>
      <c r="E360" s="53"/>
      <c r="F360" s="53"/>
      <c r="G360" s="53"/>
      <c r="H360" s="53"/>
      <c r="I360" s="53"/>
    </row>
    <row r="361" spans="1:9" s="40" customFormat="1" ht="15" hidden="1" x14ac:dyDescent="0.25">
      <c r="A361" s="53"/>
      <c r="B361" s="53"/>
      <c r="C361" s="53"/>
      <c r="D361" s="53"/>
      <c r="E361" s="53"/>
      <c r="F361" s="53"/>
      <c r="G361" s="53"/>
      <c r="H361" s="53"/>
      <c r="I361" s="53"/>
    </row>
    <row r="362" spans="1:9" s="40" customFormat="1" ht="15" hidden="1" x14ac:dyDescent="0.25">
      <c r="A362" s="53"/>
      <c r="B362" s="53"/>
      <c r="C362" s="53"/>
      <c r="D362" s="53"/>
      <c r="E362" s="53"/>
      <c r="F362" s="53"/>
      <c r="G362" s="53"/>
      <c r="H362" s="53"/>
      <c r="I362" s="53"/>
    </row>
    <row r="363" spans="1:9" s="40" customFormat="1" ht="15" hidden="1" x14ac:dyDescent="0.25">
      <c r="A363" s="53"/>
      <c r="B363" s="53"/>
      <c r="C363" s="53"/>
      <c r="D363" s="53"/>
      <c r="E363" s="53"/>
      <c r="F363" s="53"/>
      <c r="G363" s="53"/>
      <c r="H363" s="53"/>
      <c r="I363" s="53"/>
    </row>
    <row r="364" spans="1:9" s="40" customFormat="1" ht="15" hidden="1" x14ac:dyDescent="0.25">
      <c r="A364" s="53"/>
      <c r="B364" s="53"/>
      <c r="C364" s="53"/>
      <c r="D364" s="53"/>
      <c r="E364" s="53"/>
      <c r="F364" s="53"/>
      <c r="G364" s="53"/>
      <c r="H364" s="53"/>
      <c r="I364" s="53"/>
    </row>
    <row r="365" spans="1:9" s="40" customFormat="1" ht="15" hidden="1" x14ac:dyDescent="0.25">
      <c r="A365" s="53"/>
      <c r="B365" s="53"/>
      <c r="C365" s="53"/>
      <c r="D365" s="53"/>
      <c r="E365" s="53"/>
      <c r="F365" s="53"/>
      <c r="G365" s="53"/>
      <c r="H365" s="53"/>
      <c r="I365" s="53"/>
    </row>
    <row r="366" spans="1:9" s="40" customFormat="1" ht="15" hidden="1" x14ac:dyDescent="0.25">
      <c r="A366" s="53"/>
      <c r="B366" s="53"/>
      <c r="C366" s="53"/>
      <c r="D366" s="53"/>
      <c r="E366" s="53"/>
      <c r="F366" s="53"/>
      <c r="G366" s="53"/>
      <c r="H366" s="53"/>
      <c r="I366" s="53"/>
    </row>
    <row r="367" spans="1:9" s="40" customFormat="1" ht="15" hidden="1" x14ac:dyDescent="0.25">
      <c r="A367" s="53"/>
      <c r="B367" s="53"/>
      <c r="C367" s="53"/>
      <c r="D367" s="53"/>
      <c r="E367" s="53"/>
      <c r="F367" s="53"/>
      <c r="G367" s="53"/>
      <c r="H367" s="53"/>
      <c r="I367" s="53"/>
    </row>
    <row r="368" spans="1:9" s="40" customFormat="1" ht="15" hidden="1" x14ac:dyDescent="0.25">
      <c r="A368" s="53"/>
      <c r="B368" s="53"/>
      <c r="C368" s="53"/>
      <c r="D368" s="53"/>
      <c r="E368" s="53"/>
      <c r="F368" s="53"/>
      <c r="G368" s="53"/>
      <c r="H368" s="53"/>
      <c r="I368" s="53"/>
    </row>
    <row r="369" spans="1:9" s="40" customFormat="1" ht="15" hidden="1" x14ac:dyDescent="0.25">
      <c r="A369" s="53"/>
      <c r="B369" s="53"/>
      <c r="C369" s="53"/>
      <c r="D369" s="53"/>
      <c r="E369" s="53"/>
      <c r="F369" s="53"/>
      <c r="G369" s="53"/>
      <c r="H369" s="53"/>
      <c r="I369" s="53"/>
    </row>
    <row r="370" spans="1:9" s="40" customFormat="1" ht="15" hidden="1" x14ac:dyDescent="0.25">
      <c r="A370" s="53"/>
      <c r="B370" s="53"/>
      <c r="C370" s="53"/>
      <c r="D370" s="53"/>
      <c r="E370" s="53"/>
      <c r="F370" s="53"/>
      <c r="G370" s="53"/>
      <c r="H370" s="53"/>
      <c r="I370" s="53"/>
    </row>
    <row r="371" spans="1:9" s="40" customFormat="1" ht="15" hidden="1" x14ac:dyDescent="0.25">
      <c r="A371" s="53"/>
      <c r="B371" s="53"/>
      <c r="C371" s="53"/>
      <c r="D371" s="53"/>
      <c r="E371" s="53"/>
      <c r="F371" s="53"/>
      <c r="G371" s="53"/>
      <c r="H371" s="53"/>
      <c r="I371" s="53"/>
    </row>
    <row r="372" spans="1:9" s="40" customFormat="1" ht="15" hidden="1" x14ac:dyDescent="0.25">
      <c r="A372" s="53"/>
      <c r="B372" s="53"/>
      <c r="C372" s="53"/>
      <c r="D372" s="53"/>
      <c r="E372" s="53"/>
      <c r="F372" s="53"/>
      <c r="G372" s="53"/>
      <c r="H372" s="53"/>
      <c r="I372" s="53"/>
    </row>
    <row r="373" spans="1:9" s="40" customFormat="1" ht="15" hidden="1" x14ac:dyDescent="0.25">
      <c r="A373" s="53"/>
      <c r="B373" s="53"/>
      <c r="C373" s="53"/>
      <c r="D373" s="53"/>
      <c r="E373" s="53"/>
      <c r="F373" s="53"/>
      <c r="G373" s="53"/>
      <c r="H373" s="53"/>
      <c r="I373" s="53"/>
    </row>
    <row r="374" spans="1:9" s="40" customFormat="1" ht="15" hidden="1" x14ac:dyDescent="0.25">
      <c r="A374" s="53"/>
      <c r="B374" s="53"/>
      <c r="C374" s="53"/>
      <c r="D374" s="53"/>
      <c r="E374" s="53"/>
      <c r="F374" s="53"/>
      <c r="G374" s="53"/>
      <c r="H374" s="53"/>
      <c r="I374" s="53"/>
    </row>
    <row r="375" spans="1:9" s="40" customFormat="1" ht="15" hidden="1" x14ac:dyDescent="0.25">
      <c r="A375" s="53"/>
      <c r="B375" s="53"/>
      <c r="C375" s="53"/>
      <c r="D375" s="53"/>
      <c r="E375" s="53"/>
      <c r="F375" s="53"/>
      <c r="G375" s="53"/>
      <c r="H375" s="53"/>
      <c r="I375" s="53"/>
    </row>
    <row r="376" spans="1:9" s="40" customFormat="1" ht="15" hidden="1" x14ac:dyDescent="0.25">
      <c r="A376" s="53"/>
      <c r="B376" s="53"/>
      <c r="C376" s="53"/>
      <c r="D376" s="53"/>
      <c r="E376" s="53"/>
      <c r="F376" s="53"/>
      <c r="G376" s="53"/>
      <c r="H376" s="53"/>
      <c r="I376" s="53"/>
    </row>
    <row r="377" spans="1:9" s="40" customFormat="1" ht="15" hidden="1" x14ac:dyDescent="0.25">
      <c r="A377" s="53"/>
      <c r="B377" s="53"/>
      <c r="C377" s="53"/>
      <c r="D377" s="53"/>
      <c r="E377" s="53"/>
      <c r="F377" s="53"/>
      <c r="G377" s="53"/>
      <c r="H377" s="53"/>
      <c r="I377" s="53"/>
    </row>
    <row r="378" spans="1:9" s="40" customFormat="1" ht="15" hidden="1" x14ac:dyDescent="0.25">
      <c r="A378" s="53"/>
      <c r="B378" s="53"/>
      <c r="C378" s="53"/>
      <c r="D378" s="53"/>
      <c r="E378" s="53"/>
      <c r="F378" s="53"/>
      <c r="G378" s="53"/>
      <c r="H378" s="53"/>
      <c r="I378" s="53"/>
    </row>
    <row r="379" spans="1:9" s="40" customFormat="1" ht="15" hidden="1" x14ac:dyDescent="0.25">
      <c r="A379" s="53"/>
      <c r="B379" s="53"/>
      <c r="C379" s="53"/>
      <c r="D379" s="53"/>
      <c r="E379" s="53"/>
      <c r="F379" s="53"/>
      <c r="G379" s="53"/>
      <c r="H379" s="53"/>
      <c r="I379" s="53"/>
    </row>
    <row r="380" spans="1:9" s="40" customFormat="1" ht="15" hidden="1" x14ac:dyDescent="0.25">
      <c r="A380" s="53"/>
      <c r="B380" s="53"/>
      <c r="C380" s="53"/>
      <c r="D380" s="53"/>
      <c r="E380" s="53"/>
      <c r="F380" s="53"/>
      <c r="G380" s="53"/>
      <c r="H380" s="53"/>
      <c r="I380" s="53"/>
    </row>
    <row r="381" spans="1:9" s="40" customFormat="1" ht="15" hidden="1" x14ac:dyDescent="0.25">
      <c r="A381" s="53"/>
      <c r="B381" s="53"/>
      <c r="C381" s="53"/>
      <c r="D381" s="53"/>
      <c r="E381" s="53"/>
      <c r="F381" s="53"/>
      <c r="G381" s="53"/>
      <c r="H381" s="53"/>
      <c r="I381" s="53"/>
    </row>
    <row r="382" spans="1:9" s="40" customFormat="1" ht="15" hidden="1" x14ac:dyDescent="0.25">
      <c r="A382" s="53"/>
      <c r="B382" s="53"/>
      <c r="C382" s="53"/>
      <c r="D382" s="53"/>
      <c r="E382" s="53"/>
      <c r="F382" s="53"/>
      <c r="G382" s="53"/>
      <c r="H382" s="53"/>
      <c r="I382" s="53"/>
    </row>
    <row r="383" spans="1:9" s="40" customFormat="1" ht="15" hidden="1" x14ac:dyDescent="0.25">
      <c r="A383" s="53"/>
      <c r="B383" s="53"/>
      <c r="C383" s="53"/>
      <c r="D383" s="53"/>
      <c r="E383" s="53"/>
      <c r="F383" s="53"/>
      <c r="G383" s="53"/>
      <c r="H383" s="53"/>
      <c r="I383" s="53"/>
    </row>
    <row r="384" spans="1:9" s="40" customFormat="1" ht="15" hidden="1" x14ac:dyDescent="0.25">
      <c r="A384" s="53"/>
      <c r="B384" s="53"/>
      <c r="C384" s="53"/>
      <c r="D384" s="53"/>
      <c r="E384" s="53"/>
      <c r="F384" s="53"/>
      <c r="G384" s="53"/>
      <c r="H384" s="53"/>
      <c r="I384" s="53"/>
    </row>
    <row r="385" spans="1:9" s="40" customFormat="1" ht="15" hidden="1" x14ac:dyDescent="0.25">
      <c r="A385" s="53"/>
      <c r="B385" s="53"/>
      <c r="C385" s="53"/>
      <c r="D385" s="53"/>
      <c r="E385" s="53"/>
      <c r="F385" s="53"/>
      <c r="G385" s="53"/>
      <c r="H385" s="53"/>
      <c r="I385" s="53"/>
    </row>
    <row r="386" spans="1:9" s="40" customFormat="1" ht="15" hidden="1" x14ac:dyDescent="0.25">
      <c r="A386" s="53"/>
      <c r="B386" s="53"/>
      <c r="C386" s="53"/>
      <c r="D386" s="53"/>
      <c r="E386" s="53"/>
      <c r="F386" s="53"/>
      <c r="G386" s="53"/>
      <c r="H386" s="53"/>
      <c r="I386" s="53"/>
    </row>
    <row r="387" spans="1:9" s="40" customFormat="1" ht="15" hidden="1" x14ac:dyDescent="0.25">
      <c r="A387" s="53"/>
      <c r="B387" s="53"/>
      <c r="C387" s="53"/>
      <c r="D387" s="53"/>
      <c r="E387" s="53"/>
      <c r="F387" s="53"/>
      <c r="G387" s="53"/>
      <c r="H387" s="53"/>
      <c r="I387" s="53"/>
    </row>
    <row r="388" spans="1:9" s="40" customFormat="1" ht="15" hidden="1" x14ac:dyDescent="0.25">
      <c r="A388" s="53"/>
      <c r="B388" s="53"/>
      <c r="C388" s="53"/>
      <c r="D388" s="53"/>
      <c r="E388" s="53"/>
      <c r="F388" s="53"/>
      <c r="G388" s="53"/>
      <c r="H388" s="53"/>
      <c r="I388" s="53"/>
    </row>
    <row r="389" spans="1:9" s="40" customFormat="1" ht="15" hidden="1" x14ac:dyDescent="0.25">
      <c r="A389" s="53"/>
      <c r="B389" s="53"/>
      <c r="C389" s="53"/>
      <c r="D389" s="53"/>
      <c r="E389" s="53"/>
      <c r="F389" s="53"/>
      <c r="G389" s="53"/>
      <c r="H389" s="53"/>
      <c r="I389" s="53"/>
    </row>
    <row r="390" spans="1:9" s="40" customFormat="1" ht="15" hidden="1" x14ac:dyDescent="0.25">
      <c r="A390" s="53"/>
      <c r="B390" s="53"/>
      <c r="C390" s="53"/>
      <c r="D390" s="53"/>
      <c r="E390" s="53"/>
      <c r="F390" s="53"/>
      <c r="G390" s="53"/>
      <c r="H390" s="53"/>
      <c r="I390" s="53"/>
    </row>
    <row r="391" spans="1:9" s="40" customFormat="1" ht="15" hidden="1" x14ac:dyDescent="0.25">
      <c r="A391" s="53"/>
      <c r="B391" s="53"/>
      <c r="C391" s="53"/>
      <c r="D391" s="53"/>
      <c r="E391" s="53"/>
      <c r="F391" s="53"/>
      <c r="G391" s="53"/>
      <c r="H391" s="53"/>
      <c r="I391" s="53"/>
    </row>
    <row r="392" spans="1:9" s="40" customFormat="1" ht="15" hidden="1" x14ac:dyDescent="0.25">
      <c r="A392" s="53"/>
      <c r="B392" s="53"/>
      <c r="C392" s="53"/>
      <c r="D392" s="53"/>
      <c r="E392" s="53"/>
      <c r="F392" s="53"/>
      <c r="G392" s="53"/>
      <c r="H392" s="53"/>
      <c r="I392" s="53"/>
    </row>
    <row r="393" spans="1:9" s="40" customFormat="1" ht="15" hidden="1" x14ac:dyDescent="0.25">
      <c r="A393" s="53"/>
      <c r="B393" s="53"/>
      <c r="C393" s="53"/>
      <c r="D393" s="53"/>
      <c r="E393" s="53"/>
      <c r="F393" s="53"/>
      <c r="G393" s="53"/>
      <c r="H393" s="53"/>
      <c r="I393" s="53"/>
    </row>
    <row r="394" spans="1:9" s="40" customFormat="1" ht="15" hidden="1" x14ac:dyDescent="0.25">
      <c r="A394" s="53"/>
      <c r="B394" s="53"/>
      <c r="C394" s="53"/>
      <c r="D394" s="53"/>
      <c r="E394" s="53"/>
      <c r="F394" s="53"/>
      <c r="G394" s="53"/>
      <c r="H394" s="53"/>
      <c r="I394" s="53"/>
    </row>
    <row r="395" spans="1:9" s="40" customFormat="1" ht="15" hidden="1" x14ac:dyDescent="0.25">
      <c r="A395" s="53"/>
      <c r="B395" s="53"/>
      <c r="C395" s="53"/>
      <c r="D395" s="53"/>
      <c r="E395" s="53"/>
      <c r="F395" s="53"/>
      <c r="G395" s="53"/>
      <c r="H395" s="53"/>
      <c r="I395" s="53"/>
    </row>
    <row r="396" spans="1:9" s="40" customFormat="1" ht="15" hidden="1" x14ac:dyDescent="0.25">
      <c r="A396" s="53"/>
      <c r="B396" s="53"/>
      <c r="C396" s="53"/>
      <c r="D396" s="53"/>
      <c r="E396" s="53"/>
      <c r="F396" s="53"/>
      <c r="G396" s="53"/>
      <c r="H396" s="53"/>
      <c r="I396" s="53"/>
    </row>
    <row r="397" spans="1:9" s="40" customFormat="1" ht="15" hidden="1" x14ac:dyDescent="0.25">
      <c r="A397" s="53"/>
      <c r="B397" s="53"/>
      <c r="C397" s="53"/>
      <c r="D397" s="53"/>
      <c r="E397" s="53"/>
      <c r="F397" s="53"/>
      <c r="G397" s="53"/>
      <c r="H397" s="53"/>
      <c r="I397" s="53"/>
    </row>
    <row r="398" spans="1:9" s="40" customFormat="1" ht="15" hidden="1" x14ac:dyDescent="0.25">
      <c r="A398" s="53"/>
      <c r="B398" s="53"/>
      <c r="C398" s="53"/>
      <c r="D398" s="53"/>
      <c r="E398" s="53"/>
      <c r="F398" s="53"/>
      <c r="G398" s="53"/>
      <c r="H398" s="53"/>
      <c r="I398" s="53"/>
    </row>
    <row r="399" spans="1:9" s="40" customFormat="1" ht="15" hidden="1" x14ac:dyDescent="0.25">
      <c r="A399" s="53"/>
      <c r="B399" s="53"/>
      <c r="C399" s="53"/>
      <c r="D399" s="53"/>
      <c r="E399" s="53"/>
      <c r="F399" s="53"/>
      <c r="G399" s="53"/>
      <c r="H399" s="53"/>
      <c r="I399" s="53"/>
    </row>
    <row r="400" spans="1:9" s="40" customFormat="1" ht="15" hidden="1" x14ac:dyDescent="0.25">
      <c r="A400" s="53"/>
      <c r="B400" s="53"/>
      <c r="C400" s="53"/>
      <c r="D400" s="53"/>
      <c r="E400" s="53"/>
      <c r="F400" s="53"/>
      <c r="G400" s="53"/>
      <c r="H400" s="53"/>
      <c r="I400" s="53"/>
    </row>
    <row r="401" spans="1:9" s="40" customFormat="1" ht="15" hidden="1" x14ac:dyDescent="0.25">
      <c r="A401" s="53"/>
      <c r="B401" s="53"/>
      <c r="C401" s="53"/>
      <c r="D401" s="53"/>
      <c r="E401" s="53"/>
      <c r="F401" s="53"/>
      <c r="G401" s="53"/>
      <c r="H401" s="53"/>
      <c r="I401" s="53"/>
    </row>
    <row r="402" spans="1:9" s="40" customFormat="1" ht="15" hidden="1" x14ac:dyDescent="0.25">
      <c r="A402" s="53"/>
      <c r="B402" s="53"/>
      <c r="C402" s="53"/>
      <c r="D402" s="53"/>
      <c r="E402" s="53"/>
      <c r="F402" s="53"/>
      <c r="G402" s="53"/>
      <c r="H402" s="53"/>
      <c r="I402" s="53"/>
    </row>
    <row r="403" spans="1:9" s="40" customFormat="1" ht="15" hidden="1" x14ac:dyDescent="0.25">
      <c r="A403" s="53"/>
      <c r="B403" s="53"/>
      <c r="C403" s="53"/>
      <c r="D403" s="53"/>
      <c r="E403" s="53"/>
      <c r="F403" s="53"/>
      <c r="G403" s="53"/>
      <c r="H403" s="53"/>
      <c r="I403" s="53"/>
    </row>
    <row r="404" spans="1:9" s="40" customFormat="1" ht="15" hidden="1" x14ac:dyDescent="0.25">
      <c r="A404" s="53"/>
      <c r="B404" s="53"/>
      <c r="C404" s="53"/>
      <c r="D404" s="53"/>
      <c r="E404" s="53"/>
      <c r="F404" s="53"/>
      <c r="G404" s="53"/>
      <c r="H404" s="53"/>
      <c r="I404" s="53"/>
    </row>
    <row r="405" spans="1:9" s="40" customFormat="1" ht="15" hidden="1" x14ac:dyDescent="0.25">
      <c r="A405" s="53"/>
      <c r="B405" s="53"/>
      <c r="C405" s="53"/>
      <c r="D405" s="53"/>
      <c r="E405" s="53"/>
      <c r="F405" s="53"/>
      <c r="G405" s="53"/>
      <c r="H405" s="53"/>
      <c r="I405" s="53"/>
    </row>
    <row r="406" spans="1:9" s="40" customFormat="1" ht="15" hidden="1" x14ac:dyDescent="0.25">
      <c r="A406" s="53"/>
      <c r="B406" s="53"/>
      <c r="C406" s="53"/>
      <c r="D406" s="53"/>
      <c r="E406" s="53"/>
      <c r="F406" s="53"/>
      <c r="G406" s="53"/>
      <c r="H406" s="53"/>
      <c r="I406" s="53"/>
    </row>
    <row r="407" spans="1:9" s="40" customFormat="1" ht="15" hidden="1" x14ac:dyDescent="0.25">
      <c r="A407" s="53"/>
      <c r="B407" s="53"/>
      <c r="C407" s="53"/>
      <c r="D407" s="53"/>
      <c r="E407" s="53"/>
      <c r="F407" s="53"/>
      <c r="G407" s="53"/>
      <c r="H407" s="53"/>
      <c r="I407" s="53"/>
    </row>
    <row r="408" spans="1:9" s="40" customFormat="1" ht="15" hidden="1" x14ac:dyDescent="0.25">
      <c r="A408" s="53"/>
      <c r="B408" s="53"/>
      <c r="C408" s="53"/>
      <c r="D408" s="53"/>
      <c r="E408" s="53"/>
      <c r="F408" s="53"/>
      <c r="G408" s="53"/>
      <c r="H408" s="53"/>
      <c r="I408" s="53"/>
    </row>
    <row r="409" spans="1:9" s="40" customFormat="1" ht="15" hidden="1" x14ac:dyDescent="0.25">
      <c r="A409" s="53"/>
      <c r="B409" s="53"/>
      <c r="C409" s="53"/>
      <c r="D409" s="53"/>
      <c r="E409" s="53"/>
      <c r="F409" s="53"/>
      <c r="G409" s="53"/>
      <c r="H409" s="53"/>
      <c r="I409" s="53"/>
    </row>
    <row r="410" spans="1:9" s="40" customFormat="1" ht="15" hidden="1" x14ac:dyDescent="0.25">
      <c r="A410" s="53"/>
      <c r="B410" s="53"/>
      <c r="C410" s="53"/>
      <c r="D410" s="53"/>
      <c r="E410" s="53"/>
      <c r="F410" s="53"/>
      <c r="G410" s="53"/>
      <c r="H410" s="53"/>
      <c r="I410" s="53"/>
    </row>
    <row r="411" spans="1:9" s="40" customFormat="1" ht="15" hidden="1" x14ac:dyDescent="0.25">
      <c r="A411" s="53"/>
      <c r="B411" s="53"/>
      <c r="C411" s="53"/>
      <c r="D411" s="53"/>
      <c r="E411" s="53"/>
      <c r="F411" s="53"/>
      <c r="G411" s="53"/>
      <c r="H411" s="53"/>
      <c r="I411" s="53"/>
    </row>
    <row r="412" spans="1:9" s="40" customFormat="1" ht="15" hidden="1" x14ac:dyDescent="0.25">
      <c r="A412" s="53"/>
      <c r="B412" s="53"/>
      <c r="C412" s="53"/>
      <c r="D412" s="53"/>
      <c r="E412" s="53"/>
      <c r="F412" s="53"/>
      <c r="G412" s="53"/>
      <c r="H412" s="53"/>
      <c r="I412" s="53"/>
    </row>
    <row r="413" spans="1:9" s="40" customFormat="1" ht="15" hidden="1" x14ac:dyDescent="0.25">
      <c r="A413" s="53"/>
      <c r="B413" s="53"/>
      <c r="C413" s="53"/>
      <c r="D413" s="53"/>
      <c r="E413" s="53"/>
      <c r="F413" s="53"/>
      <c r="G413" s="53"/>
      <c r="H413" s="53"/>
      <c r="I413" s="53"/>
    </row>
    <row r="414" spans="1:9" s="40" customFormat="1" ht="15" hidden="1" x14ac:dyDescent="0.25">
      <c r="A414" s="53"/>
      <c r="B414" s="53"/>
      <c r="C414" s="53"/>
      <c r="D414" s="53"/>
      <c r="E414" s="53"/>
      <c r="F414" s="53"/>
      <c r="G414" s="53"/>
      <c r="H414" s="53"/>
      <c r="I414" s="53"/>
    </row>
    <row r="415" spans="1:9" s="40" customFormat="1" ht="15" hidden="1" x14ac:dyDescent="0.25">
      <c r="A415" s="53"/>
      <c r="B415" s="53"/>
      <c r="C415" s="53"/>
      <c r="D415" s="53"/>
      <c r="E415" s="53"/>
      <c r="F415" s="53"/>
      <c r="G415" s="53"/>
      <c r="H415" s="53"/>
      <c r="I415" s="53"/>
    </row>
    <row r="416" spans="1:9" s="40" customFormat="1" ht="15" hidden="1" x14ac:dyDescent="0.25">
      <c r="A416" s="53"/>
      <c r="B416" s="53"/>
      <c r="C416" s="53"/>
      <c r="D416" s="53"/>
      <c r="E416" s="53"/>
      <c r="F416" s="53"/>
      <c r="G416" s="53"/>
      <c r="H416" s="53"/>
      <c r="I416" s="53"/>
    </row>
    <row r="417" spans="1:9" s="40" customFormat="1" ht="15" hidden="1" x14ac:dyDescent="0.25">
      <c r="A417" s="53"/>
      <c r="B417" s="53"/>
      <c r="C417" s="53"/>
      <c r="D417" s="53"/>
      <c r="E417" s="53"/>
      <c r="F417" s="53"/>
      <c r="G417" s="53"/>
      <c r="H417" s="53"/>
      <c r="I417" s="53"/>
    </row>
    <row r="418" spans="1:9" s="40" customFormat="1" ht="15" hidden="1" x14ac:dyDescent="0.25">
      <c r="A418" s="53"/>
      <c r="B418" s="53"/>
      <c r="C418" s="53"/>
      <c r="D418" s="53"/>
      <c r="E418" s="53"/>
      <c r="F418" s="53"/>
      <c r="G418" s="53"/>
      <c r="H418" s="53"/>
      <c r="I418" s="53"/>
    </row>
    <row r="419" spans="1:9" s="40" customFormat="1" ht="15" hidden="1" x14ac:dyDescent="0.25">
      <c r="A419" s="53"/>
      <c r="B419" s="53"/>
      <c r="C419" s="53"/>
      <c r="D419" s="53"/>
      <c r="E419" s="53"/>
      <c r="F419" s="53"/>
      <c r="G419" s="53"/>
      <c r="H419" s="53"/>
      <c r="I419" s="53"/>
    </row>
    <row r="420" spans="1:9" s="40" customFormat="1" ht="15" hidden="1" x14ac:dyDescent="0.25">
      <c r="A420" s="53"/>
      <c r="B420" s="53"/>
      <c r="C420" s="53"/>
      <c r="D420" s="53"/>
      <c r="E420" s="53"/>
      <c r="F420" s="53"/>
      <c r="G420" s="53"/>
      <c r="H420" s="53"/>
      <c r="I420" s="53"/>
    </row>
    <row r="421" spans="1:9" s="40" customFormat="1" ht="15" hidden="1" x14ac:dyDescent="0.25">
      <c r="A421" s="53"/>
      <c r="B421" s="53"/>
      <c r="C421" s="53"/>
      <c r="D421" s="53"/>
      <c r="E421" s="53"/>
      <c r="F421" s="53"/>
      <c r="G421" s="53"/>
      <c r="H421" s="53"/>
      <c r="I421" s="53"/>
    </row>
    <row r="422" spans="1:9" s="40" customFormat="1" ht="15" hidden="1" x14ac:dyDescent="0.25">
      <c r="A422" s="53"/>
      <c r="B422" s="53"/>
      <c r="C422" s="53"/>
      <c r="D422" s="53"/>
      <c r="E422" s="53"/>
      <c r="F422" s="53"/>
      <c r="G422" s="53"/>
      <c r="H422" s="53"/>
      <c r="I422" s="53"/>
    </row>
    <row r="423" spans="1:9" s="40" customFormat="1" ht="15" hidden="1" x14ac:dyDescent="0.25">
      <c r="A423" s="53"/>
      <c r="B423" s="53"/>
      <c r="C423" s="53"/>
      <c r="D423" s="53"/>
      <c r="E423" s="53"/>
      <c r="F423" s="53"/>
      <c r="G423" s="53"/>
      <c r="H423" s="53"/>
      <c r="I423" s="53"/>
    </row>
    <row r="424" spans="1:9" s="40" customFormat="1" ht="15" hidden="1" x14ac:dyDescent="0.25">
      <c r="A424" s="53"/>
      <c r="B424" s="53"/>
      <c r="C424" s="53"/>
      <c r="D424" s="53"/>
      <c r="E424" s="53"/>
      <c r="F424" s="53"/>
      <c r="G424" s="53"/>
      <c r="H424" s="53"/>
      <c r="I424" s="53"/>
    </row>
    <row r="425" spans="1:9" s="40" customFormat="1" ht="15" hidden="1" x14ac:dyDescent="0.25">
      <c r="A425" s="53"/>
      <c r="B425" s="53"/>
      <c r="C425" s="53"/>
      <c r="D425" s="53"/>
      <c r="E425" s="53"/>
      <c r="F425" s="53"/>
      <c r="G425" s="53"/>
      <c r="H425" s="53"/>
      <c r="I425" s="53"/>
    </row>
    <row r="426" spans="1:9" s="40" customFormat="1" ht="15" hidden="1" x14ac:dyDescent="0.25">
      <c r="A426" s="53"/>
      <c r="B426" s="53"/>
      <c r="C426" s="53"/>
      <c r="D426" s="53"/>
      <c r="E426" s="53"/>
      <c r="F426" s="53"/>
      <c r="G426" s="53"/>
      <c r="H426" s="53"/>
      <c r="I426" s="53"/>
    </row>
    <row r="427" spans="1:9" s="40" customFormat="1" ht="15" hidden="1" x14ac:dyDescent="0.25">
      <c r="A427" s="53"/>
      <c r="B427" s="53"/>
      <c r="C427" s="53"/>
      <c r="D427" s="53"/>
      <c r="E427" s="53"/>
      <c r="F427" s="53"/>
      <c r="G427" s="53"/>
      <c r="H427" s="53"/>
      <c r="I427" s="53"/>
    </row>
    <row r="428" spans="1:9" s="40" customFormat="1" ht="15" hidden="1" x14ac:dyDescent="0.25">
      <c r="A428" s="53"/>
      <c r="B428" s="53"/>
      <c r="C428" s="53"/>
      <c r="D428" s="53"/>
      <c r="E428" s="53"/>
      <c r="F428" s="53"/>
      <c r="G428" s="53"/>
      <c r="H428" s="53"/>
      <c r="I428" s="53"/>
    </row>
    <row r="429" spans="1:9" s="40" customFormat="1" ht="15" hidden="1" x14ac:dyDescent="0.25">
      <c r="A429" s="53"/>
      <c r="B429" s="53"/>
      <c r="C429" s="53"/>
      <c r="D429" s="53"/>
      <c r="E429" s="53"/>
      <c r="F429" s="53"/>
      <c r="G429" s="53"/>
      <c r="H429" s="53"/>
      <c r="I429" s="53"/>
    </row>
    <row r="430" spans="1:9" s="40" customFormat="1" ht="15" hidden="1" x14ac:dyDescent="0.25">
      <c r="A430" s="53"/>
      <c r="B430" s="53"/>
      <c r="C430" s="53"/>
      <c r="D430" s="53"/>
      <c r="E430" s="53"/>
      <c r="F430" s="53"/>
      <c r="G430" s="53"/>
      <c r="H430" s="53"/>
      <c r="I430" s="53"/>
    </row>
    <row r="431" spans="1:9" s="40" customFormat="1" ht="15" hidden="1" x14ac:dyDescent="0.25">
      <c r="A431" s="53"/>
      <c r="B431" s="53"/>
      <c r="C431" s="53"/>
      <c r="D431" s="53"/>
      <c r="E431" s="53"/>
      <c r="F431" s="53"/>
      <c r="G431" s="53"/>
      <c r="H431" s="53"/>
      <c r="I431" s="53"/>
    </row>
    <row r="432" spans="1:9" s="40" customFormat="1" ht="15" hidden="1" x14ac:dyDescent="0.25">
      <c r="A432" s="53"/>
      <c r="B432" s="53"/>
      <c r="C432" s="53"/>
      <c r="D432" s="53"/>
      <c r="E432" s="53"/>
      <c r="F432" s="53"/>
      <c r="G432" s="53"/>
      <c r="H432" s="53"/>
      <c r="I432" s="53"/>
    </row>
    <row r="433" spans="1:9" s="40" customFormat="1" ht="15" hidden="1" x14ac:dyDescent="0.25">
      <c r="A433" s="53"/>
      <c r="B433" s="53"/>
      <c r="C433" s="53"/>
      <c r="D433" s="53"/>
      <c r="E433" s="53"/>
      <c r="F433" s="53"/>
      <c r="G433" s="53"/>
      <c r="H433" s="53"/>
      <c r="I433" s="53"/>
    </row>
    <row r="434" spans="1:9" s="40" customFormat="1" ht="15" hidden="1" x14ac:dyDescent="0.25">
      <c r="A434" s="53"/>
      <c r="B434" s="53"/>
      <c r="C434" s="53"/>
      <c r="D434" s="53"/>
      <c r="E434" s="53"/>
      <c r="F434" s="53"/>
      <c r="G434" s="53"/>
      <c r="H434" s="53"/>
      <c r="I434" s="53"/>
    </row>
    <row r="435" spans="1:9" s="40" customFormat="1" ht="15" hidden="1" x14ac:dyDescent="0.25">
      <c r="A435" s="53"/>
      <c r="B435" s="53"/>
      <c r="C435" s="53"/>
      <c r="D435" s="53"/>
      <c r="E435" s="53"/>
      <c r="F435" s="53"/>
      <c r="G435" s="53"/>
      <c r="H435" s="53"/>
      <c r="I435" s="53"/>
    </row>
    <row r="436" spans="1:9" s="40" customFormat="1" ht="15" hidden="1" x14ac:dyDescent="0.25">
      <c r="A436" s="53"/>
      <c r="B436" s="53"/>
      <c r="C436" s="53"/>
      <c r="D436" s="53"/>
      <c r="E436" s="53"/>
      <c r="F436" s="53"/>
      <c r="G436" s="53"/>
      <c r="H436" s="53"/>
      <c r="I436" s="53"/>
    </row>
    <row r="437" spans="1:9" s="40" customFormat="1" ht="15" hidden="1" x14ac:dyDescent="0.25">
      <c r="A437" s="53"/>
      <c r="B437" s="53"/>
      <c r="C437" s="53"/>
      <c r="D437" s="53"/>
      <c r="E437" s="53"/>
      <c r="F437" s="53"/>
      <c r="G437" s="53"/>
      <c r="H437" s="53"/>
      <c r="I437" s="53"/>
    </row>
    <row r="438" spans="1:9" s="40" customFormat="1" ht="15" hidden="1" x14ac:dyDescent="0.25">
      <c r="A438" s="53"/>
      <c r="B438" s="53"/>
      <c r="C438" s="53"/>
      <c r="D438" s="53"/>
      <c r="E438" s="53"/>
      <c r="F438" s="53"/>
      <c r="G438" s="53"/>
      <c r="H438" s="53"/>
      <c r="I438" s="53"/>
    </row>
    <row r="439" spans="1:9" s="40" customFormat="1" ht="15" hidden="1" x14ac:dyDescent="0.25">
      <c r="A439" s="53"/>
      <c r="B439" s="53"/>
      <c r="C439" s="53"/>
      <c r="D439" s="53"/>
      <c r="E439" s="53"/>
      <c r="F439" s="53"/>
      <c r="G439" s="53"/>
      <c r="H439" s="53"/>
      <c r="I439" s="53"/>
    </row>
    <row r="440" spans="1:9" s="40" customFormat="1" ht="15" hidden="1" x14ac:dyDescent="0.25">
      <c r="A440" s="53"/>
      <c r="B440" s="53"/>
      <c r="C440" s="53"/>
      <c r="D440" s="53"/>
      <c r="E440" s="53"/>
      <c r="F440" s="53"/>
      <c r="G440" s="53"/>
      <c r="H440" s="53"/>
      <c r="I440" s="53"/>
    </row>
    <row r="441" spans="1:9" s="40" customFormat="1" ht="15" hidden="1" x14ac:dyDescent="0.25">
      <c r="A441" s="53"/>
      <c r="B441" s="53"/>
      <c r="C441" s="53"/>
      <c r="D441" s="53"/>
      <c r="E441" s="53"/>
      <c r="F441" s="53"/>
      <c r="G441" s="53"/>
      <c r="H441" s="53"/>
      <c r="I441" s="53"/>
    </row>
    <row r="442" spans="1:9" s="40" customFormat="1" ht="15" hidden="1" x14ac:dyDescent="0.25">
      <c r="A442" s="53"/>
      <c r="B442" s="53"/>
      <c r="C442" s="53"/>
      <c r="D442" s="53"/>
      <c r="E442" s="53"/>
      <c r="F442" s="53"/>
      <c r="G442" s="53"/>
      <c r="H442" s="53"/>
      <c r="I442" s="53"/>
    </row>
    <row r="443" spans="1:9" s="40" customFormat="1" ht="15" hidden="1" x14ac:dyDescent="0.25">
      <c r="A443" s="53"/>
      <c r="B443" s="53"/>
      <c r="C443" s="53"/>
      <c r="D443" s="53"/>
      <c r="E443" s="53"/>
      <c r="F443" s="53"/>
      <c r="G443" s="53"/>
      <c r="H443" s="53"/>
      <c r="I443" s="53"/>
    </row>
    <row r="444" spans="1:9" s="40" customFormat="1" ht="15" hidden="1" x14ac:dyDescent="0.25">
      <c r="A444" s="53"/>
      <c r="B444" s="53"/>
      <c r="C444" s="53"/>
      <c r="D444" s="53"/>
      <c r="E444" s="53"/>
      <c r="F444" s="53"/>
      <c r="G444" s="53"/>
      <c r="H444" s="53"/>
      <c r="I444" s="53"/>
    </row>
    <row r="445" spans="1:9" s="40" customFormat="1" ht="15" hidden="1" x14ac:dyDescent="0.25">
      <c r="A445" s="53"/>
      <c r="B445" s="53"/>
      <c r="C445" s="53"/>
      <c r="D445" s="53"/>
      <c r="E445" s="53"/>
      <c r="F445" s="53"/>
      <c r="G445" s="53"/>
      <c r="H445" s="53"/>
      <c r="I445" s="53"/>
    </row>
    <row r="446" spans="1:9" s="40" customFormat="1" ht="15" hidden="1" x14ac:dyDescent="0.25">
      <c r="A446" s="53"/>
      <c r="B446" s="53"/>
      <c r="C446" s="53"/>
      <c r="D446" s="53"/>
      <c r="E446" s="53"/>
      <c r="F446" s="53"/>
      <c r="G446" s="53"/>
      <c r="H446" s="53"/>
      <c r="I446" s="53"/>
    </row>
    <row r="447" spans="1:9" s="40" customFormat="1" ht="15" hidden="1" x14ac:dyDescent="0.25">
      <c r="A447" s="53"/>
      <c r="B447" s="53"/>
      <c r="C447" s="53"/>
      <c r="D447" s="53"/>
      <c r="E447" s="53"/>
      <c r="F447" s="53"/>
      <c r="G447" s="53"/>
      <c r="H447" s="53"/>
      <c r="I447" s="53"/>
    </row>
    <row r="448" spans="1:9" s="40" customFormat="1" ht="15" hidden="1" x14ac:dyDescent="0.25">
      <c r="A448" s="53"/>
      <c r="B448" s="53"/>
      <c r="C448" s="53"/>
      <c r="D448" s="53"/>
      <c r="E448" s="53"/>
      <c r="F448" s="53"/>
      <c r="G448" s="53"/>
      <c r="H448" s="53"/>
      <c r="I448" s="53"/>
    </row>
    <row r="449" spans="1:9" s="40" customFormat="1" ht="15" hidden="1" x14ac:dyDescent="0.25">
      <c r="A449" s="53"/>
      <c r="B449" s="53"/>
      <c r="C449" s="53"/>
      <c r="D449" s="53"/>
      <c r="E449" s="53"/>
      <c r="F449" s="53"/>
      <c r="G449" s="53"/>
      <c r="H449" s="53"/>
      <c r="I449" s="53"/>
    </row>
    <row r="450" spans="1:9" s="40" customFormat="1" ht="15" hidden="1" x14ac:dyDescent="0.25">
      <c r="A450" s="53"/>
      <c r="B450" s="53"/>
      <c r="C450" s="53"/>
      <c r="D450" s="53"/>
      <c r="E450" s="53"/>
      <c r="F450" s="53"/>
      <c r="G450" s="53"/>
      <c r="H450" s="53"/>
      <c r="I450" s="53"/>
    </row>
    <row r="451" spans="1:9" s="40" customFormat="1" ht="15" hidden="1" x14ac:dyDescent="0.25">
      <c r="A451" s="53"/>
      <c r="B451" s="53"/>
      <c r="C451" s="53"/>
      <c r="D451" s="53"/>
      <c r="E451" s="53"/>
      <c r="F451" s="53"/>
      <c r="G451" s="53"/>
      <c r="H451" s="53"/>
      <c r="I451" s="53"/>
    </row>
    <row r="452" spans="1:9" s="40" customFormat="1" ht="15" hidden="1" x14ac:dyDescent="0.25">
      <c r="A452" s="53"/>
      <c r="B452" s="53"/>
      <c r="C452" s="53"/>
      <c r="D452" s="53"/>
      <c r="E452" s="53"/>
      <c r="F452" s="53"/>
      <c r="G452" s="53"/>
      <c r="H452" s="53"/>
      <c r="I452" s="53"/>
    </row>
    <row r="453" spans="1:9" s="40" customFormat="1" ht="15" hidden="1" x14ac:dyDescent="0.25">
      <c r="A453" s="53"/>
      <c r="B453" s="53"/>
      <c r="C453" s="53"/>
      <c r="D453" s="53"/>
      <c r="E453" s="53"/>
      <c r="F453" s="53"/>
      <c r="G453" s="53"/>
      <c r="H453" s="53"/>
      <c r="I453" s="53"/>
    </row>
    <row r="454" spans="1:9" s="40" customFormat="1" ht="15" hidden="1" x14ac:dyDescent="0.25">
      <c r="A454" s="53"/>
      <c r="B454" s="53"/>
      <c r="C454" s="53"/>
      <c r="D454" s="53"/>
      <c r="E454" s="53"/>
      <c r="F454" s="53"/>
      <c r="G454" s="53"/>
      <c r="H454" s="53"/>
      <c r="I454" s="53"/>
    </row>
    <row r="455" spans="1:9" s="40" customFormat="1" ht="15" hidden="1" x14ac:dyDescent="0.25">
      <c r="A455" s="53"/>
      <c r="B455" s="53"/>
      <c r="C455" s="53"/>
      <c r="D455" s="53"/>
      <c r="E455" s="53"/>
      <c r="F455" s="53"/>
      <c r="G455" s="53"/>
      <c r="H455" s="53"/>
      <c r="I455" s="53"/>
    </row>
    <row r="456" spans="1:9" s="40" customFormat="1" ht="15" hidden="1" x14ac:dyDescent="0.25">
      <c r="A456" s="53"/>
      <c r="B456" s="53"/>
      <c r="C456" s="53"/>
      <c r="D456" s="53"/>
      <c r="E456" s="53"/>
      <c r="F456" s="53"/>
      <c r="G456" s="53"/>
      <c r="H456" s="53"/>
      <c r="I456" s="53"/>
    </row>
    <row r="457" spans="1:9" s="40" customFormat="1" ht="15" hidden="1" x14ac:dyDescent="0.25">
      <c r="A457" s="53"/>
      <c r="B457" s="53"/>
      <c r="C457" s="53"/>
      <c r="D457" s="53"/>
      <c r="E457" s="53"/>
      <c r="F457" s="53"/>
      <c r="G457" s="53"/>
      <c r="H457" s="53"/>
      <c r="I457" s="53"/>
    </row>
    <row r="458" spans="1:9" s="40" customFormat="1" ht="15" hidden="1" x14ac:dyDescent="0.25">
      <c r="A458" s="53"/>
      <c r="B458" s="53"/>
      <c r="C458" s="53"/>
      <c r="D458" s="53"/>
      <c r="E458" s="53"/>
      <c r="F458" s="53"/>
      <c r="G458" s="53"/>
      <c r="H458" s="53"/>
      <c r="I458" s="53"/>
    </row>
    <row r="459" spans="1:9" s="40" customFormat="1" ht="15" hidden="1" x14ac:dyDescent="0.25">
      <c r="A459" s="53"/>
      <c r="B459" s="53"/>
      <c r="C459" s="53"/>
      <c r="D459" s="53"/>
      <c r="E459" s="53"/>
      <c r="F459" s="53"/>
      <c r="G459" s="53"/>
      <c r="H459" s="53"/>
      <c r="I459" s="53"/>
    </row>
    <row r="460" spans="1:9" s="40" customFormat="1" ht="15" hidden="1" x14ac:dyDescent="0.25">
      <c r="A460" s="53"/>
      <c r="B460" s="53"/>
      <c r="C460" s="53"/>
      <c r="D460" s="53"/>
      <c r="E460" s="53"/>
      <c r="F460" s="53"/>
      <c r="G460" s="53"/>
      <c r="H460" s="53"/>
      <c r="I460" s="53"/>
    </row>
    <row r="461" spans="1:9" s="40" customFormat="1" ht="15" hidden="1" x14ac:dyDescent="0.25">
      <c r="A461" s="53"/>
      <c r="B461" s="53"/>
      <c r="C461" s="53"/>
      <c r="D461" s="53"/>
      <c r="E461" s="53"/>
      <c r="F461" s="53"/>
      <c r="G461" s="53"/>
      <c r="H461" s="53"/>
      <c r="I461" s="53"/>
    </row>
    <row r="462" spans="1:9" s="40" customFormat="1" ht="15" hidden="1" x14ac:dyDescent="0.25">
      <c r="A462" s="53"/>
      <c r="B462" s="53"/>
      <c r="C462" s="53"/>
      <c r="D462" s="53"/>
      <c r="E462" s="53"/>
      <c r="F462" s="53"/>
      <c r="G462" s="53"/>
      <c r="H462" s="53"/>
      <c r="I462" s="53"/>
    </row>
    <row r="463" spans="1:9" s="40" customFormat="1" ht="15" hidden="1" x14ac:dyDescent="0.25">
      <c r="A463" s="53"/>
      <c r="B463" s="53"/>
      <c r="C463" s="53"/>
      <c r="D463" s="53"/>
      <c r="E463" s="53"/>
      <c r="F463" s="53"/>
      <c r="G463" s="53"/>
      <c r="H463" s="53"/>
      <c r="I463" s="53"/>
    </row>
    <row r="464" spans="1:9" s="40" customFormat="1" ht="15" hidden="1" x14ac:dyDescent="0.25">
      <c r="A464" s="53"/>
      <c r="B464" s="53"/>
      <c r="C464" s="53"/>
      <c r="D464" s="53"/>
      <c r="E464" s="53"/>
      <c r="F464" s="53"/>
      <c r="G464" s="53"/>
      <c r="H464" s="53"/>
      <c r="I464" s="53"/>
    </row>
    <row r="465" spans="1:9" s="40" customFormat="1" ht="15" hidden="1" x14ac:dyDescent="0.25">
      <c r="A465" s="53"/>
      <c r="B465" s="53"/>
      <c r="C465" s="53"/>
      <c r="D465" s="53"/>
      <c r="E465" s="53"/>
      <c r="F465" s="53"/>
      <c r="G465" s="53"/>
      <c r="H465" s="53"/>
      <c r="I465" s="53"/>
    </row>
    <row r="466" spans="1:9" s="40" customFormat="1" ht="15" hidden="1" x14ac:dyDescent="0.25">
      <c r="A466" s="53"/>
      <c r="B466" s="53"/>
      <c r="C466" s="53"/>
      <c r="D466" s="53"/>
      <c r="E466" s="53"/>
      <c r="F466" s="53"/>
      <c r="G466" s="53"/>
      <c r="H466" s="53"/>
      <c r="I466" s="53"/>
    </row>
    <row r="467" spans="1:9" s="40" customFormat="1" ht="15" hidden="1" x14ac:dyDescent="0.25">
      <c r="A467" s="53"/>
      <c r="B467" s="53"/>
      <c r="C467" s="53"/>
      <c r="D467" s="53"/>
      <c r="E467" s="53"/>
      <c r="F467" s="53"/>
      <c r="G467" s="53"/>
      <c r="H467" s="53"/>
      <c r="I467" s="53"/>
    </row>
    <row r="468" spans="1:9" s="40" customFormat="1" ht="15" hidden="1" x14ac:dyDescent="0.25">
      <c r="A468" s="53"/>
      <c r="B468" s="53"/>
      <c r="C468" s="53"/>
      <c r="D468" s="53"/>
      <c r="E468" s="53"/>
      <c r="F468" s="53"/>
      <c r="G468" s="53"/>
      <c r="H468" s="53"/>
      <c r="I468" s="53"/>
    </row>
    <row r="469" spans="1:9" s="40" customFormat="1" ht="15" hidden="1" x14ac:dyDescent="0.25">
      <c r="A469" s="53"/>
      <c r="B469" s="53"/>
      <c r="C469" s="53"/>
      <c r="D469" s="53"/>
      <c r="E469" s="53"/>
      <c r="F469" s="53"/>
      <c r="G469" s="53"/>
      <c r="H469" s="53"/>
      <c r="I469" s="53"/>
    </row>
    <row r="470" spans="1:9" s="40" customFormat="1" ht="15" hidden="1" x14ac:dyDescent="0.25">
      <c r="A470" s="53"/>
      <c r="B470" s="53"/>
      <c r="C470" s="53"/>
      <c r="D470" s="53"/>
      <c r="E470" s="53"/>
      <c r="F470" s="53"/>
      <c r="G470" s="53"/>
      <c r="H470" s="53"/>
      <c r="I470" s="53"/>
    </row>
    <row r="471" spans="1:9" s="40" customFormat="1" ht="15" hidden="1" x14ac:dyDescent="0.25">
      <c r="A471" s="53"/>
      <c r="B471" s="53"/>
      <c r="C471" s="53"/>
      <c r="D471" s="53"/>
      <c r="E471" s="53"/>
      <c r="F471" s="53"/>
      <c r="G471" s="53"/>
      <c r="H471" s="53"/>
      <c r="I471" s="53"/>
    </row>
    <row r="472" spans="1:9" s="40" customFormat="1" ht="15" hidden="1" x14ac:dyDescent="0.25">
      <c r="A472" s="53"/>
      <c r="B472" s="53"/>
      <c r="C472" s="53"/>
      <c r="D472" s="53"/>
      <c r="E472" s="53"/>
      <c r="F472" s="53"/>
      <c r="G472" s="53"/>
      <c r="H472" s="53"/>
      <c r="I472" s="53"/>
    </row>
    <row r="473" spans="1:9" s="40" customFormat="1" ht="15" hidden="1" x14ac:dyDescent="0.25">
      <c r="A473" s="53"/>
      <c r="B473" s="53"/>
      <c r="C473" s="53"/>
      <c r="D473" s="53"/>
      <c r="E473" s="53"/>
      <c r="F473" s="53"/>
      <c r="G473" s="53"/>
      <c r="H473" s="53"/>
      <c r="I473" s="53"/>
    </row>
    <row r="474" spans="1:9" s="40" customFormat="1" ht="15" hidden="1" x14ac:dyDescent="0.25">
      <c r="A474" s="53"/>
      <c r="B474" s="53"/>
      <c r="C474" s="53"/>
      <c r="D474" s="53"/>
      <c r="E474" s="53"/>
      <c r="F474" s="53"/>
      <c r="G474" s="53"/>
      <c r="H474" s="53"/>
      <c r="I474" s="53"/>
    </row>
    <row r="475" spans="1:9" s="40" customFormat="1" ht="15" hidden="1" x14ac:dyDescent="0.25">
      <c r="A475" s="53"/>
      <c r="B475" s="53"/>
      <c r="C475" s="53"/>
      <c r="D475" s="53"/>
      <c r="E475" s="53"/>
      <c r="F475" s="53"/>
      <c r="G475" s="53"/>
      <c r="H475" s="53"/>
      <c r="I475" s="53"/>
    </row>
    <row r="476" spans="1:9" s="40" customFormat="1" ht="15" hidden="1" x14ac:dyDescent="0.25">
      <c r="A476" s="53"/>
      <c r="B476" s="53"/>
      <c r="C476" s="53"/>
      <c r="D476" s="53"/>
      <c r="E476" s="53"/>
      <c r="F476" s="53"/>
      <c r="G476" s="53"/>
      <c r="H476" s="53"/>
      <c r="I476" s="53"/>
    </row>
    <row r="477" spans="1:9" s="40" customFormat="1" ht="15" hidden="1" x14ac:dyDescent="0.25">
      <c r="A477" s="53"/>
      <c r="B477" s="53"/>
      <c r="C477" s="53"/>
      <c r="D477" s="53"/>
      <c r="E477" s="53"/>
      <c r="F477" s="53"/>
      <c r="G477" s="53"/>
      <c r="H477" s="53"/>
      <c r="I477" s="53"/>
    </row>
    <row r="478" spans="1:9" s="40" customFormat="1" ht="15" hidden="1" x14ac:dyDescent="0.25">
      <c r="A478" s="53"/>
      <c r="B478" s="53"/>
      <c r="C478" s="53"/>
      <c r="D478" s="53"/>
      <c r="E478" s="53"/>
      <c r="F478" s="53"/>
      <c r="G478" s="53"/>
      <c r="H478" s="53"/>
      <c r="I478" s="53"/>
    </row>
    <row r="479" spans="1:9" s="40" customFormat="1" ht="15" hidden="1" x14ac:dyDescent="0.25">
      <c r="A479" s="53"/>
      <c r="B479" s="53"/>
      <c r="C479" s="53"/>
      <c r="D479" s="53"/>
      <c r="E479" s="53"/>
      <c r="F479" s="53"/>
      <c r="G479" s="53"/>
      <c r="H479" s="53"/>
      <c r="I479" s="53"/>
    </row>
    <row r="480" spans="1:9" s="40" customFormat="1" ht="15" hidden="1" x14ac:dyDescent="0.25">
      <c r="A480" s="53"/>
      <c r="B480" s="53"/>
      <c r="C480" s="53"/>
      <c r="D480" s="53"/>
      <c r="E480" s="53"/>
      <c r="F480" s="53"/>
      <c r="G480" s="53"/>
      <c r="H480" s="53"/>
      <c r="I480" s="53"/>
    </row>
    <row r="481" spans="1:9" s="40" customFormat="1" ht="15" hidden="1" x14ac:dyDescent="0.25">
      <c r="A481" s="53"/>
      <c r="B481" s="53"/>
      <c r="C481" s="53"/>
      <c r="D481" s="53"/>
      <c r="E481" s="53"/>
      <c r="F481" s="53"/>
      <c r="G481" s="53"/>
      <c r="H481" s="53"/>
      <c r="I481" s="53"/>
    </row>
    <row r="482" spans="1:9" s="40" customFormat="1" ht="15" hidden="1" x14ac:dyDescent="0.25">
      <c r="A482" s="53"/>
      <c r="B482" s="53"/>
      <c r="C482" s="53"/>
      <c r="D482" s="53"/>
      <c r="E482" s="53"/>
      <c r="F482" s="53"/>
      <c r="G482" s="53"/>
      <c r="H482" s="53"/>
      <c r="I482" s="53"/>
    </row>
    <row r="483" spans="1:9" s="40" customFormat="1" ht="15" hidden="1" x14ac:dyDescent="0.25">
      <c r="A483" s="53"/>
      <c r="B483" s="53"/>
      <c r="C483" s="53"/>
      <c r="D483" s="53"/>
      <c r="E483" s="53"/>
      <c r="F483" s="53"/>
      <c r="G483" s="53"/>
      <c r="H483" s="53"/>
      <c r="I483" s="53"/>
    </row>
    <row r="484" spans="1:9" s="40" customFormat="1" ht="15" hidden="1" x14ac:dyDescent="0.25">
      <c r="A484" s="53"/>
      <c r="B484" s="53"/>
      <c r="C484" s="53"/>
      <c r="D484" s="53"/>
      <c r="E484" s="53"/>
      <c r="F484" s="53"/>
      <c r="G484" s="53"/>
      <c r="H484" s="53"/>
      <c r="I484" s="53"/>
    </row>
    <row r="485" spans="1:9" s="40" customFormat="1" ht="15" hidden="1" x14ac:dyDescent="0.25">
      <c r="A485" s="53"/>
      <c r="B485" s="53"/>
      <c r="C485" s="53"/>
      <c r="D485" s="53"/>
      <c r="E485" s="53"/>
      <c r="F485" s="53"/>
      <c r="G485" s="53"/>
      <c r="H485" s="53"/>
      <c r="I485" s="53"/>
    </row>
    <row r="486" spans="1:9" s="40" customFormat="1" ht="15" hidden="1" x14ac:dyDescent="0.25">
      <c r="A486" s="53"/>
      <c r="B486" s="53"/>
      <c r="C486" s="53"/>
      <c r="D486" s="53"/>
      <c r="E486" s="53"/>
      <c r="F486" s="53"/>
      <c r="G486" s="53"/>
      <c r="H486" s="53"/>
      <c r="I486" s="53"/>
    </row>
    <row r="487" spans="1:9" s="40" customFormat="1" ht="15" hidden="1" x14ac:dyDescent="0.25">
      <c r="A487" s="53"/>
      <c r="B487" s="53"/>
      <c r="C487" s="53"/>
      <c r="D487" s="53"/>
      <c r="E487" s="53"/>
      <c r="F487" s="53"/>
      <c r="G487" s="53"/>
      <c r="H487" s="53"/>
      <c r="I487" s="53"/>
    </row>
    <row r="488" spans="1:9" s="40" customFormat="1" ht="15" hidden="1" x14ac:dyDescent="0.25">
      <c r="A488" s="53"/>
      <c r="B488" s="53"/>
      <c r="C488" s="53"/>
      <c r="D488" s="53"/>
      <c r="E488" s="53"/>
      <c r="F488" s="53"/>
      <c r="G488" s="53"/>
      <c r="H488" s="53"/>
      <c r="I488" s="53"/>
    </row>
    <row r="489" spans="1:9" s="40" customFormat="1" ht="15" hidden="1" x14ac:dyDescent="0.25">
      <c r="A489" s="53"/>
      <c r="B489" s="53"/>
      <c r="C489" s="53"/>
      <c r="D489" s="53"/>
      <c r="E489" s="53"/>
      <c r="F489" s="53"/>
      <c r="G489" s="53"/>
      <c r="H489" s="53"/>
      <c r="I489" s="53"/>
    </row>
    <row r="490" spans="1:9" s="40" customFormat="1" ht="15" hidden="1" x14ac:dyDescent="0.25">
      <c r="A490" s="53"/>
      <c r="B490" s="53"/>
      <c r="C490" s="53"/>
      <c r="D490" s="53"/>
      <c r="E490" s="53"/>
      <c r="F490" s="53"/>
      <c r="G490" s="53"/>
      <c r="H490" s="53"/>
      <c r="I490" s="53"/>
    </row>
    <row r="491" spans="1:9" s="40" customFormat="1" ht="15" hidden="1" x14ac:dyDescent="0.25">
      <c r="A491" s="53"/>
      <c r="B491" s="53"/>
      <c r="C491" s="53"/>
      <c r="D491" s="53"/>
      <c r="E491" s="53"/>
      <c r="F491" s="53"/>
      <c r="G491" s="53"/>
      <c r="H491" s="53"/>
      <c r="I491" s="53"/>
    </row>
    <row r="492" spans="1:9" s="40" customFormat="1" ht="15" hidden="1" x14ac:dyDescent="0.25">
      <c r="A492" s="53"/>
      <c r="B492" s="53"/>
      <c r="C492" s="53"/>
      <c r="D492" s="53"/>
      <c r="E492" s="53"/>
      <c r="F492" s="53"/>
      <c r="G492" s="53"/>
      <c r="H492" s="53"/>
      <c r="I492" s="53"/>
    </row>
    <row r="493" spans="1:9" s="40" customFormat="1" ht="15" hidden="1" x14ac:dyDescent="0.25">
      <c r="A493" s="53"/>
      <c r="B493" s="53"/>
      <c r="C493" s="53"/>
      <c r="D493" s="53"/>
      <c r="E493" s="53"/>
      <c r="F493" s="53"/>
      <c r="G493" s="53"/>
      <c r="H493" s="53"/>
      <c r="I493" s="53"/>
    </row>
    <row r="494" spans="1:9" s="40" customFormat="1" ht="15" hidden="1" x14ac:dyDescent="0.25">
      <c r="A494" s="53"/>
      <c r="B494" s="53"/>
      <c r="C494" s="53"/>
      <c r="D494" s="53"/>
      <c r="E494" s="53"/>
      <c r="F494" s="53"/>
      <c r="G494" s="53"/>
      <c r="H494" s="53"/>
      <c r="I494" s="53"/>
    </row>
    <row r="495" spans="1:9" s="40" customFormat="1" ht="15" hidden="1" x14ac:dyDescent="0.25">
      <c r="A495" s="53"/>
      <c r="B495" s="53"/>
      <c r="C495" s="53"/>
      <c r="D495" s="53"/>
      <c r="E495" s="53"/>
      <c r="F495" s="53"/>
      <c r="G495" s="53"/>
      <c r="H495" s="53"/>
      <c r="I495" s="53"/>
    </row>
    <row r="496" spans="1:9" s="40" customFormat="1" ht="15" hidden="1" x14ac:dyDescent="0.25">
      <c r="A496" s="53"/>
      <c r="B496" s="53"/>
      <c r="C496" s="53"/>
      <c r="D496" s="53"/>
      <c r="E496" s="53"/>
      <c r="F496" s="53"/>
      <c r="G496" s="53"/>
      <c r="H496" s="53"/>
      <c r="I496" s="53"/>
    </row>
    <row r="497" spans="1:9" s="40" customFormat="1" ht="15" hidden="1" x14ac:dyDescent="0.25">
      <c r="A497" s="53"/>
      <c r="B497" s="53"/>
      <c r="C497" s="53"/>
      <c r="D497" s="53"/>
      <c r="E497" s="53"/>
      <c r="F497" s="53"/>
      <c r="G497" s="53"/>
      <c r="H497" s="53"/>
      <c r="I497" s="53"/>
    </row>
    <row r="498" spans="1:9" s="40" customFormat="1" ht="15" hidden="1" x14ac:dyDescent="0.25">
      <c r="A498" s="53"/>
      <c r="B498" s="53"/>
      <c r="C498" s="53"/>
      <c r="D498" s="53"/>
      <c r="E498" s="53"/>
      <c r="F498" s="53"/>
      <c r="G498" s="53"/>
      <c r="H498" s="53"/>
      <c r="I498" s="53"/>
    </row>
    <row r="499" spans="1:9" s="40" customFormat="1" ht="15" hidden="1" x14ac:dyDescent="0.25">
      <c r="A499" s="53"/>
      <c r="B499" s="53"/>
      <c r="C499" s="53"/>
      <c r="D499" s="53"/>
      <c r="E499" s="53"/>
      <c r="F499" s="53"/>
      <c r="G499" s="53"/>
      <c r="H499" s="53"/>
      <c r="I499" s="53"/>
    </row>
    <row r="500" spans="1:9" s="40" customFormat="1" ht="15" hidden="1" x14ac:dyDescent="0.25">
      <c r="A500" s="53"/>
      <c r="B500" s="53"/>
      <c r="C500" s="53"/>
      <c r="D500" s="53"/>
      <c r="E500" s="53"/>
      <c r="F500" s="53"/>
      <c r="G500" s="53"/>
      <c r="H500" s="53"/>
      <c r="I500" s="53"/>
    </row>
    <row r="501" spans="1:9" s="40" customFormat="1" ht="15" hidden="1" x14ac:dyDescent="0.25">
      <c r="A501" s="53"/>
      <c r="B501" s="53"/>
      <c r="C501" s="53"/>
      <c r="D501" s="53"/>
      <c r="E501" s="53"/>
      <c r="F501" s="53"/>
      <c r="G501" s="53"/>
      <c r="H501" s="53"/>
      <c r="I501" s="53"/>
    </row>
    <row r="502" spans="1:9" s="40" customFormat="1" ht="15" hidden="1" x14ac:dyDescent="0.25">
      <c r="A502" s="53"/>
      <c r="B502" s="53"/>
      <c r="C502" s="53"/>
      <c r="D502" s="53"/>
      <c r="E502" s="53"/>
      <c r="F502" s="53"/>
      <c r="G502" s="53"/>
      <c r="H502" s="53"/>
      <c r="I502" s="53"/>
    </row>
    <row r="503" spans="1:9" s="40" customFormat="1" ht="15" hidden="1" x14ac:dyDescent="0.25">
      <c r="A503" s="53"/>
      <c r="B503" s="53"/>
      <c r="C503" s="53"/>
      <c r="D503" s="53"/>
      <c r="E503" s="53"/>
      <c r="F503" s="53"/>
      <c r="G503" s="53"/>
      <c r="H503" s="53"/>
      <c r="I503" s="53"/>
    </row>
    <row r="504" spans="1:9" s="40" customFormat="1" ht="15" hidden="1" x14ac:dyDescent="0.25">
      <c r="A504" s="53"/>
      <c r="B504" s="53"/>
      <c r="C504" s="53"/>
      <c r="D504" s="53"/>
      <c r="E504" s="53"/>
      <c r="F504" s="53"/>
      <c r="G504" s="53"/>
      <c r="H504" s="53"/>
      <c r="I504" s="53"/>
    </row>
    <row r="505" spans="1:9" s="40" customFormat="1" ht="15" hidden="1" x14ac:dyDescent="0.25">
      <c r="A505" s="53"/>
      <c r="B505" s="53"/>
      <c r="C505" s="53"/>
      <c r="D505" s="53"/>
      <c r="E505" s="53"/>
      <c r="F505" s="53"/>
      <c r="G505" s="53"/>
      <c r="H505" s="53"/>
      <c r="I505" s="53"/>
    </row>
    <row r="506" spans="1:9" s="40" customFormat="1" ht="15" hidden="1" x14ac:dyDescent="0.25">
      <c r="A506" s="53"/>
      <c r="B506" s="53"/>
      <c r="C506" s="53"/>
      <c r="D506" s="53"/>
      <c r="E506" s="53"/>
      <c r="F506" s="53"/>
      <c r="G506" s="53"/>
      <c r="H506" s="53"/>
      <c r="I506" s="53"/>
    </row>
    <row r="507" spans="1:9" s="40" customFormat="1" ht="15" hidden="1" x14ac:dyDescent="0.25">
      <c r="A507" s="53"/>
      <c r="B507" s="53"/>
      <c r="C507" s="53"/>
      <c r="D507" s="53"/>
      <c r="E507" s="53"/>
      <c r="F507" s="53"/>
      <c r="G507" s="53"/>
      <c r="H507" s="53"/>
      <c r="I507" s="53"/>
    </row>
    <row r="508" spans="1:9" s="40" customFormat="1" ht="15" hidden="1" x14ac:dyDescent="0.25">
      <c r="A508" s="53"/>
      <c r="B508" s="53"/>
      <c r="C508" s="53"/>
      <c r="D508" s="53"/>
      <c r="E508" s="53"/>
      <c r="F508" s="53"/>
      <c r="G508" s="53"/>
      <c r="H508" s="53"/>
      <c r="I508" s="53"/>
    </row>
    <row r="509" spans="1:9" s="40" customFormat="1" ht="15" hidden="1" x14ac:dyDescent="0.25">
      <c r="A509" s="53"/>
      <c r="B509" s="53"/>
      <c r="C509" s="53"/>
      <c r="D509" s="53"/>
      <c r="E509" s="53"/>
      <c r="F509" s="53"/>
      <c r="G509" s="53"/>
      <c r="H509" s="53"/>
      <c r="I509" s="53"/>
    </row>
    <row r="510" spans="1:9" s="40" customFormat="1" ht="15" hidden="1" x14ac:dyDescent="0.25">
      <c r="A510" s="53"/>
      <c r="B510" s="53"/>
      <c r="C510" s="53"/>
      <c r="D510" s="53"/>
      <c r="E510" s="53"/>
      <c r="F510" s="53"/>
      <c r="G510" s="53"/>
      <c r="H510" s="53"/>
      <c r="I510" s="53"/>
    </row>
    <row r="511" spans="1:9" s="40" customFormat="1" ht="15" hidden="1" x14ac:dyDescent="0.25">
      <c r="A511" s="53"/>
      <c r="B511" s="53"/>
      <c r="C511" s="53"/>
      <c r="D511" s="53"/>
      <c r="E511" s="53"/>
      <c r="F511" s="53"/>
      <c r="G511" s="53"/>
      <c r="H511" s="53"/>
      <c r="I511" s="53"/>
    </row>
    <row r="512" spans="1:9" s="40" customFormat="1" ht="15" hidden="1" x14ac:dyDescent="0.25">
      <c r="A512" s="53"/>
      <c r="B512" s="53"/>
      <c r="C512" s="53"/>
      <c r="D512" s="53"/>
      <c r="E512" s="53"/>
      <c r="F512" s="53"/>
      <c r="G512" s="53"/>
      <c r="H512" s="53"/>
      <c r="I512" s="53"/>
    </row>
    <row r="513" spans="1:9" s="40" customFormat="1" ht="15" hidden="1" x14ac:dyDescent="0.25">
      <c r="A513" s="53"/>
      <c r="B513" s="53"/>
      <c r="C513" s="53"/>
      <c r="D513" s="53"/>
      <c r="E513" s="53"/>
      <c r="F513" s="53"/>
      <c r="G513" s="53"/>
      <c r="H513" s="53"/>
      <c r="I513" s="53"/>
    </row>
    <row r="514" spans="1:9" s="40" customFormat="1" ht="15" hidden="1" x14ac:dyDescent="0.25">
      <c r="A514" s="53"/>
      <c r="B514" s="53"/>
      <c r="C514" s="53"/>
      <c r="D514" s="53"/>
      <c r="E514" s="53"/>
      <c r="F514" s="53"/>
      <c r="G514" s="53"/>
      <c r="H514" s="53"/>
      <c r="I514" s="53"/>
    </row>
    <row r="515" spans="1:9" s="40" customFormat="1" ht="15" hidden="1" x14ac:dyDescent="0.25">
      <c r="A515" s="53"/>
      <c r="B515" s="53"/>
      <c r="C515" s="53"/>
      <c r="D515" s="53"/>
      <c r="E515" s="53"/>
      <c r="F515" s="53"/>
      <c r="G515" s="53"/>
      <c r="H515" s="53"/>
      <c r="I515" s="53"/>
    </row>
    <row r="516" spans="1:9" s="40" customFormat="1" ht="15" hidden="1" x14ac:dyDescent="0.25">
      <c r="A516" s="53"/>
      <c r="B516" s="53"/>
      <c r="C516" s="53"/>
      <c r="D516" s="53"/>
      <c r="E516" s="53"/>
      <c r="F516" s="53"/>
      <c r="G516" s="53"/>
      <c r="H516" s="53"/>
      <c r="I516" s="53"/>
    </row>
    <row r="517" spans="1:9" s="40" customFormat="1" ht="15" hidden="1" x14ac:dyDescent="0.25">
      <c r="A517" s="53"/>
      <c r="B517" s="53"/>
      <c r="C517" s="53"/>
      <c r="D517" s="53"/>
      <c r="E517" s="53"/>
      <c r="F517" s="53"/>
      <c r="G517" s="53"/>
      <c r="H517" s="53"/>
      <c r="I517" s="53"/>
    </row>
    <row r="518" spans="1:9" s="40" customFormat="1" ht="15" hidden="1" x14ac:dyDescent="0.25">
      <c r="A518" s="53"/>
      <c r="B518" s="53"/>
      <c r="C518" s="53"/>
      <c r="D518" s="53"/>
      <c r="E518" s="53"/>
      <c r="F518" s="53"/>
      <c r="G518" s="53"/>
      <c r="H518" s="53"/>
      <c r="I518" s="53"/>
    </row>
    <row r="519" spans="1:9" s="40" customFormat="1" ht="15" hidden="1" x14ac:dyDescent="0.25">
      <c r="A519" s="53"/>
      <c r="B519" s="53"/>
      <c r="C519" s="53"/>
      <c r="D519" s="53"/>
      <c r="E519" s="53"/>
      <c r="F519" s="53"/>
      <c r="G519" s="53"/>
      <c r="H519" s="53"/>
      <c r="I519" s="53"/>
    </row>
    <row r="520" spans="1:9" s="40" customFormat="1" ht="15" hidden="1" x14ac:dyDescent="0.25">
      <c r="A520" s="53"/>
      <c r="B520" s="53"/>
      <c r="C520" s="53"/>
      <c r="D520" s="53"/>
      <c r="E520" s="53"/>
      <c r="F520" s="53"/>
      <c r="G520" s="53"/>
      <c r="H520" s="53"/>
      <c r="I520" s="53"/>
    </row>
    <row r="521" spans="1:9" s="40" customFormat="1" ht="15" hidden="1" x14ac:dyDescent="0.25">
      <c r="A521" s="53"/>
      <c r="B521" s="53"/>
      <c r="C521" s="53"/>
      <c r="D521" s="53"/>
      <c r="E521" s="53"/>
      <c r="F521" s="53"/>
      <c r="G521" s="53"/>
      <c r="H521" s="53"/>
      <c r="I521" s="53"/>
    </row>
    <row r="522" spans="1:9" s="40" customFormat="1" ht="15" hidden="1" x14ac:dyDescent="0.25">
      <c r="A522" s="53"/>
      <c r="B522" s="53"/>
      <c r="C522" s="53"/>
      <c r="D522" s="53"/>
      <c r="E522" s="53"/>
      <c r="F522" s="53"/>
      <c r="G522" s="53"/>
      <c r="H522" s="53"/>
      <c r="I522" s="53"/>
    </row>
    <row r="523" spans="1:9" s="40" customFormat="1" ht="15" hidden="1" x14ac:dyDescent="0.25">
      <c r="A523" s="53"/>
      <c r="B523" s="53"/>
      <c r="C523" s="53"/>
      <c r="D523" s="53"/>
      <c r="E523" s="53"/>
      <c r="F523" s="53"/>
      <c r="G523" s="53"/>
      <c r="H523" s="53"/>
      <c r="I523" s="53"/>
    </row>
    <row r="524" spans="1:9" s="40" customFormat="1" ht="15" hidden="1" x14ac:dyDescent="0.25">
      <c r="A524" s="53"/>
      <c r="B524" s="53"/>
      <c r="C524" s="53"/>
      <c r="D524" s="53"/>
      <c r="E524" s="53"/>
      <c r="F524" s="53"/>
      <c r="G524" s="53"/>
      <c r="H524" s="53"/>
      <c r="I524" s="53"/>
    </row>
    <row r="525" spans="1:9" s="40" customFormat="1" ht="15" hidden="1" x14ac:dyDescent="0.25">
      <c r="A525" s="53"/>
      <c r="B525" s="53"/>
      <c r="C525" s="53"/>
      <c r="D525" s="53"/>
      <c r="E525" s="53"/>
      <c r="F525" s="53"/>
      <c r="G525" s="53"/>
      <c r="H525" s="53"/>
      <c r="I525" s="53"/>
    </row>
    <row r="526" spans="1:9" s="40" customFormat="1" ht="15" hidden="1" x14ac:dyDescent="0.25">
      <c r="A526" s="53"/>
      <c r="B526" s="53"/>
      <c r="C526" s="53"/>
      <c r="D526" s="53"/>
      <c r="E526" s="53"/>
      <c r="F526" s="53"/>
      <c r="G526" s="53"/>
      <c r="H526" s="53"/>
      <c r="I526" s="53"/>
    </row>
    <row r="527" spans="1:9" s="40" customFormat="1" ht="15" hidden="1" x14ac:dyDescent="0.25">
      <c r="A527" s="53"/>
      <c r="B527" s="53"/>
      <c r="C527" s="53"/>
      <c r="D527" s="53"/>
      <c r="E527" s="53"/>
      <c r="F527" s="53"/>
      <c r="G527" s="53"/>
      <c r="H527" s="53"/>
      <c r="I527" s="53"/>
    </row>
    <row r="528" spans="1:9" s="40" customFormat="1" ht="15" hidden="1" x14ac:dyDescent="0.25">
      <c r="A528" s="53"/>
      <c r="B528" s="53"/>
      <c r="C528" s="53"/>
      <c r="D528" s="53"/>
      <c r="E528" s="53"/>
      <c r="F528" s="53"/>
      <c r="G528" s="53"/>
      <c r="H528" s="53"/>
      <c r="I528" s="53"/>
    </row>
    <row r="529" spans="1:9" s="40" customFormat="1" ht="15" hidden="1" x14ac:dyDescent="0.25">
      <c r="A529" s="53"/>
      <c r="B529" s="53"/>
      <c r="C529" s="53"/>
      <c r="D529" s="53"/>
      <c r="E529" s="53"/>
      <c r="F529" s="53"/>
      <c r="G529" s="53"/>
      <c r="H529" s="53"/>
      <c r="I529" s="53"/>
    </row>
    <row r="530" spans="1:9" s="40" customFormat="1" ht="15" hidden="1" x14ac:dyDescent="0.25">
      <c r="A530" s="53"/>
      <c r="B530" s="53"/>
      <c r="C530" s="53"/>
      <c r="D530" s="53"/>
      <c r="E530" s="53"/>
      <c r="F530" s="53"/>
      <c r="G530" s="53"/>
      <c r="H530" s="53"/>
      <c r="I530" s="53"/>
    </row>
    <row r="531" spans="1:9" s="40" customFormat="1" ht="15" hidden="1" x14ac:dyDescent="0.25">
      <c r="A531" s="53"/>
      <c r="B531" s="53"/>
      <c r="C531" s="53"/>
      <c r="D531" s="53"/>
      <c r="E531" s="53"/>
      <c r="F531" s="53"/>
      <c r="G531" s="53"/>
      <c r="H531" s="53"/>
      <c r="I531" s="53"/>
    </row>
    <row r="532" spans="1:9" s="40" customFormat="1" ht="15" hidden="1" x14ac:dyDescent="0.25">
      <c r="A532" s="53"/>
      <c r="B532" s="53"/>
      <c r="C532" s="53"/>
      <c r="D532" s="53"/>
      <c r="E532" s="53"/>
      <c r="F532" s="53"/>
      <c r="G532" s="53"/>
      <c r="H532" s="53"/>
      <c r="I532" s="53"/>
    </row>
    <row r="533" spans="1:9" s="40" customFormat="1" ht="15" hidden="1" x14ac:dyDescent="0.25">
      <c r="A533" s="53"/>
      <c r="B533" s="53"/>
      <c r="C533" s="53"/>
      <c r="D533" s="53"/>
      <c r="E533" s="53"/>
      <c r="F533" s="53"/>
      <c r="G533" s="53"/>
      <c r="H533" s="53"/>
      <c r="I533" s="53"/>
    </row>
    <row r="534" spans="1:9" s="40" customFormat="1" ht="15" hidden="1" x14ac:dyDescent="0.25">
      <c r="A534" s="53"/>
      <c r="B534" s="53"/>
      <c r="C534" s="53"/>
      <c r="D534" s="53"/>
      <c r="E534" s="53"/>
      <c r="F534" s="53"/>
      <c r="G534" s="53"/>
      <c r="H534" s="53"/>
      <c r="I534" s="53"/>
    </row>
    <row r="535" spans="1:9" s="40" customFormat="1" ht="15" hidden="1" x14ac:dyDescent="0.25">
      <c r="A535" s="53"/>
      <c r="B535" s="53"/>
      <c r="C535" s="53"/>
      <c r="D535" s="53"/>
      <c r="E535" s="53"/>
      <c r="F535" s="53"/>
      <c r="G535" s="53"/>
      <c r="H535" s="53"/>
      <c r="I535" s="53"/>
    </row>
    <row r="536" spans="1:9" s="40" customFormat="1" ht="15" hidden="1" x14ac:dyDescent="0.25">
      <c r="A536" s="53"/>
      <c r="B536" s="53"/>
      <c r="C536" s="53"/>
      <c r="D536" s="53"/>
      <c r="E536" s="53"/>
      <c r="F536" s="53"/>
      <c r="G536" s="53"/>
      <c r="H536" s="53"/>
      <c r="I536" s="53"/>
    </row>
    <row r="537" spans="1:9" s="40" customFormat="1" ht="15" hidden="1" x14ac:dyDescent="0.25">
      <c r="A537" s="53"/>
      <c r="B537" s="53"/>
      <c r="C537" s="53"/>
      <c r="D537" s="53"/>
      <c r="E537" s="53"/>
      <c r="F537" s="53"/>
      <c r="G537" s="53"/>
      <c r="H537" s="53"/>
      <c r="I537" s="53"/>
    </row>
    <row r="538" spans="1:9" s="40" customFormat="1" ht="15" hidden="1" x14ac:dyDescent="0.25">
      <c r="A538" s="53"/>
      <c r="B538" s="53"/>
      <c r="C538" s="53"/>
      <c r="D538" s="53"/>
      <c r="E538" s="53"/>
      <c r="F538" s="53"/>
      <c r="G538" s="53"/>
      <c r="H538" s="53"/>
      <c r="I538" s="53"/>
    </row>
    <row r="539" spans="1:9" s="40" customFormat="1" ht="15" hidden="1" x14ac:dyDescent="0.25">
      <c r="A539" s="53"/>
      <c r="B539" s="53"/>
      <c r="C539" s="53"/>
      <c r="D539" s="53"/>
      <c r="E539" s="53"/>
      <c r="F539" s="53"/>
      <c r="G539" s="53"/>
      <c r="H539" s="53"/>
      <c r="I539" s="53"/>
    </row>
    <row r="540" spans="1:9" s="40" customFormat="1" ht="15" hidden="1" x14ac:dyDescent="0.25">
      <c r="A540" s="53"/>
      <c r="B540" s="53"/>
      <c r="C540" s="53"/>
      <c r="D540" s="53"/>
      <c r="E540" s="53"/>
      <c r="F540" s="53"/>
      <c r="G540" s="53"/>
      <c r="H540" s="53"/>
      <c r="I540" s="53"/>
    </row>
    <row r="541" spans="1:9" s="40" customFormat="1" ht="15" hidden="1" x14ac:dyDescent="0.25">
      <c r="A541" s="53"/>
      <c r="B541" s="53"/>
      <c r="C541" s="53"/>
      <c r="D541" s="53"/>
      <c r="E541" s="53"/>
      <c r="F541" s="53"/>
      <c r="G541" s="53"/>
      <c r="H541" s="53"/>
      <c r="I541" s="53"/>
    </row>
    <row r="542" spans="1:9" s="40" customFormat="1" ht="15" hidden="1" x14ac:dyDescent="0.25">
      <c r="A542" s="53"/>
      <c r="B542" s="53"/>
      <c r="C542" s="53"/>
      <c r="D542" s="53"/>
      <c r="E542" s="53"/>
      <c r="F542" s="53"/>
      <c r="G542" s="53"/>
      <c r="H542" s="53"/>
      <c r="I542" s="53"/>
    </row>
    <row r="543" spans="1:9" s="40" customFormat="1" ht="15" hidden="1" x14ac:dyDescent="0.25">
      <c r="A543" s="53"/>
      <c r="B543" s="53"/>
      <c r="C543" s="53"/>
      <c r="D543" s="53"/>
      <c r="E543" s="53"/>
      <c r="F543" s="53"/>
      <c r="G543" s="53"/>
      <c r="H543" s="53"/>
      <c r="I543" s="53"/>
    </row>
    <row r="544" spans="1:9" s="40" customFormat="1" ht="15" hidden="1" x14ac:dyDescent="0.25">
      <c r="A544" s="53"/>
      <c r="B544" s="53"/>
      <c r="C544" s="53"/>
      <c r="D544" s="53"/>
      <c r="E544" s="53"/>
      <c r="F544" s="53"/>
      <c r="G544" s="53"/>
      <c r="H544" s="53"/>
      <c r="I544" s="53"/>
    </row>
    <row r="545" spans="1:9" s="40" customFormat="1" ht="15" hidden="1" x14ac:dyDescent="0.25">
      <c r="A545" s="53"/>
      <c r="B545" s="53"/>
      <c r="C545" s="53"/>
      <c r="D545" s="53"/>
      <c r="E545" s="53"/>
      <c r="F545" s="53"/>
      <c r="G545" s="53"/>
      <c r="H545" s="53"/>
      <c r="I545" s="53"/>
    </row>
    <row r="546" spans="1:9" s="40" customFormat="1" ht="15" hidden="1" x14ac:dyDescent="0.25">
      <c r="A546" s="53"/>
      <c r="B546" s="53"/>
      <c r="C546" s="53"/>
      <c r="D546" s="53"/>
      <c r="E546" s="53"/>
      <c r="F546" s="53"/>
      <c r="G546" s="53"/>
      <c r="H546" s="53"/>
      <c r="I546" s="53"/>
    </row>
    <row r="547" spans="1:9" s="40" customFormat="1" ht="15" hidden="1" x14ac:dyDescent="0.25">
      <c r="A547" s="53"/>
      <c r="B547" s="53"/>
      <c r="C547" s="53"/>
      <c r="D547" s="53"/>
      <c r="E547" s="53"/>
      <c r="F547" s="53"/>
      <c r="G547" s="53"/>
      <c r="H547" s="53"/>
      <c r="I547" s="53"/>
    </row>
    <row r="548" spans="1:9" s="40" customFormat="1" ht="15" hidden="1" x14ac:dyDescent="0.25">
      <c r="A548" s="53"/>
      <c r="B548" s="53"/>
      <c r="C548" s="53"/>
      <c r="D548" s="53"/>
      <c r="E548" s="53"/>
      <c r="F548" s="53"/>
      <c r="G548" s="53"/>
      <c r="H548" s="53"/>
      <c r="I548" s="53"/>
    </row>
    <row r="549" spans="1:9" s="40" customFormat="1" ht="15" hidden="1" x14ac:dyDescent="0.25">
      <c r="A549" s="53"/>
      <c r="B549" s="53"/>
      <c r="C549" s="53"/>
      <c r="D549" s="53"/>
      <c r="E549" s="53"/>
      <c r="F549" s="53"/>
      <c r="G549" s="53"/>
      <c r="H549" s="53"/>
      <c r="I549" s="53"/>
    </row>
    <row r="550" spans="1:9" s="40" customFormat="1" ht="15" hidden="1" x14ac:dyDescent="0.25">
      <c r="A550" s="53"/>
      <c r="B550" s="53"/>
      <c r="C550" s="53"/>
      <c r="D550" s="53"/>
      <c r="E550" s="53"/>
      <c r="F550" s="53"/>
      <c r="G550" s="53"/>
      <c r="H550" s="53"/>
      <c r="I550" s="53"/>
    </row>
    <row r="551" spans="1:9" s="40" customFormat="1" ht="15" hidden="1" x14ac:dyDescent="0.25">
      <c r="A551" s="53"/>
      <c r="B551" s="53"/>
      <c r="C551" s="53"/>
      <c r="D551" s="53"/>
      <c r="E551" s="53"/>
      <c r="F551" s="53"/>
      <c r="G551" s="53"/>
      <c r="H551" s="53"/>
      <c r="I551" s="53"/>
    </row>
    <row r="552" spans="1:9" s="40" customFormat="1" ht="15" hidden="1" x14ac:dyDescent="0.25">
      <c r="A552" s="53"/>
      <c r="B552" s="53"/>
      <c r="C552" s="53"/>
      <c r="D552" s="53"/>
      <c r="E552" s="53"/>
      <c r="F552" s="53"/>
      <c r="G552" s="53"/>
      <c r="H552" s="53"/>
      <c r="I552" s="53"/>
    </row>
    <row r="553" spans="1:9" s="40" customFormat="1" ht="15" hidden="1" x14ac:dyDescent="0.25">
      <c r="A553" s="53"/>
      <c r="B553" s="53"/>
      <c r="C553" s="53"/>
      <c r="D553" s="53"/>
      <c r="E553" s="53"/>
      <c r="F553" s="53"/>
      <c r="G553" s="53"/>
      <c r="H553" s="53"/>
      <c r="I553" s="53"/>
    </row>
    <row r="554" spans="1:9" s="40" customFormat="1" ht="15" hidden="1" x14ac:dyDescent="0.25">
      <c r="A554" s="53"/>
      <c r="B554" s="53"/>
      <c r="C554" s="53"/>
      <c r="D554" s="53"/>
      <c r="E554" s="53"/>
      <c r="F554" s="53"/>
      <c r="G554" s="53"/>
      <c r="H554" s="53"/>
      <c r="I554" s="53"/>
    </row>
    <row r="555" spans="1:9" s="40" customFormat="1" ht="15" hidden="1" x14ac:dyDescent="0.25">
      <c r="A555" s="53"/>
      <c r="B555" s="53"/>
      <c r="C555" s="53"/>
      <c r="D555" s="53"/>
      <c r="E555" s="53"/>
      <c r="F555" s="53"/>
      <c r="G555" s="53"/>
      <c r="H555" s="53"/>
      <c r="I555" s="53"/>
    </row>
    <row r="556" spans="1:9" s="40" customFormat="1" ht="15" hidden="1" x14ac:dyDescent="0.25">
      <c r="A556" s="53"/>
      <c r="B556" s="53"/>
      <c r="C556" s="53"/>
      <c r="D556" s="53"/>
      <c r="E556" s="53"/>
      <c r="F556" s="53"/>
      <c r="G556" s="53"/>
      <c r="H556" s="53"/>
      <c r="I556" s="53"/>
    </row>
    <row r="557" spans="1:9" s="40" customFormat="1" ht="15" hidden="1" x14ac:dyDescent="0.25">
      <c r="A557" s="53"/>
      <c r="B557" s="53"/>
      <c r="C557" s="53"/>
      <c r="D557" s="53"/>
      <c r="E557" s="53"/>
      <c r="F557" s="53"/>
      <c r="G557" s="53"/>
      <c r="H557" s="53"/>
      <c r="I557" s="53"/>
    </row>
    <row r="558" spans="1:9" s="40" customFormat="1" ht="15" hidden="1" x14ac:dyDescent="0.25">
      <c r="A558" s="53"/>
      <c r="B558" s="53"/>
      <c r="C558" s="53"/>
      <c r="D558" s="53"/>
      <c r="E558" s="53"/>
      <c r="F558" s="53"/>
      <c r="G558" s="53"/>
      <c r="H558" s="53"/>
      <c r="I558" s="53"/>
    </row>
    <row r="559" spans="1:9" s="40" customFormat="1" ht="15" hidden="1" x14ac:dyDescent="0.25">
      <c r="A559" s="53"/>
      <c r="B559" s="53"/>
      <c r="C559" s="53"/>
      <c r="D559" s="53"/>
      <c r="E559" s="53"/>
      <c r="F559" s="53"/>
      <c r="G559" s="53"/>
      <c r="H559" s="53"/>
      <c r="I559" s="53"/>
    </row>
    <row r="560" spans="1:9" s="40" customFormat="1" ht="15" hidden="1" x14ac:dyDescent="0.25">
      <c r="A560" s="53"/>
      <c r="B560" s="53"/>
      <c r="C560" s="53"/>
      <c r="D560" s="53"/>
      <c r="E560" s="53"/>
      <c r="F560" s="53"/>
      <c r="G560" s="53"/>
      <c r="H560" s="53"/>
      <c r="I560" s="53"/>
    </row>
    <row r="561" spans="1:9" s="40" customFormat="1" ht="15" hidden="1" x14ac:dyDescent="0.25">
      <c r="A561" s="53"/>
      <c r="B561" s="53"/>
      <c r="C561" s="53"/>
      <c r="D561" s="53"/>
      <c r="E561" s="53"/>
      <c r="F561" s="53"/>
      <c r="G561" s="53"/>
      <c r="H561" s="53"/>
      <c r="I561" s="53"/>
    </row>
    <row r="562" spans="1:9" s="40" customFormat="1" ht="15" hidden="1" x14ac:dyDescent="0.25">
      <c r="A562" s="53"/>
      <c r="B562" s="53"/>
      <c r="C562" s="53"/>
      <c r="D562" s="53"/>
      <c r="E562" s="53"/>
      <c r="F562" s="53"/>
      <c r="G562" s="53"/>
      <c r="H562" s="53"/>
      <c r="I562" s="53"/>
    </row>
    <row r="563" spans="1:9" s="40" customFormat="1" ht="15" hidden="1" x14ac:dyDescent="0.25">
      <c r="A563" s="53"/>
      <c r="B563" s="53"/>
      <c r="C563" s="53"/>
      <c r="D563" s="53"/>
      <c r="E563" s="53"/>
      <c r="F563" s="53"/>
      <c r="G563" s="53"/>
      <c r="H563" s="53"/>
      <c r="I563" s="53"/>
    </row>
    <row r="564" spans="1:9" s="40" customFormat="1" ht="15" hidden="1" x14ac:dyDescent="0.25">
      <c r="A564" s="53"/>
      <c r="B564" s="53"/>
      <c r="C564" s="53"/>
      <c r="D564" s="53"/>
      <c r="E564" s="53"/>
      <c r="F564" s="53"/>
      <c r="G564" s="53"/>
      <c r="H564" s="53"/>
      <c r="I564" s="53"/>
    </row>
    <row r="565" spans="1:9" s="40" customFormat="1" ht="15" hidden="1" x14ac:dyDescent="0.25">
      <c r="A565" s="53"/>
      <c r="B565" s="53"/>
      <c r="C565" s="53"/>
      <c r="D565" s="53"/>
      <c r="E565" s="53"/>
      <c r="F565" s="53"/>
      <c r="G565" s="53"/>
      <c r="H565" s="53"/>
      <c r="I565" s="53"/>
    </row>
    <row r="566" spans="1:9" s="40" customFormat="1" ht="15" hidden="1" x14ac:dyDescent="0.25">
      <c r="A566" s="53"/>
      <c r="B566" s="53"/>
      <c r="C566" s="53"/>
      <c r="D566" s="53"/>
      <c r="E566" s="53"/>
      <c r="F566" s="53"/>
      <c r="G566" s="53"/>
      <c r="H566" s="53"/>
      <c r="I566" s="53"/>
    </row>
    <row r="567" spans="1:9" s="40" customFormat="1" ht="15" hidden="1" x14ac:dyDescent="0.25">
      <c r="A567" s="53"/>
      <c r="B567" s="53"/>
      <c r="C567" s="53"/>
      <c r="D567" s="53"/>
      <c r="E567" s="53"/>
      <c r="F567" s="53"/>
      <c r="G567" s="53"/>
      <c r="H567" s="53"/>
      <c r="I567" s="53"/>
    </row>
    <row r="568" spans="1:9" s="40" customFormat="1" ht="15" hidden="1" x14ac:dyDescent="0.25">
      <c r="A568" s="53"/>
      <c r="B568" s="53"/>
      <c r="C568" s="53"/>
      <c r="D568" s="53"/>
      <c r="E568" s="53"/>
      <c r="F568" s="53"/>
      <c r="G568" s="53"/>
      <c r="H568" s="53"/>
      <c r="I568" s="53"/>
    </row>
    <row r="569" spans="1:9" s="40" customFormat="1" ht="15" hidden="1" x14ac:dyDescent="0.25">
      <c r="A569" s="53"/>
      <c r="B569" s="53"/>
      <c r="C569" s="53"/>
      <c r="D569" s="53"/>
      <c r="E569" s="53"/>
      <c r="F569" s="53"/>
      <c r="G569" s="53"/>
      <c r="H569" s="53"/>
      <c r="I569" s="53"/>
    </row>
    <row r="570" spans="1:9" s="40" customFormat="1" ht="15" hidden="1" x14ac:dyDescent="0.25">
      <c r="A570" s="53"/>
      <c r="B570" s="53"/>
      <c r="C570" s="53"/>
      <c r="D570" s="53"/>
      <c r="E570" s="53"/>
      <c r="F570" s="53"/>
      <c r="G570" s="53"/>
      <c r="H570" s="53"/>
      <c r="I570" s="53"/>
    </row>
    <row r="571" spans="1:9" s="40" customFormat="1" ht="15" hidden="1" x14ac:dyDescent="0.25">
      <c r="A571" s="53"/>
      <c r="B571" s="53"/>
      <c r="C571" s="53"/>
      <c r="D571" s="53"/>
      <c r="E571" s="53"/>
      <c r="F571" s="53"/>
      <c r="G571" s="53"/>
      <c r="H571" s="53"/>
      <c r="I571" s="53"/>
    </row>
    <row r="572" spans="1:9" s="40" customFormat="1" ht="15" hidden="1" x14ac:dyDescent="0.25">
      <c r="A572" s="53"/>
      <c r="B572" s="53"/>
      <c r="C572" s="53"/>
      <c r="D572" s="53"/>
      <c r="E572" s="53"/>
      <c r="F572" s="53"/>
      <c r="G572" s="53"/>
      <c r="H572" s="53"/>
      <c r="I572" s="53"/>
    </row>
    <row r="573" spans="1:9" s="40" customFormat="1" ht="15" hidden="1" x14ac:dyDescent="0.25">
      <c r="A573" s="53"/>
      <c r="B573" s="53"/>
      <c r="C573" s="53"/>
      <c r="D573" s="53"/>
      <c r="E573" s="53"/>
      <c r="F573" s="53"/>
      <c r="G573" s="53"/>
      <c r="H573" s="53"/>
      <c r="I573" s="53"/>
    </row>
    <row r="574" spans="1:9" s="40" customFormat="1" ht="15" hidden="1" x14ac:dyDescent="0.25">
      <c r="A574" s="53"/>
      <c r="B574" s="53"/>
      <c r="C574" s="53"/>
      <c r="D574" s="53"/>
      <c r="E574" s="53"/>
      <c r="F574" s="53"/>
      <c r="G574" s="53"/>
      <c r="H574" s="53"/>
      <c r="I574" s="53"/>
    </row>
    <row r="575" spans="1:9" s="40" customFormat="1" ht="15" hidden="1" x14ac:dyDescent="0.25">
      <c r="A575" s="53"/>
      <c r="B575" s="53"/>
      <c r="C575" s="53"/>
      <c r="D575" s="53"/>
      <c r="E575" s="53"/>
      <c r="F575" s="53"/>
      <c r="G575" s="53"/>
      <c r="H575" s="53"/>
      <c r="I575" s="53"/>
    </row>
    <row r="576" spans="1:9" s="40" customFormat="1" ht="15" hidden="1" x14ac:dyDescent="0.25">
      <c r="A576" s="53"/>
      <c r="B576" s="53"/>
      <c r="C576" s="53"/>
      <c r="D576" s="53"/>
      <c r="E576" s="53"/>
      <c r="F576" s="53"/>
      <c r="G576" s="53"/>
      <c r="H576" s="53"/>
      <c r="I576" s="53"/>
    </row>
    <row r="577" spans="1:9" s="40" customFormat="1" ht="15" hidden="1" x14ac:dyDescent="0.25">
      <c r="A577" s="53"/>
      <c r="B577" s="53"/>
      <c r="C577" s="53"/>
      <c r="D577" s="53"/>
      <c r="E577" s="53"/>
      <c r="F577" s="53"/>
      <c r="G577" s="53"/>
      <c r="H577" s="53"/>
      <c r="I577" s="53"/>
    </row>
    <row r="578" spans="1:9" s="40" customFormat="1" ht="15" hidden="1" x14ac:dyDescent="0.25">
      <c r="A578" s="53"/>
      <c r="B578" s="53"/>
      <c r="C578" s="53"/>
      <c r="D578" s="53"/>
      <c r="E578" s="53"/>
      <c r="F578" s="53"/>
      <c r="G578" s="53"/>
      <c r="H578" s="53"/>
      <c r="I578" s="53"/>
    </row>
    <row r="579" spans="1:9" s="40" customFormat="1" ht="15" hidden="1" x14ac:dyDescent="0.25">
      <c r="A579" s="53"/>
      <c r="B579" s="53"/>
      <c r="C579" s="53"/>
      <c r="D579" s="53"/>
      <c r="E579" s="53"/>
      <c r="F579" s="53"/>
      <c r="G579" s="53"/>
      <c r="H579" s="53"/>
      <c r="I579" s="53"/>
    </row>
    <row r="580" spans="1:9" s="40" customFormat="1" ht="15" hidden="1" x14ac:dyDescent="0.25">
      <c r="A580" s="53"/>
      <c r="B580" s="53"/>
      <c r="C580" s="53"/>
      <c r="D580" s="53"/>
      <c r="E580" s="53"/>
      <c r="F580" s="53"/>
      <c r="G580" s="53"/>
      <c r="H580" s="53"/>
      <c r="I580" s="53"/>
    </row>
    <row r="581" spans="1:9" s="40" customFormat="1" ht="15" hidden="1" x14ac:dyDescent="0.25">
      <c r="A581" s="53"/>
      <c r="B581" s="53"/>
      <c r="C581" s="53"/>
      <c r="D581" s="53"/>
      <c r="E581" s="53"/>
      <c r="F581" s="53"/>
      <c r="G581" s="53"/>
      <c r="H581" s="53"/>
      <c r="I581" s="53"/>
    </row>
    <row r="582" spans="1:9" s="40" customFormat="1" ht="15" hidden="1" x14ac:dyDescent="0.25">
      <c r="A582" s="53"/>
      <c r="B582" s="53"/>
      <c r="C582" s="53"/>
      <c r="D582" s="53"/>
      <c r="E582" s="53"/>
      <c r="F582" s="53"/>
      <c r="G582" s="53"/>
      <c r="H582" s="53"/>
      <c r="I582" s="53"/>
    </row>
    <row r="583" spans="1:9" s="40" customFormat="1" ht="15" hidden="1" x14ac:dyDescent="0.25">
      <c r="A583" s="53"/>
      <c r="B583" s="53"/>
      <c r="C583" s="53"/>
      <c r="D583" s="53"/>
      <c r="E583" s="53"/>
      <c r="F583" s="53"/>
      <c r="G583" s="53"/>
      <c r="H583" s="53"/>
      <c r="I583" s="53"/>
    </row>
    <row r="584" spans="1:9" s="40" customFormat="1" ht="15" hidden="1" x14ac:dyDescent="0.25">
      <c r="A584" s="53"/>
      <c r="B584" s="53"/>
      <c r="C584" s="53"/>
      <c r="D584" s="53"/>
      <c r="E584" s="53"/>
      <c r="F584" s="53"/>
      <c r="G584" s="53"/>
      <c r="H584" s="53"/>
      <c r="I584" s="53"/>
    </row>
    <row r="585" spans="1:9" s="40" customFormat="1" ht="15" hidden="1" x14ac:dyDescent="0.25">
      <c r="A585" s="53"/>
      <c r="B585" s="53"/>
      <c r="C585" s="53"/>
      <c r="D585" s="53"/>
      <c r="E585" s="53"/>
      <c r="F585" s="53"/>
      <c r="G585" s="53"/>
      <c r="H585" s="53"/>
      <c r="I585" s="53"/>
    </row>
    <row r="586" spans="1:9" s="40" customFormat="1" ht="15" hidden="1" x14ac:dyDescent="0.25">
      <c r="A586" s="53"/>
      <c r="B586" s="53"/>
      <c r="C586" s="53"/>
      <c r="D586" s="53"/>
      <c r="E586" s="53"/>
      <c r="F586" s="53"/>
      <c r="G586" s="53"/>
      <c r="H586" s="53"/>
      <c r="I586" s="53"/>
    </row>
    <row r="587" spans="1:9" s="40" customFormat="1" ht="15" hidden="1" x14ac:dyDescent="0.25">
      <c r="A587" s="53"/>
      <c r="B587" s="53"/>
      <c r="C587" s="53"/>
      <c r="D587" s="53"/>
      <c r="E587" s="53"/>
      <c r="F587" s="53"/>
      <c r="G587" s="53"/>
      <c r="H587" s="53"/>
      <c r="I587" s="53"/>
    </row>
    <row r="588" spans="1:9" s="40" customFormat="1" ht="15" hidden="1" x14ac:dyDescent="0.25">
      <c r="A588" s="53"/>
      <c r="B588" s="53"/>
      <c r="C588" s="53"/>
      <c r="D588" s="53"/>
      <c r="E588" s="53"/>
      <c r="F588" s="53"/>
      <c r="G588" s="53"/>
      <c r="H588" s="53"/>
      <c r="I588" s="53"/>
    </row>
    <row r="589" spans="1:9" s="40" customFormat="1" ht="15" hidden="1" x14ac:dyDescent="0.25">
      <c r="A589" s="53"/>
      <c r="B589" s="53"/>
      <c r="C589" s="53"/>
      <c r="D589" s="53"/>
      <c r="E589" s="53"/>
      <c r="F589" s="53"/>
      <c r="G589" s="53"/>
      <c r="H589" s="53"/>
      <c r="I589" s="53"/>
    </row>
    <row r="590" spans="1:9" s="40" customFormat="1" ht="15" hidden="1" x14ac:dyDescent="0.25">
      <c r="A590" s="53"/>
      <c r="B590" s="53"/>
      <c r="C590" s="53"/>
      <c r="D590" s="53"/>
      <c r="E590" s="53"/>
      <c r="F590" s="53"/>
      <c r="G590" s="53"/>
      <c r="H590" s="53"/>
      <c r="I590" s="53"/>
    </row>
    <row r="591" spans="1:9" s="40" customFormat="1" ht="15" hidden="1" x14ac:dyDescent="0.25">
      <c r="A591" s="53"/>
      <c r="B591" s="53"/>
      <c r="C591" s="53"/>
      <c r="D591" s="53"/>
      <c r="E591" s="53"/>
      <c r="F591" s="53"/>
      <c r="G591" s="53"/>
      <c r="H591" s="53"/>
      <c r="I591" s="53"/>
    </row>
    <row r="592" spans="1:9" s="40" customFormat="1" ht="15" hidden="1" x14ac:dyDescent="0.25">
      <c r="A592" s="53"/>
      <c r="B592" s="53"/>
      <c r="C592" s="53"/>
      <c r="D592" s="53"/>
      <c r="E592" s="53"/>
      <c r="F592" s="53"/>
      <c r="G592" s="53"/>
      <c r="H592" s="53"/>
      <c r="I592" s="53"/>
    </row>
    <row r="593" spans="1:9" s="40" customFormat="1" ht="15" hidden="1" x14ac:dyDescent="0.25">
      <c r="A593" s="53"/>
      <c r="B593" s="53"/>
      <c r="C593" s="53"/>
      <c r="D593" s="53"/>
      <c r="E593" s="53"/>
      <c r="F593" s="53"/>
      <c r="G593" s="53"/>
      <c r="H593" s="53"/>
      <c r="I593" s="53"/>
    </row>
    <row r="594" spans="1:9" s="40" customFormat="1" ht="15" hidden="1" x14ac:dyDescent="0.25">
      <c r="A594" s="53"/>
      <c r="B594" s="53"/>
      <c r="C594" s="53"/>
      <c r="D594" s="53"/>
      <c r="E594" s="53"/>
      <c r="F594" s="53"/>
      <c r="G594" s="53"/>
      <c r="H594" s="53"/>
      <c r="I594" s="53"/>
    </row>
    <row r="595" spans="1:9" s="40" customFormat="1" ht="15" hidden="1" x14ac:dyDescent="0.25">
      <c r="A595" s="53"/>
      <c r="B595" s="53"/>
      <c r="C595" s="53"/>
      <c r="D595" s="53"/>
      <c r="E595" s="53"/>
      <c r="F595" s="53"/>
      <c r="G595" s="53"/>
      <c r="H595" s="53"/>
      <c r="I595" s="53"/>
    </row>
    <row r="596" spans="1:9" s="40" customFormat="1" ht="15" hidden="1" x14ac:dyDescent="0.25">
      <c r="A596" s="53"/>
      <c r="B596" s="53"/>
      <c r="C596" s="53"/>
      <c r="D596" s="53"/>
      <c r="E596" s="53"/>
      <c r="F596" s="53"/>
      <c r="G596" s="53"/>
      <c r="H596" s="53"/>
      <c r="I596" s="53"/>
    </row>
    <row r="597" spans="1:9" s="40" customFormat="1" ht="15" hidden="1" x14ac:dyDescent="0.25">
      <c r="A597" s="53"/>
      <c r="B597" s="53"/>
      <c r="C597" s="53"/>
      <c r="D597" s="53"/>
      <c r="E597" s="53"/>
      <c r="F597" s="53"/>
      <c r="G597" s="53"/>
      <c r="H597" s="53"/>
      <c r="I597" s="53"/>
    </row>
    <row r="598" spans="1:9" s="40" customFormat="1" ht="15" hidden="1" x14ac:dyDescent="0.25">
      <c r="A598" s="53"/>
      <c r="B598" s="53"/>
      <c r="C598" s="53"/>
      <c r="D598" s="53"/>
      <c r="E598" s="53"/>
      <c r="F598" s="53"/>
      <c r="G598" s="53"/>
      <c r="H598" s="53"/>
      <c r="I598" s="53"/>
    </row>
    <row r="599" spans="1:9" s="40" customFormat="1" ht="15" hidden="1" x14ac:dyDescent="0.25">
      <c r="A599" s="53"/>
      <c r="B599" s="53"/>
      <c r="C599" s="53"/>
      <c r="D599" s="53"/>
      <c r="E599" s="53"/>
      <c r="F599" s="53"/>
      <c r="G599" s="53"/>
      <c r="H599" s="53"/>
      <c r="I599" s="53"/>
    </row>
    <row r="600" spans="1:9" s="40" customFormat="1" ht="15" hidden="1" x14ac:dyDescent="0.25">
      <c r="A600" s="53"/>
      <c r="B600" s="53"/>
      <c r="C600" s="53"/>
      <c r="D600" s="53"/>
      <c r="E600" s="53"/>
      <c r="F600" s="53"/>
      <c r="G600" s="53"/>
      <c r="H600" s="53"/>
      <c r="I600" s="53"/>
    </row>
    <row r="601" spans="1:9" s="40" customFormat="1" ht="15" hidden="1" x14ac:dyDescent="0.25">
      <c r="A601" s="53"/>
      <c r="B601" s="53"/>
      <c r="C601" s="53"/>
      <c r="D601" s="53"/>
      <c r="E601" s="53"/>
      <c r="F601" s="53"/>
      <c r="G601" s="53"/>
      <c r="H601" s="53"/>
      <c r="I601" s="53"/>
    </row>
    <row r="602" spans="1:9" s="40" customFormat="1" ht="15" hidden="1" x14ac:dyDescent="0.25">
      <c r="A602" s="53"/>
      <c r="B602" s="53"/>
      <c r="C602" s="53"/>
      <c r="D602" s="53"/>
      <c r="E602" s="53"/>
      <c r="F602" s="53"/>
      <c r="G602" s="53"/>
      <c r="H602" s="53"/>
      <c r="I602" s="53"/>
    </row>
    <row r="603" spans="1:9" s="40" customFormat="1" ht="15" hidden="1" x14ac:dyDescent="0.25">
      <c r="A603" s="53"/>
      <c r="B603" s="53"/>
      <c r="C603" s="53"/>
      <c r="D603" s="53"/>
      <c r="E603" s="53"/>
      <c r="F603" s="53"/>
      <c r="G603" s="53"/>
      <c r="H603" s="53"/>
      <c r="I603" s="53"/>
    </row>
    <row r="604" spans="1:9" s="40" customFormat="1" ht="15" hidden="1" x14ac:dyDescent="0.25">
      <c r="A604" s="53"/>
      <c r="B604" s="53"/>
      <c r="C604" s="53"/>
      <c r="D604" s="53"/>
      <c r="E604" s="53"/>
      <c r="F604" s="53"/>
      <c r="G604" s="53"/>
      <c r="H604" s="53"/>
      <c r="I604" s="53"/>
    </row>
    <row r="605" spans="1:9" s="40" customFormat="1" ht="15" hidden="1" x14ac:dyDescent="0.25">
      <c r="A605" s="53"/>
      <c r="B605" s="53"/>
      <c r="C605" s="53"/>
      <c r="D605" s="53"/>
      <c r="E605" s="53"/>
      <c r="F605" s="53"/>
      <c r="G605" s="53"/>
      <c r="H605" s="53"/>
      <c r="I605" s="53"/>
    </row>
    <row r="606" spans="1:9" s="40" customFormat="1" ht="15" hidden="1" x14ac:dyDescent="0.25">
      <c r="A606" s="53"/>
      <c r="B606" s="53"/>
      <c r="C606" s="53"/>
      <c r="D606" s="53"/>
      <c r="E606" s="53"/>
      <c r="F606" s="53"/>
      <c r="G606" s="53"/>
      <c r="H606" s="53"/>
      <c r="I606" s="53"/>
    </row>
    <row r="607" spans="1:9" s="40" customFormat="1" ht="15" hidden="1" x14ac:dyDescent="0.25">
      <c r="A607" s="53"/>
      <c r="B607" s="53"/>
      <c r="C607" s="53"/>
      <c r="D607" s="53"/>
      <c r="E607" s="53"/>
      <c r="F607" s="53"/>
      <c r="G607" s="53"/>
      <c r="H607" s="53"/>
      <c r="I607" s="53"/>
    </row>
    <row r="608" spans="1:9" s="40" customFormat="1" ht="15" hidden="1" x14ac:dyDescent="0.25">
      <c r="A608" s="53"/>
      <c r="B608" s="53"/>
      <c r="C608" s="53"/>
      <c r="D608" s="53"/>
      <c r="E608" s="53"/>
      <c r="F608" s="53"/>
      <c r="G608" s="53"/>
      <c r="H608" s="53"/>
      <c r="I608" s="53"/>
    </row>
    <row r="609" spans="1:9" s="40" customFormat="1" ht="15" hidden="1" x14ac:dyDescent="0.25">
      <c r="A609" s="53"/>
      <c r="B609" s="53"/>
      <c r="C609" s="53"/>
      <c r="D609" s="53"/>
      <c r="E609" s="53"/>
      <c r="F609" s="53"/>
      <c r="G609" s="53"/>
      <c r="H609" s="53"/>
      <c r="I609" s="53"/>
    </row>
    <row r="610" spans="1:9" s="40" customFormat="1" ht="15" hidden="1" x14ac:dyDescent="0.25">
      <c r="A610" s="53"/>
      <c r="B610" s="53"/>
      <c r="C610" s="53"/>
      <c r="D610" s="53"/>
      <c r="E610" s="53"/>
      <c r="F610" s="53"/>
      <c r="G610" s="53"/>
      <c r="H610" s="53"/>
      <c r="I610" s="53"/>
    </row>
    <row r="611" spans="1:9" s="40" customFormat="1" ht="15" hidden="1" x14ac:dyDescent="0.25">
      <c r="A611" s="53"/>
      <c r="B611" s="53"/>
      <c r="C611" s="53"/>
      <c r="D611" s="53"/>
      <c r="E611" s="53"/>
      <c r="F611" s="53"/>
      <c r="G611" s="53"/>
      <c r="H611" s="53"/>
      <c r="I611" s="53"/>
    </row>
    <row r="612" spans="1:9" s="40" customFormat="1" ht="15" hidden="1" x14ac:dyDescent="0.25">
      <c r="A612" s="53"/>
      <c r="B612" s="53"/>
      <c r="C612" s="53"/>
      <c r="D612" s="53"/>
      <c r="E612" s="53"/>
      <c r="F612" s="53"/>
      <c r="G612" s="53"/>
      <c r="H612" s="53"/>
      <c r="I612" s="53"/>
    </row>
    <row r="613" spans="1:9" s="40" customFormat="1" ht="15" hidden="1" x14ac:dyDescent="0.25">
      <c r="A613" s="53"/>
      <c r="B613" s="53"/>
      <c r="C613" s="53"/>
      <c r="D613" s="53"/>
      <c r="E613" s="53"/>
      <c r="F613" s="53"/>
      <c r="G613" s="53"/>
      <c r="H613" s="53"/>
      <c r="I613" s="53"/>
    </row>
    <row r="614" spans="1:9" s="40" customFormat="1" ht="15" hidden="1" x14ac:dyDescent="0.25">
      <c r="A614" s="53"/>
      <c r="B614" s="53"/>
      <c r="C614" s="53"/>
      <c r="D614" s="53"/>
      <c r="E614" s="53"/>
      <c r="F614" s="53"/>
      <c r="G614" s="53"/>
      <c r="H614" s="53"/>
      <c r="I614" s="53"/>
    </row>
    <row r="615" spans="1:9" s="40" customFormat="1" ht="15" hidden="1" x14ac:dyDescent="0.25">
      <c r="A615" s="53"/>
      <c r="B615" s="53"/>
      <c r="C615" s="53"/>
      <c r="D615" s="53"/>
      <c r="E615" s="53"/>
      <c r="F615" s="53"/>
      <c r="G615" s="53"/>
      <c r="H615" s="53"/>
      <c r="I615" s="53"/>
    </row>
    <row r="616" spans="1:9" s="40" customFormat="1" ht="15" hidden="1" x14ac:dyDescent="0.25">
      <c r="A616" s="53"/>
      <c r="B616" s="53"/>
      <c r="C616" s="53"/>
      <c r="D616" s="53"/>
      <c r="E616" s="53"/>
      <c r="F616" s="53"/>
      <c r="G616" s="53"/>
      <c r="H616" s="53"/>
      <c r="I616" s="53"/>
    </row>
    <row r="617" spans="1:9" s="40" customFormat="1" ht="15" hidden="1" x14ac:dyDescent="0.25">
      <c r="A617" s="53"/>
      <c r="B617" s="53"/>
      <c r="C617" s="53"/>
      <c r="D617" s="53"/>
      <c r="E617" s="53"/>
      <c r="F617" s="53"/>
      <c r="G617" s="53"/>
      <c r="H617" s="53"/>
      <c r="I617" s="53"/>
    </row>
    <row r="618" spans="1:9" s="40" customFormat="1" ht="15" hidden="1" x14ac:dyDescent="0.25">
      <c r="A618" s="53"/>
      <c r="B618" s="53"/>
      <c r="C618" s="53"/>
      <c r="D618" s="53"/>
      <c r="E618" s="53"/>
      <c r="F618" s="53"/>
      <c r="G618" s="53"/>
      <c r="H618" s="53"/>
      <c r="I618" s="53"/>
    </row>
    <row r="619" spans="1:9" s="40" customFormat="1" ht="15" hidden="1" x14ac:dyDescent="0.25">
      <c r="A619" s="53"/>
      <c r="B619" s="53"/>
      <c r="C619" s="53"/>
      <c r="D619" s="53"/>
      <c r="E619" s="53"/>
      <c r="F619" s="53"/>
      <c r="G619" s="53"/>
      <c r="H619" s="53"/>
      <c r="I619" s="53"/>
    </row>
    <row r="620" spans="1:9" s="40" customFormat="1" ht="15" hidden="1" x14ac:dyDescent="0.25">
      <c r="A620" s="53"/>
      <c r="B620" s="53"/>
      <c r="C620" s="53"/>
      <c r="D620" s="53"/>
      <c r="E620" s="53"/>
      <c r="F620" s="53"/>
      <c r="G620" s="53"/>
      <c r="H620" s="53"/>
      <c r="I620" s="53"/>
    </row>
    <row r="621" spans="1:9" s="40" customFormat="1" ht="15" hidden="1" x14ac:dyDescent="0.25">
      <c r="A621" s="53"/>
      <c r="B621" s="53"/>
      <c r="C621" s="53"/>
      <c r="D621" s="53"/>
      <c r="E621" s="53"/>
      <c r="F621" s="53"/>
      <c r="G621" s="53"/>
      <c r="H621" s="53"/>
      <c r="I621" s="53"/>
    </row>
    <row r="622" spans="1:9" s="40" customFormat="1" ht="15" hidden="1" x14ac:dyDescent="0.25">
      <c r="A622" s="53"/>
      <c r="B622" s="53"/>
      <c r="C622" s="53"/>
      <c r="D622" s="53"/>
      <c r="E622" s="53"/>
      <c r="F622" s="53"/>
      <c r="G622" s="53"/>
      <c r="H622" s="53"/>
      <c r="I622" s="53"/>
    </row>
    <row r="623" spans="1:9" s="40" customFormat="1" ht="15" hidden="1" x14ac:dyDescent="0.25">
      <c r="A623" s="53"/>
      <c r="B623" s="53"/>
      <c r="C623" s="53"/>
      <c r="D623" s="53"/>
      <c r="E623" s="53"/>
      <c r="F623" s="53"/>
      <c r="G623" s="53"/>
      <c r="H623" s="53"/>
      <c r="I623" s="53"/>
    </row>
    <row r="624" spans="1:9" s="40" customFormat="1" ht="15" hidden="1" x14ac:dyDescent="0.25">
      <c r="A624" s="53"/>
      <c r="B624" s="53"/>
      <c r="C624" s="53"/>
      <c r="D624" s="53"/>
      <c r="E624" s="53"/>
      <c r="F624" s="53"/>
      <c r="G624" s="53"/>
      <c r="H624" s="53"/>
      <c r="I624" s="53"/>
    </row>
    <row r="625" spans="1:9" s="40" customFormat="1" ht="15" hidden="1" x14ac:dyDescent="0.25">
      <c r="A625" s="53"/>
      <c r="B625" s="53"/>
      <c r="C625" s="53"/>
      <c r="D625" s="53"/>
      <c r="E625" s="53"/>
      <c r="F625" s="53"/>
      <c r="G625" s="53"/>
      <c r="H625" s="53"/>
      <c r="I625" s="53"/>
    </row>
    <row r="626" spans="1:9" s="40" customFormat="1" ht="15" hidden="1" x14ac:dyDescent="0.25">
      <c r="A626" s="53"/>
      <c r="B626" s="53"/>
      <c r="C626" s="53"/>
      <c r="D626" s="53"/>
      <c r="E626" s="53"/>
      <c r="F626" s="53"/>
      <c r="G626" s="53"/>
      <c r="H626" s="53"/>
      <c r="I626" s="53"/>
    </row>
    <row r="627" spans="1:9" s="40" customFormat="1" ht="15" hidden="1" x14ac:dyDescent="0.25">
      <c r="A627" s="53"/>
      <c r="B627" s="53"/>
      <c r="C627" s="53"/>
      <c r="D627" s="53"/>
      <c r="E627" s="53"/>
      <c r="F627" s="53"/>
      <c r="G627" s="53"/>
      <c r="H627" s="53"/>
      <c r="I627" s="53"/>
    </row>
    <row r="628" spans="1:9" s="40" customFormat="1" ht="15" hidden="1" x14ac:dyDescent="0.25">
      <c r="A628" s="53"/>
      <c r="B628" s="53"/>
      <c r="C628" s="53"/>
      <c r="D628" s="53"/>
      <c r="E628" s="53"/>
      <c r="F628" s="53"/>
      <c r="G628" s="53"/>
      <c r="H628" s="53"/>
      <c r="I628" s="53"/>
    </row>
    <row r="629" spans="1:9" s="40" customFormat="1" ht="15" hidden="1" x14ac:dyDescent="0.25">
      <c r="A629" s="53"/>
      <c r="B629" s="53"/>
      <c r="C629" s="53"/>
      <c r="D629" s="53"/>
      <c r="E629" s="53"/>
      <c r="F629" s="53"/>
      <c r="G629" s="53"/>
      <c r="H629" s="53"/>
      <c r="I629" s="53"/>
    </row>
    <row r="630" spans="1:9" s="40" customFormat="1" ht="15" hidden="1" x14ac:dyDescent="0.25">
      <c r="A630" s="53"/>
      <c r="B630" s="53"/>
      <c r="C630" s="53"/>
      <c r="D630" s="53"/>
      <c r="E630" s="53"/>
      <c r="F630" s="53"/>
      <c r="G630" s="53"/>
      <c r="H630" s="53"/>
      <c r="I630" s="53"/>
    </row>
    <row r="631" spans="1:9" s="40" customFormat="1" ht="15" hidden="1" x14ac:dyDescent="0.25">
      <c r="A631" s="53"/>
      <c r="B631" s="53"/>
      <c r="C631" s="53"/>
      <c r="D631" s="53"/>
      <c r="E631" s="53"/>
      <c r="F631" s="53"/>
      <c r="G631" s="53"/>
      <c r="H631" s="53"/>
      <c r="I631" s="53"/>
    </row>
    <row r="632" spans="1:9" s="40" customFormat="1" ht="15" hidden="1" x14ac:dyDescent="0.25">
      <c r="A632" s="53"/>
      <c r="B632" s="53"/>
      <c r="C632" s="53"/>
      <c r="D632" s="53"/>
      <c r="E632" s="53"/>
      <c r="F632" s="53"/>
      <c r="G632" s="53"/>
      <c r="H632" s="53"/>
      <c r="I632" s="53"/>
    </row>
    <row r="633" spans="1:9" s="40" customFormat="1" ht="15" hidden="1" x14ac:dyDescent="0.25">
      <c r="A633" s="53"/>
      <c r="B633" s="53"/>
      <c r="C633" s="53"/>
      <c r="D633" s="53"/>
      <c r="E633" s="53"/>
      <c r="F633" s="53"/>
      <c r="G633" s="53"/>
      <c r="H633" s="53"/>
      <c r="I633" s="53"/>
    </row>
    <row r="634" spans="1:9" s="40" customFormat="1" ht="15" hidden="1" x14ac:dyDescent="0.25">
      <c r="A634" s="53"/>
      <c r="B634" s="53"/>
      <c r="C634" s="53"/>
      <c r="D634" s="53"/>
      <c r="E634" s="53"/>
      <c r="F634" s="53"/>
      <c r="G634" s="53"/>
      <c r="H634" s="53"/>
      <c r="I634" s="53"/>
    </row>
    <row r="635" spans="1:9" s="40" customFormat="1" ht="15" hidden="1" x14ac:dyDescent="0.25">
      <c r="A635" s="53"/>
      <c r="B635" s="53"/>
      <c r="C635" s="53"/>
      <c r="D635" s="53"/>
      <c r="E635" s="53"/>
      <c r="F635" s="53"/>
      <c r="G635" s="53"/>
      <c r="H635" s="53"/>
      <c r="I635" s="53"/>
    </row>
    <row r="636" spans="1:9" s="40" customFormat="1" ht="15" hidden="1" x14ac:dyDescent="0.25">
      <c r="A636" s="53"/>
      <c r="B636" s="53"/>
      <c r="C636" s="53"/>
      <c r="D636" s="53"/>
      <c r="E636" s="53"/>
      <c r="F636" s="53"/>
      <c r="G636" s="53"/>
      <c r="H636" s="53"/>
      <c r="I636" s="53"/>
    </row>
    <row r="637" spans="1:9" s="40" customFormat="1" ht="15" hidden="1" x14ac:dyDescent="0.25">
      <c r="A637" s="53"/>
      <c r="B637" s="53"/>
      <c r="C637" s="53"/>
      <c r="D637" s="53"/>
      <c r="E637" s="53"/>
      <c r="F637" s="53"/>
      <c r="G637" s="53"/>
      <c r="H637" s="53"/>
      <c r="I637" s="53"/>
    </row>
    <row r="638" spans="1:9" s="40" customFormat="1" ht="15" hidden="1" x14ac:dyDescent="0.25">
      <c r="A638" s="53"/>
      <c r="B638" s="53"/>
      <c r="C638" s="53"/>
      <c r="D638" s="53"/>
      <c r="E638" s="53"/>
      <c r="F638" s="53"/>
      <c r="G638" s="53"/>
      <c r="H638" s="53"/>
      <c r="I638" s="53"/>
    </row>
    <row r="639" spans="1:9" s="40" customFormat="1" ht="15" hidden="1" x14ac:dyDescent="0.25">
      <c r="A639" s="53"/>
      <c r="B639" s="53"/>
      <c r="C639" s="53"/>
      <c r="D639" s="53"/>
      <c r="E639" s="53"/>
      <c r="F639" s="53"/>
      <c r="G639" s="53"/>
      <c r="H639" s="53"/>
      <c r="I639" s="53"/>
    </row>
    <row r="640" spans="1:9" s="40" customFormat="1" ht="15" hidden="1" x14ac:dyDescent="0.25">
      <c r="A640" s="53"/>
      <c r="B640" s="53"/>
      <c r="C640" s="53"/>
      <c r="D640" s="53"/>
      <c r="E640" s="53"/>
      <c r="F640" s="53"/>
      <c r="G640" s="53"/>
      <c r="H640" s="53"/>
      <c r="I640" s="53"/>
    </row>
    <row r="641" spans="1:9" s="40" customFormat="1" ht="15" hidden="1" x14ac:dyDescent="0.25">
      <c r="A641" s="53"/>
      <c r="B641" s="53"/>
      <c r="C641" s="53"/>
      <c r="D641" s="53"/>
      <c r="E641" s="53"/>
      <c r="F641" s="53"/>
      <c r="G641" s="53"/>
      <c r="H641" s="53"/>
      <c r="I641" s="53"/>
    </row>
    <row r="642" spans="1:9" s="40" customFormat="1" ht="15" hidden="1" x14ac:dyDescent="0.25">
      <c r="A642" s="53"/>
      <c r="B642" s="53"/>
      <c r="C642" s="53"/>
      <c r="D642" s="53"/>
      <c r="E642" s="53"/>
      <c r="F642" s="53"/>
      <c r="G642" s="53"/>
      <c r="H642" s="53"/>
      <c r="I642" s="53"/>
    </row>
    <row r="643" spans="1:9" s="40" customFormat="1" ht="15" hidden="1" x14ac:dyDescent="0.25">
      <c r="A643" s="53"/>
      <c r="B643" s="53"/>
      <c r="C643" s="53"/>
      <c r="D643" s="53"/>
      <c r="E643" s="53"/>
      <c r="F643" s="53"/>
      <c r="G643" s="53"/>
      <c r="H643" s="53"/>
      <c r="I643" s="53"/>
    </row>
    <row r="644" spans="1:9" s="40" customFormat="1" ht="15" hidden="1" x14ac:dyDescent="0.25">
      <c r="A644" s="53"/>
      <c r="B644" s="53"/>
      <c r="C644" s="53"/>
      <c r="D644" s="53"/>
      <c r="E644" s="53"/>
      <c r="F644" s="53"/>
      <c r="G644" s="53"/>
      <c r="H644" s="53"/>
      <c r="I644" s="53"/>
    </row>
    <row r="645" spans="1:9" s="40" customFormat="1" ht="15" hidden="1" x14ac:dyDescent="0.25">
      <c r="A645" s="53"/>
      <c r="B645" s="53"/>
      <c r="C645" s="53"/>
      <c r="D645" s="53"/>
      <c r="E645" s="53"/>
      <c r="F645" s="53"/>
      <c r="G645" s="53"/>
      <c r="H645" s="53"/>
      <c r="I645" s="53"/>
    </row>
    <row r="646" spans="1:9" s="40" customFormat="1" ht="15" hidden="1" x14ac:dyDescent="0.25">
      <c r="A646" s="53"/>
      <c r="B646" s="53"/>
      <c r="C646" s="53"/>
      <c r="D646" s="53"/>
      <c r="E646" s="53"/>
      <c r="F646" s="53"/>
      <c r="G646" s="53"/>
      <c r="H646" s="53"/>
      <c r="I646" s="53"/>
    </row>
    <row r="647" spans="1:9" s="40" customFormat="1" ht="15" hidden="1" x14ac:dyDescent="0.25">
      <c r="A647" s="53"/>
      <c r="B647" s="53"/>
      <c r="C647" s="53"/>
      <c r="D647" s="53"/>
      <c r="E647" s="53"/>
      <c r="F647" s="53"/>
      <c r="G647" s="53"/>
      <c r="H647" s="53"/>
      <c r="I647" s="53"/>
    </row>
    <row r="648" spans="1:9" s="40" customFormat="1" ht="15" hidden="1" x14ac:dyDescent="0.25">
      <c r="A648" s="53"/>
      <c r="B648" s="53"/>
      <c r="C648" s="53"/>
      <c r="D648" s="53"/>
      <c r="E648" s="53"/>
      <c r="F648" s="53"/>
      <c r="G648" s="53"/>
      <c r="H648" s="53"/>
      <c r="I648" s="53"/>
    </row>
    <row r="649" spans="1:9" s="40" customFormat="1" ht="15" hidden="1" x14ac:dyDescent="0.25">
      <c r="A649" s="53"/>
      <c r="B649" s="53"/>
      <c r="C649" s="53"/>
      <c r="D649" s="53"/>
      <c r="E649" s="53"/>
      <c r="F649" s="53"/>
      <c r="G649" s="53"/>
      <c r="H649" s="53"/>
      <c r="I649" s="53"/>
    </row>
    <row r="650" spans="1:9" s="40" customFormat="1" ht="15" hidden="1" x14ac:dyDescent="0.25">
      <c r="A650" s="53"/>
      <c r="B650" s="53"/>
      <c r="C650" s="53"/>
      <c r="D650" s="53"/>
      <c r="E650" s="53"/>
      <c r="F650" s="53"/>
      <c r="G650" s="53"/>
      <c r="H650" s="53"/>
      <c r="I650" s="53"/>
    </row>
    <row r="651" spans="1:9" s="40" customFormat="1" ht="15" hidden="1" x14ac:dyDescent="0.25">
      <c r="A651" s="53"/>
      <c r="B651" s="53"/>
      <c r="C651" s="53"/>
      <c r="D651" s="53"/>
      <c r="E651" s="53"/>
      <c r="F651" s="53"/>
      <c r="G651" s="53"/>
      <c r="H651" s="53"/>
      <c r="I651" s="53"/>
    </row>
    <row r="652" spans="1:9" s="40" customFormat="1" ht="15" hidden="1" x14ac:dyDescent="0.25">
      <c r="A652" s="53"/>
      <c r="B652" s="53"/>
      <c r="C652" s="53"/>
      <c r="D652" s="53"/>
      <c r="E652" s="53"/>
      <c r="F652" s="53"/>
      <c r="G652" s="53"/>
      <c r="H652" s="53"/>
      <c r="I652" s="53"/>
    </row>
    <row r="653" spans="1:9" s="40" customFormat="1" ht="15" hidden="1" x14ac:dyDescent="0.25">
      <c r="A653" s="53"/>
      <c r="B653" s="53"/>
      <c r="C653" s="53"/>
      <c r="D653" s="53"/>
      <c r="E653" s="53"/>
      <c r="F653" s="53"/>
      <c r="G653" s="53"/>
      <c r="H653" s="53"/>
      <c r="I653" s="53"/>
    </row>
    <row r="654" spans="1:9" s="40" customFormat="1" ht="15" hidden="1" x14ac:dyDescent="0.25">
      <c r="A654" s="53"/>
      <c r="B654" s="53"/>
      <c r="C654" s="53"/>
      <c r="D654" s="53"/>
      <c r="E654" s="53"/>
      <c r="F654" s="53"/>
      <c r="G654" s="53"/>
      <c r="H654" s="53"/>
      <c r="I654" s="53"/>
    </row>
    <row r="655" spans="1:9" s="40" customFormat="1" ht="15" hidden="1" x14ac:dyDescent="0.25">
      <c r="A655" s="53"/>
      <c r="B655" s="53"/>
      <c r="C655" s="53"/>
      <c r="D655" s="53"/>
      <c r="E655" s="53"/>
      <c r="F655" s="53"/>
      <c r="G655" s="53"/>
      <c r="H655" s="53"/>
      <c r="I655" s="53"/>
    </row>
    <row r="656" spans="1:9" s="40" customFormat="1" ht="15" hidden="1" x14ac:dyDescent="0.25">
      <c r="A656" s="53"/>
      <c r="B656" s="53"/>
      <c r="C656" s="53"/>
      <c r="D656" s="53"/>
      <c r="E656" s="53"/>
      <c r="F656" s="53"/>
      <c r="G656" s="53"/>
      <c r="H656" s="53"/>
      <c r="I656" s="53"/>
    </row>
    <row r="657" spans="1:9" s="40" customFormat="1" ht="15" hidden="1" x14ac:dyDescent="0.25">
      <c r="A657" s="53"/>
      <c r="B657" s="53"/>
      <c r="C657" s="53"/>
      <c r="D657" s="53"/>
      <c r="E657" s="53"/>
      <c r="F657" s="53"/>
      <c r="G657" s="53"/>
      <c r="H657" s="53"/>
      <c r="I657" s="53"/>
    </row>
    <row r="658" spans="1:9" s="40" customFormat="1" ht="15" hidden="1" x14ac:dyDescent="0.25">
      <c r="A658" s="53"/>
      <c r="B658" s="53"/>
      <c r="C658" s="53"/>
      <c r="D658" s="53"/>
      <c r="E658" s="53"/>
      <c r="F658" s="53"/>
      <c r="G658" s="53"/>
      <c r="H658" s="53"/>
      <c r="I658" s="53"/>
    </row>
    <row r="659" spans="1:9" s="40" customFormat="1" ht="15" hidden="1" x14ac:dyDescent="0.25">
      <c r="A659" s="53"/>
      <c r="B659" s="53"/>
      <c r="C659" s="53"/>
      <c r="D659" s="53"/>
      <c r="E659" s="53"/>
      <c r="F659" s="53"/>
      <c r="G659" s="53"/>
      <c r="H659" s="53"/>
      <c r="I659" s="53"/>
    </row>
    <row r="660" spans="1:9" s="40" customFormat="1" ht="15" hidden="1" x14ac:dyDescent="0.25">
      <c r="A660" s="53"/>
      <c r="B660" s="53"/>
      <c r="C660" s="53"/>
      <c r="D660" s="53"/>
      <c r="E660" s="53"/>
      <c r="F660" s="53"/>
      <c r="G660" s="53"/>
      <c r="H660" s="53"/>
      <c r="I660" s="53"/>
    </row>
    <row r="661" spans="1:9" s="40" customFormat="1" ht="15" hidden="1" x14ac:dyDescent="0.25">
      <c r="A661" s="53"/>
      <c r="B661" s="53"/>
      <c r="C661" s="53"/>
      <c r="D661" s="53"/>
      <c r="E661" s="53"/>
      <c r="F661" s="53"/>
      <c r="G661" s="53"/>
      <c r="H661" s="53"/>
      <c r="I661" s="53"/>
    </row>
    <row r="662" spans="1:9" s="40" customFormat="1" ht="15" hidden="1" x14ac:dyDescent="0.25">
      <c r="A662" s="53"/>
      <c r="B662" s="53"/>
      <c r="C662" s="53"/>
      <c r="D662" s="53"/>
      <c r="E662" s="53"/>
      <c r="F662" s="53"/>
      <c r="G662" s="53"/>
      <c r="H662" s="53"/>
      <c r="I662" s="53"/>
    </row>
    <row r="663" spans="1:9" s="40" customFormat="1" ht="15" hidden="1" x14ac:dyDescent="0.25">
      <c r="A663" s="53"/>
      <c r="B663" s="53"/>
      <c r="C663" s="53"/>
      <c r="D663" s="53"/>
      <c r="E663" s="53"/>
      <c r="F663" s="53"/>
      <c r="G663" s="53"/>
      <c r="H663" s="53"/>
      <c r="I663" s="53"/>
    </row>
    <row r="664" spans="1:9" s="40" customFormat="1" ht="15" hidden="1" x14ac:dyDescent="0.25">
      <c r="A664" s="53"/>
      <c r="B664" s="53"/>
      <c r="C664" s="53"/>
      <c r="D664" s="53"/>
      <c r="E664" s="53"/>
      <c r="F664" s="53"/>
      <c r="G664" s="53"/>
      <c r="H664" s="53"/>
      <c r="I664" s="53"/>
    </row>
    <row r="665" spans="1:9" s="40" customFormat="1" ht="15" hidden="1" x14ac:dyDescent="0.25">
      <c r="A665" s="53"/>
      <c r="B665" s="53"/>
      <c r="C665" s="53"/>
      <c r="D665" s="53"/>
      <c r="E665" s="53"/>
      <c r="F665" s="53"/>
      <c r="G665" s="53"/>
      <c r="H665" s="53"/>
      <c r="I665" s="53"/>
    </row>
    <row r="666" spans="1:9" s="40" customFormat="1" ht="15" hidden="1" x14ac:dyDescent="0.25">
      <c r="A666" s="53"/>
      <c r="B666" s="53"/>
      <c r="C666" s="53"/>
      <c r="D666" s="53"/>
      <c r="E666" s="53"/>
      <c r="F666" s="53"/>
      <c r="G666" s="53"/>
      <c r="H666" s="53"/>
      <c r="I666" s="53"/>
    </row>
    <row r="667" spans="1:9" s="40" customFormat="1" ht="15" hidden="1" x14ac:dyDescent="0.25">
      <c r="A667" s="53"/>
      <c r="B667" s="53"/>
      <c r="C667" s="53"/>
      <c r="D667" s="53"/>
      <c r="E667" s="53"/>
      <c r="F667" s="53"/>
      <c r="G667" s="53"/>
      <c r="H667" s="53"/>
      <c r="I667" s="53"/>
    </row>
    <row r="668" spans="1:9" s="40" customFormat="1" ht="15" hidden="1" x14ac:dyDescent="0.25">
      <c r="A668" s="53"/>
      <c r="B668" s="53"/>
      <c r="C668" s="53"/>
      <c r="D668" s="53"/>
      <c r="E668" s="53"/>
      <c r="F668" s="53"/>
      <c r="G668" s="53"/>
      <c r="H668" s="53"/>
      <c r="I668" s="53"/>
    </row>
    <row r="669" spans="1:9" s="40" customFormat="1" ht="15" hidden="1" x14ac:dyDescent="0.25">
      <c r="A669" s="53"/>
      <c r="B669" s="53"/>
      <c r="C669" s="53"/>
      <c r="D669" s="53"/>
      <c r="E669" s="53"/>
      <c r="F669" s="53"/>
      <c r="G669" s="53"/>
      <c r="H669" s="53"/>
      <c r="I669" s="53"/>
    </row>
    <row r="670" spans="1:9" s="40" customFormat="1" ht="15" hidden="1" x14ac:dyDescent="0.25">
      <c r="A670" s="53"/>
      <c r="B670" s="53"/>
      <c r="C670" s="53"/>
      <c r="D670" s="53"/>
      <c r="E670" s="53"/>
      <c r="F670" s="53"/>
      <c r="G670" s="53"/>
      <c r="H670" s="53"/>
      <c r="I670" s="53"/>
    </row>
    <row r="671" spans="1:9" s="40" customFormat="1" ht="15" hidden="1" x14ac:dyDescent="0.25">
      <c r="A671" s="53"/>
      <c r="B671" s="53"/>
      <c r="C671" s="53"/>
      <c r="D671" s="53"/>
      <c r="E671" s="53"/>
      <c r="F671" s="53"/>
      <c r="G671" s="53"/>
      <c r="H671" s="53"/>
      <c r="I671" s="53"/>
    </row>
    <row r="672" spans="1:9" s="40" customFormat="1" ht="15" hidden="1" x14ac:dyDescent="0.25">
      <c r="A672" s="53"/>
      <c r="B672" s="53"/>
      <c r="C672" s="53"/>
      <c r="D672" s="53"/>
      <c r="E672" s="53"/>
      <c r="F672" s="53"/>
      <c r="G672" s="53"/>
      <c r="H672" s="53"/>
      <c r="I672" s="53"/>
    </row>
    <row r="673" spans="1:9" s="40" customFormat="1" ht="15" hidden="1" x14ac:dyDescent="0.25">
      <c r="A673" s="53"/>
      <c r="B673" s="53"/>
      <c r="C673" s="53"/>
      <c r="D673" s="53"/>
      <c r="E673" s="53"/>
      <c r="F673" s="53"/>
      <c r="G673" s="53"/>
      <c r="H673" s="53"/>
      <c r="I673" s="53"/>
    </row>
    <row r="674" spans="1:9" s="40" customFormat="1" ht="15" hidden="1" x14ac:dyDescent="0.25">
      <c r="A674" s="53"/>
      <c r="B674" s="53"/>
      <c r="C674" s="53"/>
      <c r="D674" s="53"/>
      <c r="E674" s="53"/>
      <c r="F674" s="53"/>
      <c r="G674" s="53"/>
      <c r="H674" s="53"/>
      <c r="I674" s="53"/>
    </row>
    <row r="675" spans="1:9" s="40" customFormat="1" ht="15" hidden="1" x14ac:dyDescent="0.25">
      <c r="A675" s="53"/>
      <c r="B675" s="53"/>
      <c r="C675" s="53"/>
      <c r="D675" s="53"/>
      <c r="E675" s="53"/>
      <c r="F675" s="53"/>
      <c r="G675" s="53"/>
      <c r="H675" s="53"/>
      <c r="I675" s="53"/>
    </row>
    <row r="676" spans="1:9" s="40" customFormat="1" ht="15" hidden="1" x14ac:dyDescent="0.25">
      <c r="A676" s="53"/>
      <c r="B676" s="53"/>
      <c r="C676" s="53"/>
      <c r="D676" s="53"/>
      <c r="E676" s="53"/>
      <c r="F676" s="53"/>
      <c r="G676" s="53"/>
      <c r="H676" s="53"/>
      <c r="I676" s="53"/>
    </row>
    <row r="677" spans="1:9" s="40" customFormat="1" ht="15" hidden="1" x14ac:dyDescent="0.25">
      <c r="A677" s="53"/>
      <c r="B677" s="53"/>
      <c r="C677" s="53"/>
      <c r="D677" s="53"/>
      <c r="E677" s="53"/>
      <c r="F677" s="53"/>
      <c r="G677" s="53"/>
      <c r="H677" s="53"/>
      <c r="I677" s="53"/>
    </row>
    <row r="678" spans="1:9" s="40" customFormat="1" ht="15" hidden="1" x14ac:dyDescent="0.25">
      <c r="A678" s="53"/>
      <c r="B678" s="53"/>
      <c r="C678" s="53"/>
      <c r="D678" s="53"/>
      <c r="E678" s="53"/>
      <c r="F678" s="53"/>
      <c r="G678" s="53"/>
      <c r="H678" s="53"/>
      <c r="I678" s="53"/>
    </row>
    <row r="679" spans="1:9" s="40" customFormat="1" ht="15" hidden="1" x14ac:dyDescent="0.25">
      <c r="A679" s="53"/>
      <c r="B679" s="53"/>
      <c r="C679" s="53"/>
      <c r="D679" s="53"/>
      <c r="E679" s="53"/>
      <c r="F679" s="53"/>
      <c r="G679" s="53"/>
      <c r="H679" s="53"/>
      <c r="I679" s="53"/>
    </row>
    <row r="680" spans="1:9" s="40" customFormat="1" ht="15" hidden="1" x14ac:dyDescent="0.25">
      <c r="A680" s="53"/>
      <c r="B680" s="53"/>
      <c r="C680" s="53"/>
      <c r="D680" s="53"/>
      <c r="E680" s="53"/>
      <c r="F680" s="53"/>
      <c r="G680" s="53"/>
      <c r="H680" s="53"/>
      <c r="I680" s="53"/>
    </row>
    <row r="681" spans="1:9" s="40" customFormat="1" ht="15" hidden="1" x14ac:dyDescent="0.25">
      <c r="A681" s="53"/>
      <c r="B681" s="53"/>
      <c r="C681" s="53"/>
      <c r="D681" s="53"/>
      <c r="E681" s="53"/>
      <c r="F681" s="53"/>
      <c r="G681" s="53"/>
      <c r="H681" s="53"/>
      <c r="I681" s="53"/>
    </row>
    <row r="682" spans="1:9" s="40" customFormat="1" ht="15" hidden="1" x14ac:dyDescent="0.25">
      <c r="A682" s="53"/>
      <c r="B682" s="53"/>
      <c r="C682" s="53"/>
      <c r="D682" s="53"/>
      <c r="E682" s="53"/>
      <c r="F682" s="53"/>
      <c r="G682" s="53"/>
      <c r="H682" s="53"/>
      <c r="I682" s="53"/>
    </row>
    <row r="683" spans="1:9" s="40" customFormat="1" ht="15" hidden="1" x14ac:dyDescent="0.25">
      <c r="A683" s="53"/>
      <c r="B683" s="53"/>
      <c r="C683" s="53"/>
      <c r="D683" s="53"/>
      <c r="E683" s="53"/>
      <c r="F683" s="53"/>
      <c r="G683" s="53"/>
      <c r="H683" s="53"/>
      <c r="I683" s="53"/>
    </row>
    <row r="684" spans="1:9" s="40" customFormat="1" ht="15" hidden="1" x14ac:dyDescent="0.25">
      <c r="A684" s="53"/>
      <c r="B684" s="53"/>
      <c r="C684" s="53"/>
      <c r="D684" s="53"/>
      <c r="E684" s="53"/>
      <c r="F684" s="53"/>
      <c r="G684" s="53"/>
      <c r="H684" s="53"/>
      <c r="I684" s="53"/>
    </row>
    <row r="685" spans="1:9" s="40" customFormat="1" ht="15" hidden="1" x14ac:dyDescent="0.25">
      <c r="A685" s="53"/>
      <c r="B685" s="53"/>
      <c r="C685" s="53"/>
      <c r="D685" s="53"/>
      <c r="E685" s="53"/>
      <c r="F685" s="53"/>
      <c r="G685" s="53"/>
      <c r="H685" s="53"/>
      <c r="I685" s="53"/>
    </row>
    <row r="686" spans="1:9" s="40" customFormat="1" ht="15" hidden="1" x14ac:dyDescent="0.25">
      <c r="A686" s="53"/>
      <c r="B686" s="53"/>
      <c r="C686" s="53"/>
      <c r="D686" s="53"/>
      <c r="E686" s="53"/>
      <c r="F686" s="53"/>
      <c r="G686" s="53"/>
      <c r="H686" s="53"/>
      <c r="I686" s="53"/>
    </row>
    <row r="687" spans="1:9" s="40" customFormat="1" ht="15" hidden="1" x14ac:dyDescent="0.25">
      <c r="A687" s="53"/>
      <c r="B687" s="53"/>
      <c r="C687" s="53"/>
      <c r="D687" s="53"/>
      <c r="E687" s="53"/>
      <c r="F687" s="53"/>
      <c r="G687" s="53"/>
      <c r="H687" s="53"/>
      <c r="I687" s="53"/>
    </row>
    <row r="688" spans="1:9" s="40" customFormat="1" ht="15" hidden="1" x14ac:dyDescent="0.25">
      <c r="A688" s="53"/>
      <c r="B688" s="53"/>
      <c r="C688" s="53"/>
      <c r="D688" s="53"/>
      <c r="E688" s="53"/>
      <c r="F688" s="53"/>
      <c r="G688" s="53"/>
      <c r="H688" s="53"/>
      <c r="I688" s="53"/>
    </row>
    <row r="689" spans="1:30" ht="15" hidden="1" x14ac:dyDescent="0.25">
      <c r="A689" s="53"/>
      <c r="B689" s="53"/>
      <c r="C689" s="53"/>
      <c r="D689" s="53"/>
      <c r="E689" s="53"/>
      <c r="F689" s="53"/>
      <c r="G689" s="53"/>
      <c r="H689" s="53"/>
      <c r="I689" s="53"/>
      <c r="J689"/>
      <c r="K689"/>
      <c r="L689"/>
      <c r="M689"/>
      <c r="N689"/>
      <c r="O689"/>
      <c r="P689"/>
      <c r="Q689"/>
      <c r="R689"/>
      <c r="S689"/>
      <c r="T689"/>
      <c r="U689"/>
      <c r="V689"/>
      <c r="W689"/>
      <c r="X689"/>
      <c r="Y689"/>
      <c r="Z689"/>
      <c r="AA689"/>
      <c r="AB689"/>
      <c r="AC689"/>
      <c r="AD689"/>
    </row>
    <row r="690" spans="1:30" ht="15" hidden="1" x14ac:dyDescent="0.25">
      <c r="A690" s="53"/>
      <c r="B690" s="53"/>
      <c r="C690" s="53"/>
      <c r="D690" s="53"/>
      <c r="E690" s="53"/>
      <c r="F690" s="53"/>
      <c r="G690" s="53"/>
      <c r="H690" s="53"/>
      <c r="I690" s="53"/>
      <c r="J690"/>
      <c r="K690"/>
      <c r="L690"/>
      <c r="M690"/>
      <c r="N690"/>
      <c r="O690"/>
      <c r="P690"/>
      <c r="Q690"/>
      <c r="R690"/>
      <c r="S690"/>
      <c r="T690"/>
      <c r="U690"/>
      <c r="V690"/>
      <c r="W690"/>
      <c r="X690"/>
      <c r="Y690"/>
      <c r="Z690"/>
      <c r="AA690"/>
      <c r="AB690"/>
      <c r="AC690"/>
      <c r="AD690"/>
    </row>
    <row r="691" spans="1:30" ht="15" hidden="1" x14ac:dyDescent="0.25">
      <c r="A691" s="53"/>
      <c r="B691" s="53"/>
      <c r="C691" s="53"/>
      <c r="D691" s="53"/>
      <c r="E691" s="53"/>
      <c r="F691" s="53"/>
      <c r="G691" s="53"/>
      <c r="H691" s="53"/>
      <c r="I691" s="53"/>
      <c r="J691"/>
      <c r="K691"/>
      <c r="L691"/>
      <c r="M691"/>
      <c r="N691"/>
      <c r="O691"/>
      <c r="P691"/>
      <c r="Q691"/>
      <c r="R691"/>
      <c r="S691"/>
      <c r="T691"/>
      <c r="U691"/>
      <c r="V691"/>
      <c r="W691"/>
      <c r="X691"/>
      <c r="Y691"/>
      <c r="Z691"/>
      <c r="AA691"/>
      <c r="AB691"/>
      <c r="AC691"/>
      <c r="AD691"/>
    </row>
    <row r="692" spans="1:30" ht="15" hidden="1" x14ac:dyDescent="0.25">
      <c r="A692" s="53"/>
      <c r="B692" s="53"/>
      <c r="C692" s="53"/>
      <c r="D692" s="53"/>
      <c r="E692" s="53"/>
      <c r="F692" s="53"/>
      <c r="G692" s="53"/>
      <c r="H692" s="53"/>
      <c r="I692" s="53"/>
      <c r="J692"/>
      <c r="K692"/>
      <c r="L692"/>
      <c r="M692"/>
      <c r="N692"/>
      <c r="O692"/>
      <c r="P692"/>
      <c r="Q692"/>
      <c r="R692"/>
      <c r="S692"/>
      <c r="T692"/>
      <c r="U692"/>
      <c r="V692"/>
      <c r="W692"/>
      <c r="X692"/>
      <c r="Y692"/>
      <c r="Z692"/>
      <c r="AA692"/>
      <c r="AB692"/>
      <c r="AC692"/>
      <c r="AD692"/>
    </row>
    <row r="693" spans="1:30" ht="15" hidden="1" x14ac:dyDescent="0.25">
      <c r="A693" s="53"/>
      <c r="B693" s="53"/>
      <c r="C693" s="53"/>
      <c r="D693" s="53"/>
      <c r="E693" s="53"/>
      <c r="F693" s="53"/>
      <c r="G693" s="53"/>
      <c r="H693" s="53"/>
      <c r="I693" s="53"/>
      <c r="J693"/>
      <c r="K693"/>
      <c r="L693"/>
      <c r="M693"/>
      <c r="N693"/>
      <c r="O693"/>
      <c r="P693"/>
      <c r="Q693"/>
      <c r="R693"/>
      <c r="S693"/>
      <c r="T693"/>
      <c r="U693"/>
      <c r="V693"/>
      <c r="W693"/>
      <c r="X693"/>
      <c r="Y693"/>
      <c r="Z693"/>
      <c r="AA693"/>
      <c r="AB693"/>
      <c r="AC693"/>
      <c r="AD693"/>
    </row>
    <row r="694" spans="1:30" ht="15" hidden="1" x14ac:dyDescent="0.25">
      <c r="J694"/>
      <c r="K694"/>
      <c r="L694"/>
      <c r="M694"/>
      <c r="N694"/>
      <c r="O694"/>
      <c r="P694"/>
      <c r="Q694"/>
      <c r="R694"/>
      <c r="S694"/>
      <c r="T694"/>
      <c r="U694"/>
      <c r="V694"/>
      <c r="W694"/>
      <c r="X694"/>
      <c r="Y694"/>
      <c r="Z694"/>
      <c r="AA694"/>
      <c r="AB694"/>
      <c r="AC694"/>
      <c r="AD694"/>
    </row>
    <row r="695" spans="1:30" ht="15" hidden="1" x14ac:dyDescent="0.25">
      <c r="J695"/>
      <c r="K695"/>
      <c r="L695"/>
      <c r="M695"/>
      <c r="N695"/>
      <c r="O695"/>
      <c r="P695"/>
      <c r="Q695"/>
      <c r="R695"/>
      <c r="S695"/>
      <c r="T695"/>
      <c r="U695"/>
      <c r="V695"/>
      <c r="W695"/>
      <c r="X695"/>
      <c r="Y695"/>
      <c r="Z695"/>
      <c r="AA695"/>
      <c r="AB695"/>
      <c r="AC695"/>
      <c r="AD695"/>
    </row>
    <row r="696" spans="1:30" ht="15" hidden="1" x14ac:dyDescent="0.25">
      <c r="J696"/>
      <c r="K696"/>
      <c r="L696"/>
      <c r="M696"/>
      <c r="N696"/>
      <c r="O696"/>
      <c r="P696"/>
      <c r="Q696"/>
      <c r="R696"/>
      <c r="S696"/>
      <c r="T696"/>
      <c r="U696"/>
      <c r="V696"/>
      <c r="W696"/>
      <c r="X696"/>
      <c r="Y696"/>
      <c r="Z696"/>
      <c r="AA696"/>
      <c r="AB696"/>
      <c r="AC696"/>
      <c r="AD696"/>
    </row>
    <row r="697" spans="1:30" ht="15" hidden="1" customHeight="1" x14ac:dyDescent="0.25"/>
    <row r="698" spans="1:30" s="40" customFormat="1" ht="2.25" hidden="1" customHeight="1" x14ac:dyDescent="0.25">
      <c r="A698" s="53"/>
      <c r="B698" s="53"/>
      <c r="C698" s="53"/>
      <c r="D698" s="53"/>
      <c r="E698" s="53"/>
      <c r="F698" s="53"/>
      <c r="G698" s="53"/>
      <c r="H698" s="53"/>
      <c r="I698" s="53"/>
    </row>
    <row r="699" spans="1:30" ht="15" hidden="1" customHeight="1" x14ac:dyDescent="0.25"/>
    <row r="700" spans="1:30" ht="15" hidden="1" customHeight="1" x14ac:dyDescent="0.25">
      <c r="B700" s="54" t="s">
        <v>26</v>
      </c>
    </row>
    <row r="701" spans="1:30" ht="15" hidden="1" customHeight="1" x14ac:dyDescent="0.25">
      <c r="B701" s="54" t="s">
        <v>70</v>
      </c>
    </row>
    <row r="702" spans="1:30" ht="15" hidden="1" customHeight="1" x14ac:dyDescent="0.25"/>
  </sheetData>
  <sheetProtection algorithmName="SHA-512" hashValue="AdKRBvPBskc4Ec9/Yy5h49L4JqIFJGA40oAh35qhqLyd8i7IIHbC4FTuAWcAhBEMo+W++XJ1C6uQ/u2PodtOnA==" saltValue="pBVZTSLphsMSyyegq0I+gw==" spinCount="100000" sheet="1" objects="1" scenarios="1" selectLockedCells="1"/>
  <mergeCells count="45">
    <mergeCell ref="B26:H26"/>
    <mergeCell ref="B27:H27"/>
    <mergeCell ref="B28:H28"/>
    <mergeCell ref="B31:H31"/>
    <mergeCell ref="B6:H6"/>
    <mergeCell ref="C29:H29"/>
    <mergeCell ref="B12:H12"/>
    <mergeCell ref="A13:H13"/>
    <mergeCell ref="B14:H14"/>
    <mergeCell ref="B19:H19"/>
    <mergeCell ref="C25:H25"/>
    <mergeCell ref="B11:H11"/>
    <mergeCell ref="B9:H9"/>
    <mergeCell ref="B10:H10"/>
    <mergeCell ref="B22:H22"/>
    <mergeCell ref="B23:H23"/>
    <mergeCell ref="C34:H34"/>
    <mergeCell ref="C38:H38"/>
    <mergeCell ref="C41:H41"/>
    <mergeCell ref="B30:H30"/>
    <mergeCell ref="B33:H33"/>
    <mergeCell ref="B32:H32"/>
    <mergeCell ref="B46:H46"/>
    <mergeCell ref="B35:H35"/>
    <mergeCell ref="B39:H39"/>
    <mergeCell ref="B40:H40"/>
    <mergeCell ref="B42:H42"/>
    <mergeCell ref="B43:H43"/>
    <mergeCell ref="C36:H36"/>
    <mergeCell ref="B37:H37"/>
    <mergeCell ref="B45:H45"/>
    <mergeCell ref="B44:H44"/>
    <mergeCell ref="C1:G4"/>
    <mergeCell ref="H1:H4"/>
    <mergeCell ref="C5:G5"/>
    <mergeCell ref="A8:H8"/>
    <mergeCell ref="B7:H7"/>
    <mergeCell ref="A1:B5"/>
    <mergeCell ref="B24:H24"/>
    <mergeCell ref="A15:H15"/>
    <mergeCell ref="B16:H16"/>
    <mergeCell ref="B17:H17"/>
    <mergeCell ref="B18:H18"/>
    <mergeCell ref="B20:H20"/>
    <mergeCell ref="B21:H21"/>
  </mergeCells>
  <pageMargins left="0.25" right="0.25" top="0.75" bottom="0.75" header="0.3" footer="0.3"/>
  <pageSetup paperSize="9" scale="91"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2">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VoletGeneral!$M$2&amp;"-17"</f>
        <v>0-17</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sjf331BlAxIYJDwvQq5LMWcXyKzvaUEgvM0Kqt9Aep4Rg0V9axXAqCR6NSUZ3ptPMsIW3NLz5GA+eRLRhxkf6Q==" saltValue="hkuzXRAOfXVZ/3s4ntqqOA=="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39" priority="4">
      <formula>$M$24</formula>
    </cfRule>
  </conditionalFormatting>
  <conditionalFormatting sqref="B63:I74">
    <cfRule type="expression" dxfId="38" priority="9">
      <formula>$M$24</formula>
    </cfRule>
  </conditionalFormatting>
  <conditionalFormatting sqref="C160:D161 B168:H169 B175:F175">
    <cfRule type="expression" dxfId="37" priority="12">
      <formula>($M$22)</formula>
    </cfRule>
  </conditionalFormatting>
  <conditionalFormatting sqref="E170">
    <cfRule type="expression" dxfId="36" priority="13">
      <formula>NOT($M$9)</formula>
    </cfRule>
  </conditionalFormatting>
  <conditionalFormatting sqref="G77:H78">
    <cfRule type="expression" dxfId="35" priority="1">
      <formula>$M$25</formula>
    </cfRule>
  </conditionalFormatting>
  <conditionalFormatting sqref="H33:H44 H83:H94 H97:H108 H111:H122 H128:H139 H143:H154 E167">
    <cfRule type="expression" dxfId="34" priority="10">
      <formula>$M$24</formula>
    </cfRule>
  </conditionalFormatting>
  <conditionalFormatting sqref="H49:H60">
    <cfRule type="expression" dxfId="33" priority="3">
      <formula>$M$25</formula>
    </cfRule>
  </conditionalFormatting>
  <conditionalFormatting sqref="I32:I45 L48 I63:I76 B76:H76 I79 I81 I83:I95 I97:I109 I111:I125 I127:I140 I142:I155 I165:I171 B167:H167 B170 F170:H170">
    <cfRule type="expression" dxfId="32" priority="11">
      <formula>($M$20)</formula>
    </cfRule>
  </conditionalFormatting>
  <conditionalFormatting sqref="I47 I49:I61">
    <cfRule type="expression" dxfId="31" priority="5">
      <formula>($M$20)</formula>
    </cfRule>
  </conditionalFormatting>
  <conditionalFormatting sqref="I77">
    <cfRule type="expression" dxfId="30" priority="2">
      <formula>($M$20)</formula>
    </cfRule>
  </conditionalFormatting>
  <dataValidations count="13">
    <dataValidation type="list" allowBlank="1" showInputMessage="1" showErrorMessage="1" sqref="D63:D74 D49:D60" xr:uid="{130EBBF3-2F1F-48B7-BA0E-8E7A2B97E5D2}">
      <formula1>Types_de_contrat_personnels</formula1>
    </dataValidation>
    <dataValidation type="decimal" allowBlank="1" showInputMessage="1" showErrorMessage="1" sqref="D161" xr:uid="{32597417-94C8-43E0-99FA-43F3604C3BC2}">
      <formula1>0</formula1>
      <formula2>D160</formula2>
    </dataValidation>
    <dataValidation type="custom" allowBlank="1" showInputMessage="1" showErrorMessage="1" error="Valeur impossible (suppérieure au taux maximum ou partenaire inéligible)." sqref="E168" xr:uid="{30E7543B-012D-4D31-A245-1BEE3A15E4A5}">
      <formula1>$M$167</formula1>
    </dataValidation>
    <dataValidation type="custom" allowBlank="1" showInputMessage="1" showErrorMessage="1" sqref="E167" xr:uid="{3BF64575-2F1B-47EA-AFFE-275451741D4A}">
      <formula1>$M$166</formula1>
    </dataValidation>
    <dataValidation type="custom" allowBlank="1" showInputMessage="1" showErrorMessage="1" sqref="H33:H44 E63:I74 H143:H154 H83:H94 H97:H108 H111:H122 H128:H139 B63:C74 B49:C60 E49:H60 G77:H78" xr:uid="{535EF3A6-DFC7-4844-8E95-F084B45495AC}">
      <formula1>$M$5</formula1>
    </dataValidation>
    <dataValidation type="custom" allowBlank="1" showInputMessage="1" showErrorMessage="1" error="Valeur impossible (suppérieure au taux maximum ou partenaire inéligible)." sqref="E169" xr:uid="{3CA08640-C605-4717-BDA5-B4CBC7F65C70}">
      <formula1>$M$168</formula1>
    </dataValidation>
    <dataValidation operator="lessThan" allowBlank="1" showInputMessage="1" showErrorMessage="1" sqref="H123" xr:uid="{086084C0-1DA9-45D8-82CB-83EF9C1A0831}"/>
    <dataValidation type="custom" allowBlank="1" showInputMessage="1" showErrorMessage="1" sqref="H61" xr:uid="{F42CFD16-FC7D-4403-A9FF-700F538C2628}">
      <formula1>0</formula1>
    </dataValidation>
    <dataValidation type="list" allowBlank="1" showInputMessage="1" showErrorMessage="1" prompt="- Menu déroulant" sqref="D15:I15" xr:uid="{C7A12516-3399-4A3A-B869-4310E35F5015}">
      <formula1>list_civilité</formula1>
    </dataValidation>
    <dataValidation type="custom" allowBlank="1" showInputMessage="1" showErrorMessage="1" sqref="E170" xr:uid="{6B18C3F1-C432-49B0-A881-8871BA6564BE}">
      <formula1>$M$9</formula1>
    </dataValidation>
    <dataValidation type="list" allowBlank="1" showInputMessage="1" showErrorMessage="1" prompt="- Menu déroulant" sqref="D9:I9" xr:uid="{3BA50CF1-04F4-4A20-AEF0-9CF01501B2B6}">
      <formula1>list_type_etab_part</formula1>
    </dataValidation>
    <dataValidation type="textLength" operator="equal" allowBlank="1" showInputMessage="1" showErrorMessage="1" error="Veuillez renseigner un numéro de SIRET valide." sqref="D10" xr:uid="{F811CB3F-A73F-476F-8474-715388CAE1FE}">
      <formula1>14</formula1>
    </dataValidation>
    <dataValidation operator="greaterThanOrEqual" allowBlank="1" showInputMessage="1" showErrorMessage="1" sqref="E33:E44" xr:uid="{A7B3896E-3032-40FA-AD05-15B89DA1B83E}"/>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210B21D-FA59-4BDA-AEBA-D51D389296DC}">
          <x14:formula1>
            <xm:f>Réglages!$C$14:$C$21</xm:f>
          </x14:formula1>
          <xm:sqref>D33:D44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3">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VoletGeneral!$M$2&amp;"-18"</f>
        <v>0-18</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IS9jN4Cpb0/hAoszpHDRnRTfGB7VkERbRC9SOCgh1XReqqFG5z30c0MLLz64hja0QXIDJOfk3Ef+Nan1sj81JQ==" saltValue="mOTut7jDWJFad1RZDmapUQ=="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29" priority="4">
      <formula>$M$24</formula>
    </cfRule>
  </conditionalFormatting>
  <conditionalFormatting sqref="B63:I74">
    <cfRule type="expression" dxfId="28" priority="9">
      <formula>$M$24</formula>
    </cfRule>
  </conditionalFormatting>
  <conditionalFormatting sqref="C160:D161 B168:H169 B175:F175">
    <cfRule type="expression" dxfId="27" priority="12">
      <formula>($M$22)</formula>
    </cfRule>
  </conditionalFormatting>
  <conditionalFormatting sqref="E170">
    <cfRule type="expression" dxfId="26" priority="13">
      <formula>NOT($M$9)</formula>
    </cfRule>
  </conditionalFormatting>
  <conditionalFormatting sqref="G77:H78">
    <cfRule type="expression" dxfId="25" priority="1">
      <formula>$M$25</formula>
    </cfRule>
  </conditionalFormatting>
  <conditionalFormatting sqref="H33:H44 H83:H94 H97:H108 H111:H122 H128:H139 H143:H154 E167">
    <cfRule type="expression" dxfId="24" priority="10">
      <formula>$M$24</formula>
    </cfRule>
  </conditionalFormatting>
  <conditionalFormatting sqref="H49:H60">
    <cfRule type="expression" dxfId="23" priority="3">
      <formula>$M$25</formula>
    </cfRule>
  </conditionalFormatting>
  <conditionalFormatting sqref="I32:I45 L48 I63:I76 B76:H76 I79 I81 I83:I95 I97:I109 I111:I125 I127:I140 I142:I155 I165:I171 B167:H167 B170 F170:H170">
    <cfRule type="expression" dxfId="22" priority="11">
      <formula>($M$20)</formula>
    </cfRule>
  </conditionalFormatting>
  <conditionalFormatting sqref="I47 I49:I61">
    <cfRule type="expression" dxfId="21" priority="5">
      <formula>($M$20)</formula>
    </cfRule>
  </conditionalFormatting>
  <conditionalFormatting sqref="I77">
    <cfRule type="expression" dxfId="20" priority="2">
      <formula>($M$20)</formula>
    </cfRule>
  </conditionalFormatting>
  <dataValidations count="13">
    <dataValidation type="list" allowBlank="1" showInputMessage="1" showErrorMessage="1" sqref="D63:D74 D49:D60" xr:uid="{86514F02-439C-4590-9E12-E1C63D190C31}">
      <formula1>Types_de_contrat_personnels</formula1>
    </dataValidation>
    <dataValidation type="decimal" allowBlank="1" showInputMessage="1" showErrorMessage="1" sqref="D161" xr:uid="{A1004FB8-2848-445C-9282-B060C8B36110}">
      <formula1>0</formula1>
      <formula2>D160</formula2>
    </dataValidation>
    <dataValidation type="custom" allowBlank="1" showInputMessage="1" showErrorMessage="1" error="Valeur impossible (suppérieure au taux maximum ou partenaire inéligible)." sqref="E168" xr:uid="{1B4540B4-DE99-492B-87A2-FB45EC6D841E}">
      <formula1>$M$167</formula1>
    </dataValidation>
    <dataValidation type="custom" allowBlank="1" showInputMessage="1" showErrorMessage="1" sqref="E167" xr:uid="{10FFABAA-CDF5-4805-8117-85C877C10716}">
      <formula1>$M$166</formula1>
    </dataValidation>
    <dataValidation type="custom" allowBlank="1" showInputMessage="1" showErrorMessage="1" sqref="H33:H44 E63:I74 H143:H154 H83:H94 H97:H108 H111:H122 H128:H139 B63:C74 B49:C60 E49:H60 G77:H78" xr:uid="{8A9DD7A1-6694-4EF5-869B-69E6952EBEC7}">
      <formula1>$M$5</formula1>
    </dataValidation>
    <dataValidation type="custom" allowBlank="1" showInputMessage="1" showErrorMessage="1" error="Valeur impossible (suppérieure au taux maximum ou partenaire inéligible)." sqref="E169" xr:uid="{9BCD1381-7B01-4212-A93B-2327F4DEF082}">
      <formula1>$M$168</formula1>
    </dataValidation>
    <dataValidation operator="lessThan" allowBlank="1" showInputMessage="1" showErrorMessage="1" sqref="H123" xr:uid="{889AB54E-5A77-4042-B6E2-849F4997948E}"/>
    <dataValidation type="custom" allowBlank="1" showInputMessage="1" showErrorMessage="1" sqref="H61" xr:uid="{9D6130ED-015C-406C-90D3-9C0D98254FAA}">
      <formula1>0</formula1>
    </dataValidation>
    <dataValidation type="list" allowBlank="1" showInputMessage="1" showErrorMessage="1" prompt="- Menu déroulant" sqref="D15:I15" xr:uid="{0518A0F4-787A-4A1D-B7FF-8E4196D1D16C}">
      <formula1>list_civilité</formula1>
    </dataValidation>
    <dataValidation type="custom" allowBlank="1" showInputMessage="1" showErrorMessage="1" sqref="E170" xr:uid="{1E6C6CEE-57DF-4410-ABAE-1FCCB9BB903B}">
      <formula1>$M$9</formula1>
    </dataValidation>
    <dataValidation type="list" allowBlank="1" showInputMessage="1" showErrorMessage="1" prompt="- Menu déroulant" sqref="D9:I9" xr:uid="{156BFC6E-0456-48E6-9D9E-49DA129B465B}">
      <formula1>list_type_etab_part</formula1>
    </dataValidation>
    <dataValidation type="textLength" operator="equal" allowBlank="1" showInputMessage="1" showErrorMessage="1" error="Veuillez renseigner un numéro de SIRET valide." sqref="D10" xr:uid="{B528EF8E-40D3-4DF3-B9BB-F924B81B1DB6}">
      <formula1>14</formula1>
    </dataValidation>
    <dataValidation operator="greaterThanOrEqual" allowBlank="1" showInputMessage="1" showErrorMessage="1" sqref="E33:E44" xr:uid="{D867575E-4B18-49E6-B258-272128237300}"/>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20EF564-2D19-4BD8-828D-0DE7DA3DA998}">
          <x14:formula1>
            <xm:f>Réglages!$C$14:$C$21</xm:f>
          </x14:formula1>
          <xm:sqref>D33:D44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4">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VoletGeneral!$M$2&amp;"-19"</f>
        <v>0-19</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2lQdMUWSBTXXJw/tiIIPPhRKv4oYiDZBOafk/XEFFG0pBDugWrm5b5H6IH9Rj0R2my0kYbq8Er6tDHcnc9RvHg==" saltValue="a+ovnzw5ySOOWXCMUWN6CA=="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19" priority="4">
      <formula>$M$24</formula>
    </cfRule>
  </conditionalFormatting>
  <conditionalFormatting sqref="B63:I74">
    <cfRule type="expression" dxfId="18" priority="9">
      <formula>$M$24</formula>
    </cfRule>
  </conditionalFormatting>
  <conditionalFormatting sqref="C160:D161 B168:H169 B175:F175">
    <cfRule type="expression" dxfId="17" priority="12">
      <formula>($M$22)</formula>
    </cfRule>
  </conditionalFormatting>
  <conditionalFormatting sqref="E170">
    <cfRule type="expression" dxfId="16" priority="13">
      <formula>NOT($M$9)</formula>
    </cfRule>
  </conditionalFormatting>
  <conditionalFormatting sqref="G77:H78">
    <cfRule type="expression" dxfId="15" priority="1">
      <formula>$M$25</formula>
    </cfRule>
  </conditionalFormatting>
  <conditionalFormatting sqref="H33:H44 H83:H94 H97:H108 H111:H122 H128:H139 H143:H154 E167">
    <cfRule type="expression" dxfId="14" priority="10">
      <formula>$M$24</formula>
    </cfRule>
  </conditionalFormatting>
  <conditionalFormatting sqref="H49:H60">
    <cfRule type="expression" dxfId="13" priority="3">
      <formula>$M$25</formula>
    </cfRule>
  </conditionalFormatting>
  <conditionalFormatting sqref="I32:I45 L48 I63:I76 B76:H76 I79 I81 I83:I95 I97:I109 I111:I125 I127:I140 I142:I155 I165:I171 B167:H167 B170 F170:H170">
    <cfRule type="expression" dxfId="12" priority="11">
      <formula>($M$20)</formula>
    </cfRule>
  </conditionalFormatting>
  <conditionalFormatting sqref="I47 I49:I61">
    <cfRule type="expression" dxfId="11" priority="5">
      <formula>($M$20)</formula>
    </cfRule>
  </conditionalFormatting>
  <conditionalFormatting sqref="I77">
    <cfRule type="expression" dxfId="10" priority="2">
      <formula>($M$20)</formula>
    </cfRule>
  </conditionalFormatting>
  <dataValidations count="13">
    <dataValidation type="list" allowBlank="1" showInputMessage="1" showErrorMessage="1" sqref="D63:D74 D49:D60" xr:uid="{66B95DE4-C703-4414-AC67-2D0F1BD42B85}">
      <formula1>Types_de_contrat_personnels</formula1>
    </dataValidation>
    <dataValidation type="decimal" allowBlank="1" showInputMessage="1" showErrorMessage="1" sqref="D161" xr:uid="{EE247F79-0DB6-4732-9929-9D7EE49CC25E}">
      <formula1>0</formula1>
      <formula2>D160</formula2>
    </dataValidation>
    <dataValidation type="custom" allowBlank="1" showInputMessage="1" showErrorMessage="1" error="Valeur impossible (suppérieure au taux maximum ou partenaire inéligible)." sqref="E168" xr:uid="{990819C3-81DA-4880-B21F-45490CCE35EC}">
      <formula1>$M$167</formula1>
    </dataValidation>
    <dataValidation type="custom" allowBlank="1" showInputMessage="1" showErrorMessage="1" sqref="E167" xr:uid="{D4570BD2-431A-4108-BD93-A0861F0B691C}">
      <formula1>$M$166</formula1>
    </dataValidation>
    <dataValidation type="custom" allowBlank="1" showInputMessage="1" showErrorMessage="1" sqref="H33:H44 E63:I74 H143:H154 H83:H94 H97:H108 H111:H122 H128:H139 B63:C74 B49:C60 E49:H60 G77:H78" xr:uid="{1C9AE9F6-124E-477C-81AB-E9DEA572D0B8}">
      <formula1>$M$5</formula1>
    </dataValidation>
    <dataValidation type="custom" allowBlank="1" showInputMessage="1" showErrorMessage="1" error="Valeur impossible (suppérieure au taux maximum ou partenaire inéligible)." sqref="E169" xr:uid="{A2C0BD12-A866-430C-BF57-17198A7BE419}">
      <formula1>$M$168</formula1>
    </dataValidation>
    <dataValidation operator="lessThan" allowBlank="1" showInputMessage="1" showErrorMessage="1" sqref="H123" xr:uid="{BF18743D-4021-446E-A5B9-8A672F268573}"/>
    <dataValidation type="custom" allowBlank="1" showInputMessage="1" showErrorMessage="1" sqref="H61" xr:uid="{333222C5-8E50-45CD-836F-811D56AB8208}">
      <formula1>0</formula1>
    </dataValidation>
    <dataValidation type="list" allowBlank="1" showInputMessage="1" showErrorMessage="1" prompt="- Menu déroulant" sqref="D15:I15" xr:uid="{ECAB7CB0-7201-4BFC-9A8A-4B4C931AE850}">
      <formula1>list_civilité</formula1>
    </dataValidation>
    <dataValidation type="custom" allowBlank="1" showInputMessage="1" showErrorMessage="1" sqref="E170" xr:uid="{CEC5679C-01D3-449B-AD78-0F29F74E1E54}">
      <formula1>$M$9</formula1>
    </dataValidation>
    <dataValidation type="list" allowBlank="1" showInputMessage="1" showErrorMessage="1" prompt="- Menu déroulant" sqref="D9:I9" xr:uid="{D26E233C-005A-47B8-B13E-C12494FABC82}">
      <formula1>list_type_etab_part</formula1>
    </dataValidation>
    <dataValidation type="textLength" operator="equal" allowBlank="1" showInputMessage="1" showErrorMessage="1" error="Veuillez renseigner un numéro de SIRET valide." sqref="D10" xr:uid="{83C75287-86C6-437A-A248-628A004B5077}">
      <formula1>14</formula1>
    </dataValidation>
    <dataValidation operator="greaterThanOrEqual" allowBlank="1" showInputMessage="1" showErrorMessage="1" sqref="E33:E44" xr:uid="{28F61D3F-2448-4D52-92FD-22CC65639033}"/>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5C1F628-B308-4B46-AB44-085724DF282F}">
          <x14:formula1>
            <xm:f>Réglages!$C$14:$C$21</xm:f>
          </x14:formula1>
          <xm:sqref>D33:D44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6">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VoletGeneral!$M$2&amp;"-20"</f>
        <v>0-20</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49.9"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ZapdUU/X5PgxpGiNEG1bbwtj4VqTZaM/h/REn5bCg/IsXNjimrzBtQa0vaD9IeYesWc/jJscDMw40cEJfmV17Q==" saltValue="5LIDiHTcDaWZUArbihcnBQ=="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9" priority="4">
      <formula>$M$24</formula>
    </cfRule>
  </conditionalFormatting>
  <conditionalFormatting sqref="B63:I74">
    <cfRule type="expression" dxfId="8" priority="9">
      <formula>$M$24</formula>
    </cfRule>
  </conditionalFormatting>
  <conditionalFormatting sqref="C160:D161 B168:H169 B175:F175">
    <cfRule type="expression" dxfId="7" priority="12">
      <formula>($M$22)</formula>
    </cfRule>
  </conditionalFormatting>
  <conditionalFormatting sqref="E170">
    <cfRule type="expression" dxfId="6" priority="13">
      <formula>NOT($M$9)</formula>
    </cfRule>
  </conditionalFormatting>
  <conditionalFormatting sqref="G77:H78">
    <cfRule type="expression" dxfId="5" priority="1">
      <formula>$M$25</formula>
    </cfRule>
  </conditionalFormatting>
  <conditionalFormatting sqref="H33:H44 H83:H94 H97:H108 H111:H122 H128:H139 H143:H154 E167">
    <cfRule type="expression" dxfId="4" priority="10">
      <formula>$M$24</formula>
    </cfRule>
  </conditionalFormatting>
  <conditionalFormatting sqref="H49:H60">
    <cfRule type="expression" dxfId="3" priority="3">
      <formula>$M$25</formula>
    </cfRule>
  </conditionalFormatting>
  <conditionalFormatting sqref="I32:I45 L48 I63:I76 B76:H76 I79 I81 I83:I95 I97:I109 I111:I125 I127:I140 I142:I155 I165:I171 B167:H167 B170 F170:H170">
    <cfRule type="expression" dxfId="2" priority="11">
      <formula>($M$20)</formula>
    </cfRule>
  </conditionalFormatting>
  <conditionalFormatting sqref="I47 I49:I61">
    <cfRule type="expression" dxfId="1" priority="5">
      <formula>($M$20)</formula>
    </cfRule>
  </conditionalFormatting>
  <conditionalFormatting sqref="I77">
    <cfRule type="expression" dxfId="0" priority="2">
      <formula>($M$20)</formula>
    </cfRule>
  </conditionalFormatting>
  <dataValidations count="13">
    <dataValidation type="list" allowBlank="1" showInputMessage="1" showErrorMessage="1" sqref="D63:D74 D49:D60" xr:uid="{73372AAA-A5F5-44A8-BE99-3972EC1D7002}">
      <formula1>Types_de_contrat_personnels</formula1>
    </dataValidation>
    <dataValidation type="decimal" allowBlank="1" showInputMessage="1" showErrorMessage="1" sqref="D161" xr:uid="{4B0EBC92-1F0B-4566-B46D-D40CCDDFE7DD}">
      <formula1>0</formula1>
      <formula2>D160</formula2>
    </dataValidation>
    <dataValidation type="custom" allowBlank="1" showInputMessage="1" showErrorMessage="1" error="Valeur impossible (suppérieure au taux maximum ou partenaire inéligible)." sqref="E168" xr:uid="{803B815F-DB34-4AD6-9BC9-11F8A96BF382}">
      <formula1>$M$167</formula1>
    </dataValidation>
    <dataValidation type="custom" allowBlank="1" showInputMessage="1" showErrorMessage="1" sqref="E167" xr:uid="{70465291-DF9E-4FFD-B5CA-84A36DD8AE03}">
      <formula1>$M$166</formula1>
    </dataValidation>
    <dataValidation type="custom" allowBlank="1" showInputMessage="1" showErrorMessage="1" sqref="H33:H44 E63:I74 H143:H154 H83:H94 H97:H108 H111:H122 H128:H139 B63:C74 B49:C60 E49:H60 G77:H78" xr:uid="{CD74B1A8-92B6-44FE-A4B2-FA5172129382}">
      <formula1>$M$5</formula1>
    </dataValidation>
    <dataValidation type="custom" allowBlank="1" showInputMessage="1" showErrorMessage="1" error="Valeur impossible (suppérieure au taux maximum ou partenaire inéligible)." sqref="E169" xr:uid="{A3763AF8-6485-41A9-BE59-D057CB290BCC}">
      <formula1>$M$168</formula1>
    </dataValidation>
    <dataValidation operator="lessThan" allowBlank="1" showInputMessage="1" showErrorMessage="1" sqref="H123" xr:uid="{F927F0D8-E2E3-427C-8D92-0574CE35BC8B}"/>
    <dataValidation type="custom" allowBlank="1" showInputMessage="1" showErrorMessage="1" sqref="H61" xr:uid="{071ED032-452D-4CD0-9855-46D72C6CAD87}">
      <formula1>0</formula1>
    </dataValidation>
    <dataValidation type="list" allowBlank="1" showInputMessage="1" showErrorMessage="1" prompt="- Menu déroulant" sqref="D15:I15" xr:uid="{78F5790C-CCC5-4451-95D2-089B8653861D}">
      <formula1>list_civilité</formula1>
    </dataValidation>
    <dataValidation type="custom" allowBlank="1" showInputMessage="1" showErrorMessage="1" sqref="E170" xr:uid="{1567B1AB-5914-4865-A52D-97E21C115413}">
      <formula1>$M$9</formula1>
    </dataValidation>
    <dataValidation type="list" allowBlank="1" showInputMessage="1" showErrorMessage="1" prompt="- Menu déroulant" sqref="D9:I9" xr:uid="{9E682205-1F16-4026-B46C-184CE24F2995}">
      <formula1>list_type_etab_part</formula1>
    </dataValidation>
    <dataValidation type="textLength" operator="equal" allowBlank="1" showInputMessage="1" showErrorMessage="1" error="Veuillez renseigner un numéro de SIRET valide." sqref="D10" xr:uid="{491FB09F-300F-4132-9C7C-011D0EC95AE9}">
      <formula1>14</formula1>
    </dataValidation>
    <dataValidation operator="greaterThanOrEqual" allowBlank="1" showInputMessage="1" showErrorMessage="1" sqref="E33:E44" xr:uid="{01567FD2-2C97-406C-9B86-D36EB911E579}"/>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A2441C5-6E03-4184-9656-E9B66A39E379}">
          <x14:formula1>
            <xm:f>Réglages!$C$14:$C$21</xm:f>
          </x14:formula1>
          <xm:sqref>D33:D44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AZ1062"/>
  <sheetViews>
    <sheetView zoomScaleNormal="100" workbookViewId="0">
      <selection activeCell="H10" sqref="H10:N10"/>
    </sheetView>
  </sheetViews>
  <sheetFormatPr baseColWidth="10" defaultColWidth="0" defaultRowHeight="0" customHeight="1" zeroHeight="1" x14ac:dyDescent="0.25"/>
  <cols>
    <col min="1" max="1" width="1.5703125" style="40" customWidth="1"/>
    <col min="2" max="2" width="13.42578125" style="40" customWidth="1"/>
    <col min="3" max="4" width="5.42578125" style="40" customWidth="1"/>
    <col min="5" max="6" width="11.140625" style="40" customWidth="1"/>
    <col min="7" max="7" width="15.85546875" style="40" customWidth="1"/>
    <col min="8" max="8" width="8.7109375" style="40" customWidth="1"/>
    <col min="9" max="9" width="12.5703125" style="40" customWidth="1"/>
    <col min="10" max="10" width="14.85546875" style="40" customWidth="1"/>
    <col min="11" max="13" width="12.5703125" style="40" customWidth="1"/>
    <col min="14" max="14" width="12.7109375" style="40" customWidth="1"/>
    <col min="15" max="15" width="3.5703125" style="46" customWidth="1"/>
    <col min="16" max="16" width="13.140625" hidden="1" customWidth="1"/>
    <col min="17" max="17" width="12.7109375" hidden="1" customWidth="1"/>
    <col min="18" max="18" width="17.7109375" hidden="1" customWidth="1"/>
    <col min="19" max="52" width="18.7109375" hidden="1" customWidth="1"/>
    <col min="53" max="16384" width="41.85546875" hidden="1"/>
  </cols>
  <sheetData>
    <row r="1" spans="1:17" ht="32.25" customHeight="1" thickTop="1" thickBot="1" x14ac:dyDescent="0.3">
      <c r="A1" s="389"/>
      <c r="B1" s="697" t="str">
        <f>Réglages!M2</f>
        <v>Défi Robotique</v>
      </c>
      <c r="C1" s="698"/>
      <c r="D1" s="698"/>
      <c r="E1" s="698"/>
      <c r="F1" s="698"/>
      <c r="G1" s="698"/>
      <c r="H1" s="698"/>
      <c r="I1" s="698"/>
      <c r="J1" s="699"/>
      <c r="K1" s="708" t="s">
        <v>15</v>
      </c>
      <c r="L1" s="709"/>
      <c r="M1" s="709"/>
      <c r="N1" s="709"/>
      <c r="O1" s="228"/>
      <c r="P1" s="238"/>
      <c r="Q1" s="221"/>
    </row>
    <row r="2" spans="1:17" ht="16.5" thickTop="1" thickBot="1" x14ac:dyDescent="0.3">
      <c r="A2" s="389"/>
      <c r="B2" s="700"/>
      <c r="C2" s="701"/>
      <c r="D2" s="701"/>
      <c r="E2" s="701"/>
      <c r="F2" s="701"/>
      <c r="G2" s="701"/>
      <c r="H2" s="701"/>
      <c r="I2" s="701"/>
      <c r="J2" s="702"/>
      <c r="K2" s="710" t="s">
        <v>16</v>
      </c>
      <c r="L2" s="709"/>
      <c r="M2" s="711">
        <f>Notice!H5</f>
        <v>0</v>
      </c>
      <c r="N2" s="709"/>
      <c r="O2" s="229"/>
      <c r="P2" s="239"/>
      <c r="Q2" s="221"/>
    </row>
    <row r="3" spans="1:17" ht="15.75" customHeight="1" thickTop="1" thickBot="1" x14ac:dyDescent="0.3">
      <c r="A3" s="389"/>
      <c r="B3" s="389"/>
      <c r="C3" s="389"/>
      <c r="D3" s="675" t="s">
        <v>306</v>
      </c>
      <c r="E3" s="676"/>
      <c r="F3" s="676"/>
      <c r="G3" s="676"/>
      <c r="H3" s="676"/>
      <c r="I3" s="676"/>
      <c r="J3" s="677"/>
      <c r="K3" s="710" t="s">
        <v>0</v>
      </c>
      <c r="L3" s="709"/>
      <c r="M3" s="711" t="str">
        <f>IF(H10&lt;&gt;"",H10," ")</f>
        <v xml:space="preserve"> </v>
      </c>
      <c r="N3" s="709"/>
      <c r="O3" s="229"/>
      <c r="P3" s="239"/>
      <c r="Q3" s="221"/>
    </row>
    <row r="4" spans="1:17" ht="15.75" customHeight="1" thickTop="1" thickBot="1" x14ac:dyDescent="0.3">
      <c r="A4" s="389"/>
      <c r="B4" s="389"/>
      <c r="C4" s="389"/>
      <c r="D4" s="678"/>
      <c r="E4" s="679"/>
      <c r="F4" s="679"/>
      <c r="G4" s="679"/>
      <c r="H4" s="679"/>
      <c r="I4" s="679"/>
      <c r="J4" s="680"/>
      <c r="K4" s="670" t="s">
        <v>17</v>
      </c>
      <c r="L4" s="671"/>
      <c r="M4" s="712">
        <f ca="1">COUNTA(B67:B85)-COUNTIF(B67:B85,"")</f>
        <v>0</v>
      </c>
      <c r="N4" s="709"/>
      <c r="O4" s="229"/>
      <c r="P4" s="239"/>
      <c r="Q4" s="221"/>
    </row>
    <row r="5" spans="1:17" ht="15.75" customHeight="1" thickTop="1" thickBot="1" x14ac:dyDescent="0.3">
      <c r="A5" s="389"/>
      <c r="B5" s="389"/>
      <c r="C5" s="389"/>
      <c r="D5" s="681" t="s">
        <v>78</v>
      </c>
      <c r="E5" s="682"/>
      <c r="F5" s="682"/>
      <c r="G5" s="682"/>
      <c r="H5" s="682"/>
      <c r="I5" s="682"/>
      <c r="J5" s="683"/>
      <c r="K5" s="713">
        <f>Réglages!M5</f>
        <v>2024</v>
      </c>
      <c r="L5" s="714"/>
      <c r="M5" s="714"/>
      <c r="N5" s="714"/>
      <c r="O5" s="230"/>
      <c r="P5" s="221"/>
      <c r="Q5" s="221"/>
    </row>
    <row r="6" spans="1:17" ht="15.75" customHeight="1" thickTop="1" thickBot="1" x14ac:dyDescent="0.3">
      <c r="A6" s="1"/>
      <c r="B6" s="1"/>
      <c r="C6" s="2"/>
      <c r="D6" s="688"/>
      <c r="E6" s="689"/>
      <c r="F6" s="689"/>
      <c r="G6" s="689"/>
      <c r="H6" s="689"/>
      <c r="I6" s="689"/>
      <c r="J6" s="690"/>
      <c r="K6" s="3"/>
      <c r="L6" s="3"/>
      <c r="M6" s="4"/>
      <c r="N6" s="4"/>
      <c r="O6" s="231"/>
      <c r="P6" s="221"/>
      <c r="Q6" s="221"/>
    </row>
    <row r="7" spans="1:17" ht="40.5" customHeight="1" thickTop="1" thickBot="1" x14ac:dyDescent="0.3">
      <c r="A7" s="417"/>
      <c r="B7" s="691" t="s">
        <v>18</v>
      </c>
      <c r="C7" s="692"/>
      <c r="D7" s="692"/>
      <c r="E7" s="692"/>
      <c r="F7" s="692"/>
      <c r="G7" s="692"/>
      <c r="H7" s="692"/>
      <c r="I7" s="692"/>
      <c r="J7" s="692"/>
      <c r="K7" s="692"/>
      <c r="L7" s="692"/>
      <c r="M7" s="692"/>
      <c r="N7" s="693"/>
      <c r="O7" s="231"/>
      <c r="P7" s="221"/>
      <c r="Q7" s="221"/>
    </row>
    <row r="8" spans="1:17" ht="35.25" customHeight="1" thickTop="1" thickBot="1" x14ac:dyDescent="0.3">
      <c r="B8" s="694" t="s">
        <v>76</v>
      </c>
      <c r="C8" s="695"/>
      <c r="D8" s="695"/>
      <c r="E8" s="695"/>
      <c r="F8" s="695"/>
      <c r="G8" s="695"/>
      <c r="H8" s="695"/>
      <c r="I8" s="695"/>
      <c r="J8" s="695"/>
      <c r="K8" s="695"/>
      <c r="L8" s="695"/>
      <c r="M8" s="695"/>
      <c r="N8" s="696"/>
      <c r="O8" s="231"/>
      <c r="P8" s="221"/>
      <c r="Q8" s="221"/>
    </row>
    <row r="9" spans="1:17" ht="23.25" customHeight="1" thickTop="1" thickBot="1" x14ac:dyDescent="0.3">
      <c r="B9" s="19"/>
      <c r="C9" s="19"/>
      <c r="D9" s="19"/>
      <c r="E9" s="19"/>
      <c r="F9" s="19"/>
      <c r="G9" s="19"/>
      <c r="H9" s="19"/>
      <c r="I9" s="19"/>
      <c r="J9" s="19"/>
      <c r="K9" s="19"/>
      <c r="L9" s="17"/>
      <c r="M9" s="9"/>
      <c r="N9" s="9"/>
      <c r="O9" s="231"/>
      <c r="P9" s="221"/>
      <c r="Q9" s="221"/>
    </row>
    <row r="10" spans="1:17" ht="16.5" thickTop="1" thickBot="1" x14ac:dyDescent="0.3">
      <c r="A10" s="4"/>
      <c r="B10" s="673" t="s">
        <v>73</v>
      </c>
      <c r="C10" s="674"/>
      <c r="D10" s="674"/>
      <c r="E10" s="674"/>
      <c r="F10" s="674"/>
      <c r="G10" s="47"/>
      <c r="H10" s="585"/>
      <c r="I10" s="586"/>
      <c r="J10" s="586"/>
      <c r="K10" s="586"/>
      <c r="L10" s="586"/>
      <c r="M10" s="586"/>
      <c r="N10" s="587"/>
      <c r="O10" s="232"/>
      <c r="P10" s="239"/>
      <c r="Q10" s="221"/>
    </row>
    <row r="11" spans="1:17" ht="24" customHeight="1" thickTop="1" thickBot="1" x14ac:dyDescent="0.3">
      <c r="A11" s="12"/>
      <c r="B11" s="721" t="s">
        <v>72</v>
      </c>
      <c r="C11" s="722"/>
      <c r="D11" s="722"/>
      <c r="E11" s="723"/>
      <c r="F11" s="684" t="s">
        <v>19</v>
      </c>
      <c r="G11" s="685"/>
      <c r="H11" s="585"/>
      <c r="I11" s="586"/>
      <c r="J11" s="586"/>
      <c r="K11" s="586"/>
      <c r="L11" s="586"/>
      <c r="M11" s="586"/>
      <c r="N11" s="587"/>
      <c r="O11" s="230"/>
      <c r="P11" s="221"/>
      <c r="Q11" s="221"/>
    </row>
    <row r="12" spans="1:17" ht="30.75" customHeight="1" thickTop="1" thickBot="1" x14ac:dyDescent="0.3">
      <c r="A12" s="12"/>
      <c r="B12" s="721" t="s">
        <v>72</v>
      </c>
      <c r="C12" s="722"/>
      <c r="D12" s="722"/>
      <c r="E12" s="723"/>
      <c r="F12" s="686" t="s">
        <v>20</v>
      </c>
      <c r="G12" s="687"/>
      <c r="H12" s="585"/>
      <c r="I12" s="586"/>
      <c r="J12" s="586"/>
      <c r="K12" s="586"/>
      <c r="L12" s="586"/>
      <c r="M12" s="586"/>
      <c r="N12" s="587"/>
      <c r="O12" s="230"/>
      <c r="P12" s="221"/>
      <c r="Q12" s="221"/>
    </row>
    <row r="13" spans="1:17" ht="18" customHeight="1" thickTop="1" thickBot="1" x14ac:dyDescent="0.3">
      <c r="A13" s="5"/>
      <c r="B13" s="673" t="s">
        <v>71</v>
      </c>
      <c r="C13" s="674"/>
      <c r="D13" s="674"/>
      <c r="E13" s="674"/>
      <c r="F13" s="674"/>
      <c r="G13" s="47"/>
      <c r="H13" s="715">
        <v>24</v>
      </c>
      <c r="I13" s="716"/>
      <c r="J13" s="716"/>
      <c r="K13" s="716"/>
      <c r="L13" s="716"/>
      <c r="M13" s="716"/>
      <c r="N13" s="717"/>
      <c r="O13" s="233"/>
      <c r="P13" s="240"/>
      <c r="Q13" s="221"/>
    </row>
    <row r="14" spans="1:17" ht="15.75" customHeight="1" thickTop="1" thickBot="1" x14ac:dyDescent="0.3">
      <c r="A14" s="8"/>
      <c r="B14" s="703"/>
      <c r="C14" s="704"/>
      <c r="D14" s="704"/>
      <c r="E14" s="704"/>
      <c r="F14" s="704"/>
      <c r="G14" s="704"/>
      <c r="H14" s="704"/>
      <c r="I14" s="704"/>
      <c r="J14" s="704"/>
      <c r="K14" s="704"/>
      <c r="L14" s="704"/>
      <c r="M14" s="704"/>
      <c r="N14" s="705"/>
      <c r="O14" s="229"/>
      <c r="P14" s="239"/>
      <c r="Q14" s="221"/>
    </row>
    <row r="15" spans="1:17" ht="15.75" customHeight="1" thickTop="1" thickBot="1" x14ac:dyDescent="0.3">
      <c r="A15" s="422"/>
      <c r="B15" s="421"/>
      <c r="C15" s="421"/>
      <c r="D15" s="421"/>
      <c r="E15" s="421"/>
      <c r="F15" s="421"/>
      <c r="G15" s="421"/>
      <c r="H15" s="421"/>
      <c r="I15" s="421"/>
      <c r="J15" s="421"/>
      <c r="K15" s="421"/>
      <c r="L15" s="421"/>
      <c r="M15" s="421"/>
      <c r="N15" s="421"/>
      <c r="O15" s="229"/>
      <c r="P15" s="239"/>
      <c r="Q15" s="221"/>
    </row>
    <row r="16" spans="1:17" ht="15.75" customHeight="1" thickTop="1" thickBot="1" x14ac:dyDescent="0.3">
      <c r="A16" s="422"/>
      <c r="B16" s="416"/>
      <c r="C16" s="416"/>
      <c r="D16" s="416"/>
      <c r="E16" s="416"/>
      <c r="F16" s="416"/>
      <c r="G16" s="416"/>
      <c r="H16" s="416"/>
      <c r="I16" s="416"/>
      <c r="J16" s="416"/>
      <c r="K16" s="416"/>
      <c r="L16" s="416"/>
      <c r="M16" s="416"/>
      <c r="N16" s="416"/>
      <c r="O16" s="229"/>
      <c r="P16" s="239"/>
      <c r="Q16" s="221"/>
    </row>
    <row r="17" spans="1:18" ht="15.75" customHeight="1" thickTop="1" thickBot="1" x14ac:dyDescent="0.3">
      <c r="A17" s="422"/>
      <c r="B17" s="544" t="s">
        <v>106</v>
      </c>
      <c r="C17" s="545"/>
      <c r="D17" s="545"/>
      <c r="E17" s="545"/>
      <c r="F17" s="545"/>
      <c r="G17" s="545"/>
      <c r="H17" s="545"/>
      <c r="I17" s="545"/>
      <c r="J17" s="545"/>
      <c r="K17" s="545"/>
      <c r="L17" s="545"/>
      <c r="M17" s="545"/>
      <c r="N17" s="545"/>
      <c r="O17" s="229"/>
      <c r="P17" s="239"/>
      <c r="Q17" s="221"/>
    </row>
    <row r="18" spans="1:18" ht="12.75" customHeight="1" thickTop="1" thickBot="1" x14ac:dyDescent="0.3">
      <c r="B18" s="19"/>
      <c r="C18" s="19"/>
      <c r="D18" s="19"/>
      <c r="E18" s="19"/>
      <c r="F18" s="19"/>
      <c r="G18" s="19"/>
      <c r="H18" s="19"/>
      <c r="I18" s="19"/>
      <c r="J18" s="718"/>
      <c r="K18" s="719"/>
      <c r="L18" s="719"/>
      <c r="M18" s="719"/>
      <c r="N18" s="720"/>
      <c r="O18" s="229"/>
      <c r="P18" s="239"/>
      <c r="Q18" s="221"/>
    </row>
    <row r="19" spans="1:18" ht="29.1" customHeight="1" thickTop="1" thickBot="1" x14ac:dyDescent="0.3">
      <c r="A19" s="4"/>
      <c r="B19" s="212" t="s">
        <v>1</v>
      </c>
      <c r="C19" s="601"/>
      <c r="D19" s="602"/>
      <c r="E19" s="602"/>
      <c r="F19" s="602"/>
      <c r="G19" s="602"/>
      <c r="H19" s="602"/>
      <c r="I19" s="602"/>
      <c r="J19" s="602"/>
      <c r="K19" s="602"/>
      <c r="L19" s="602"/>
      <c r="M19" s="603"/>
      <c r="N19" s="215"/>
      <c r="O19" s="232"/>
      <c r="P19" s="239"/>
      <c r="Q19" s="221"/>
    </row>
    <row r="20" spans="1:18" s="100" customFormat="1" ht="15.75" customHeight="1" thickTop="1" thickBot="1" x14ac:dyDescent="0.25">
      <c r="A20" s="125"/>
      <c r="B20" s="212" t="s">
        <v>2</v>
      </c>
      <c r="C20" s="601"/>
      <c r="D20" s="602"/>
      <c r="E20" s="602"/>
      <c r="F20" s="602"/>
      <c r="G20" s="602"/>
      <c r="H20" s="602"/>
      <c r="I20" s="602"/>
      <c r="J20" s="602"/>
      <c r="K20" s="602"/>
      <c r="L20" s="602"/>
      <c r="M20" s="603"/>
      <c r="N20" s="215"/>
      <c r="O20" s="234"/>
      <c r="P20" s="241"/>
      <c r="Q20" s="221"/>
    </row>
    <row r="21" spans="1:18" s="100" customFormat="1" ht="15.75" customHeight="1" thickTop="1" thickBot="1" x14ac:dyDescent="0.25">
      <c r="A21" s="125"/>
      <c r="B21" s="212" t="s">
        <v>4</v>
      </c>
      <c r="C21" s="601"/>
      <c r="D21" s="602"/>
      <c r="E21" s="602"/>
      <c r="F21" s="602"/>
      <c r="G21" s="602"/>
      <c r="H21" s="602"/>
      <c r="I21" s="602"/>
      <c r="J21" s="602"/>
      <c r="K21" s="602"/>
      <c r="L21" s="602"/>
      <c r="M21" s="603"/>
      <c r="N21" s="215"/>
      <c r="O21" s="234"/>
      <c r="P21" s="241"/>
      <c r="Q21" s="221"/>
    </row>
    <row r="22" spans="1:18" s="100" customFormat="1" ht="15.75" customHeight="1" thickTop="1" thickBot="1" x14ac:dyDescent="0.25">
      <c r="A22" s="125"/>
      <c r="B22" s="213" t="s">
        <v>3</v>
      </c>
      <c r="C22" s="665"/>
      <c r="D22" s="666"/>
      <c r="E22" s="666"/>
      <c r="F22" s="666"/>
      <c r="G22" s="666"/>
      <c r="H22" s="666"/>
      <c r="I22" s="666"/>
      <c r="J22" s="666"/>
      <c r="K22" s="666"/>
      <c r="L22" s="666"/>
      <c r="M22" s="667"/>
      <c r="N22" s="215"/>
      <c r="O22" s="234"/>
      <c r="P22" s="241"/>
      <c r="Q22" s="221"/>
    </row>
    <row r="23" spans="1:18" s="100" customFormat="1" ht="5.25" customHeight="1" thickTop="1" thickBot="1" x14ac:dyDescent="0.25">
      <c r="A23" s="125"/>
      <c r="B23" s="19"/>
      <c r="C23" s="210"/>
      <c r="D23" s="210"/>
      <c r="E23" s="210"/>
      <c r="F23" s="210"/>
      <c r="G23" s="210"/>
      <c r="H23" s="210"/>
      <c r="I23" s="210"/>
      <c r="J23" s="210"/>
      <c r="K23" s="210"/>
      <c r="L23" s="211"/>
      <c r="M23" s="139"/>
      <c r="N23" s="9"/>
      <c r="O23" s="234"/>
      <c r="P23" s="241"/>
      <c r="Q23" s="221"/>
    </row>
    <row r="24" spans="1:18" ht="14.25" customHeight="1" thickTop="1" thickBot="1" x14ac:dyDescent="0.3">
      <c r="A24" s="4"/>
      <c r="B24" s="139"/>
      <c r="C24" s="672" t="s">
        <v>21</v>
      </c>
      <c r="D24" s="672"/>
      <c r="E24" s="672"/>
      <c r="F24" s="672"/>
      <c r="G24" s="672"/>
      <c r="H24" s="672"/>
      <c r="I24" s="672"/>
      <c r="J24" s="672"/>
      <c r="K24" s="672"/>
      <c r="L24" s="672"/>
      <c r="M24" s="672"/>
      <c r="N24" s="200"/>
      <c r="O24" s="232"/>
      <c r="P24" s="239"/>
      <c r="Q24" s="221"/>
    </row>
    <row r="25" spans="1:18" s="100" customFormat="1" ht="15.75" customHeight="1" thickTop="1" thickBot="1" x14ac:dyDescent="0.25">
      <c r="A25" s="119"/>
      <c r="B25" s="465" t="s">
        <v>99</v>
      </c>
      <c r="C25" s="601"/>
      <c r="D25" s="602"/>
      <c r="E25" s="602"/>
      <c r="F25" s="602"/>
      <c r="G25" s="602"/>
      <c r="H25" s="602"/>
      <c r="I25" s="602"/>
      <c r="J25" s="602"/>
      <c r="K25" s="602"/>
      <c r="L25" s="602"/>
      <c r="M25" s="603"/>
      <c r="N25" s="154"/>
      <c r="O25" s="235"/>
      <c r="P25" s="242"/>
      <c r="Q25" s="242"/>
      <c r="R25" s="226"/>
    </row>
    <row r="26" spans="1:18" s="100" customFormat="1" ht="15.75" customHeight="1" thickTop="1" thickBot="1" x14ac:dyDescent="0.25">
      <c r="A26" s="119"/>
      <c r="B26" s="466" t="s">
        <v>22</v>
      </c>
      <c r="C26" s="601"/>
      <c r="D26" s="602"/>
      <c r="E26" s="602"/>
      <c r="F26" s="602"/>
      <c r="G26" s="602"/>
      <c r="H26" s="602"/>
      <c r="I26" s="602"/>
      <c r="J26" s="602"/>
      <c r="K26" s="602"/>
      <c r="L26" s="602"/>
      <c r="M26" s="603"/>
      <c r="N26" s="139"/>
      <c r="O26" s="235"/>
      <c r="P26" s="242"/>
      <c r="Q26" s="242"/>
      <c r="R26" s="226"/>
    </row>
    <row r="27" spans="1:18" s="100" customFormat="1" ht="15.75" customHeight="1" thickTop="1" thickBot="1" x14ac:dyDescent="0.25">
      <c r="A27" s="119"/>
      <c r="B27" s="467" t="s">
        <v>100</v>
      </c>
      <c r="C27" s="601"/>
      <c r="D27" s="602"/>
      <c r="E27" s="602"/>
      <c r="F27" s="602"/>
      <c r="G27" s="602"/>
      <c r="H27" s="602"/>
      <c r="I27" s="602"/>
      <c r="J27" s="602"/>
      <c r="K27" s="602"/>
      <c r="L27" s="602"/>
      <c r="M27" s="603"/>
      <c r="N27" s="139"/>
      <c r="O27" s="235"/>
      <c r="P27" s="242"/>
      <c r="Q27" s="242"/>
      <c r="R27" s="226"/>
    </row>
    <row r="28" spans="1:18" s="100" customFormat="1" ht="15" customHeight="1" thickTop="1" thickBot="1" x14ac:dyDescent="0.25">
      <c r="A28" s="119"/>
      <c r="B28" s="113" t="s">
        <v>23</v>
      </c>
      <c r="C28" s="601"/>
      <c r="D28" s="602"/>
      <c r="E28" s="602"/>
      <c r="F28" s="602"/>
      <c r="G28" s="602"/>
      <c r="H28" s="602"/>
      <c r="I28" s="602"/>
      <c r="J28" s="602"/>
      <c r="K28" s="602"/>
      <c r="L28" s="602"/>
      <c r="M28" s="603"/>
      <c r="N28" s="139"/>
      <c r="O28" s="236"/>
      <c r="P28" s="241"/>
      <c r="Q28" s="221"/>
    </row>
    <row r="29" spans="1:18" s="100" customFormat="1" ht="15.75" customHeight="1" thickTop="1" thickBot="1" x14ac:dyDescent="0.25">
      <c r="A29" s="119"/>
      <c r="B29" s="113" t="s">
        <v>24</v>
      </c>
      <c r="C29" s="601"/>
      <c r="D29" s="602"/>
      <c r="E29" s="602"/>
      <c r="F29" s="602"/>
      <c r="G29" s="602"/>
      <c r="H29" s="602"/>
      <c r="I29" s="602"/>
      <c r="J29" s="602"/>
      <c r="K29" s="602"/>
      <c r="L29" s="602"/>
      <c r="M29" s="603"/>
      <c r="N29" s="139"/>
      <c r="O29" s="236"/>
      <c r="P29" s="241"/>
      <c r="Q29" s="221"/>
    </row>
    <row r="30" spans="1:18" s="100" customFormat="1" ht="15.75" customHeight="1" thickTop="1" thickBot="1" x14ac:dyDescent="0.25">
      <c r="A30" s="119"/>
      <c r="B30" s="113" t="s">
        <v>203</v>
      </c>
      <c r="C30" s="601"/>
      <c r="D30" s="602"/>
      <c r="E30" s="602"/>
      <c r="F30" s="602"/>
      <c r="G30" s="602"/>
      <c r="H30" s="602"/>
      <c r="I30" s="602"/>
      <c r="J30" s="602"/>
      <c r="K30" s="602"/>
      <c r="L30" s="602"/>
      <c r="M30" s="603"/>
      <c r="N30" s="139"/>
      <c r="O30" s="236"/>
      <c r="P30" s="241"/>
      <c r="Q30" s="221"/>
    </row>
    <row r="31" spans="1:18" s="100" customFormat="1" ht="15.75" customHeight="1" thickTop="1" thickBot="1" x14ac:dyDescent="0.25">
      <c r="A31" s="119"/>
      <c r="B31" s="220" t="s">
        <v>25</v>
      </c>
      <c r="C31" s="601"/>
      <c r="D31" s="602"/>
      <c r="E31" s="602"/>
      <c r="F31" s="602"/>
      <c r="G31" s="602"/>
      <c r="H31" s="602"/>
      <c r="I31" s="602"/>
      <c r="J31" s="602"/>
      <c r="K31" s="602"/>
      <c r="L31" s="602"/>
      <c r="M31" s="603"/>
      <c r="N31" s="139"/>
      <c r="O31" s="236"/>
      <c r="P31" s="241"/>
      <c r="Q31" s="221"/>
    </row>
    <row r="32" spans="1:18" s="100" customFormat="1" ht="10.5" customHeight="1" thickTop="1" thickBot="1" x14ac:dyDescent="0.25">
      <c r="A32" s="119"/>
      <c r="B32" s="19"/>
      <c r="C32" s="19"/>
      <c r="D32" s="19"/>
      <c r="E32" s="19"/>
      <c r="F32" s="19"/>
      <c r="G32" s="19"/>
      <c r="H32" s="19"/>
      <c r="I32" s="19"/>
      <c r="J32" s="19"/>
      <c r="K32" s="19"/>
      <c r="L32" s="17"/>
      <c r="M32" s="9"/>
      <c r="N32" s="9"/>
      <c r="O32" s="236"/>
      <c r="P32" s="241"/>
      <c r="Q32" s="221"/>
    </row>
    <row r="33" spans="1:27" ht="12" customHeight="1" thickTop="1" thickBot="1" x14ac:dyDescent="0.3">
      <c r="A33" s="4"/>
      <c r="B33" s="544" t="s">
        <v>329</v>
      </c>
      <c r="C33" s="545"/>
      <c r="D33" s="545"/>
      <c r="E33" s="545"/>
      <c r="F33" s="545"/>
      <c r="G33" s="545"/>
      <c r="H33" s="545"/>
      <c r="I33" s="545"/>
      <c r="J33" s="545"/>
      <c r="K33" s="545"/>
      <c r="L33" s="545"/>
      <c r="M33" s="545"/>
      <c r="N33" s="545"/>
      <c r="O33" s="232"/>
      <c r="P33" s="239"/>
      <c r="Q33" s="221"/>
    </row>
    <row r="34" spans="1:27" s="100" customFormat="1" ht="10.5" customHeight="1" thickTop="1" thickBot="1" x14ac:dyDescent="0.25">
      <c r="A34" s="98"/>
      <c r="B34" s="19"/>
      <c r="C34" s="19"/>
      <c r="D34" s="19"/>
      <c r="E34" s="19"/>
      <c r="F34" s="19"/>
      <c r="G34" s="19"/>
      <c r="H34" s="19"/>
      <c r="I34" s="19"/>
      <c r="J34" s="19"/>
      <c r="K34" s="19"/>
      <c r="L34" s="17" t="str">
        <f>" "</f>
        <v xml:space="preserve"> </v>
      </c>
      <c r="M34" s="9"/>
      <c r="N34" s="9"/>
      <c r="O34" s="119"/>
      <c r="P34" s="243"/>
      <c r="Q34" s="243"/>
    </row>
    <row r="35" spans="1:27" ht="18.75" customHeight="1" thickTop="1" thickBot="1" x14ac:dyDescent="0.3">
      <c r="A35" s="4"/>
      <c r="B35" s="706" t="s">
        <v>40</v>
      </c>
      <c r="C35" s="707"/>
      <c r="D35" s="590"/>
      <c r="E35" s="591"/>
      <c r="F35" s="591"/>
      <c r="G35" s="591"/>
      <c r="H35" s="591"/>
      <c r="I35" s="591"/>
      <c r="J35" s="591"/>
      <c r="K35" s="591"/>
      <c r="L35" s="592"/>
      <c r="M35" s="111"/>
      <c r="N35" s="99"/>
      <c r="O35" s="232"/>
      <c r="P35" s="239"/>
      <c r="Q35" s="221"/>
    </row>
    <row r="36" spans="1:27" s="100" customFormat="1" ht="21" customHeight="1" thickTop="1" thickBot="1" x14ac:dyDescent="0.25">
      <c r="A36" s="106"/>
      <c r="B36" s="522" t="s">
        <v>42</v>
      </c>
      <c r="C36" s="523"/>
      <c r="D36" s="668"/>
      <c r="E36" s="669"/>
      <c r="F36" s="669"/>
      <c r="G36" s="669"/>
      <c r="H36" s="669"/>
      <c r="I36" s="669"/>
      <c r="J36" s="669"/>
      <c r="K36" s="669"/>
      <c r="L36" s="669"/>
      <c r="M36" s="179"/>
      <c r="N36" s="99"/>
      <c r="O36" s="119"/>
      <c r="P36" s="243"/>
      <c r="Q36" s="243"/>
    </row>
    <row r="37" spans="1:27" s="100" customFormat="1" ht="15" customHeight="1" thickTop="1" thickBot="1" x14ac:dyDescent="0.25">
      <c r="A37" s="106"/>
      <c r="B37" s="522" t="s">
        <v>31</v>
      </c>
      <c r="C37" s="523"/>
      <c r="D37" s="593"/>
      <c r="E37" s="594"/>
      <c r="F37" s="594"/>
      <c r="G37" s="594"/>
      <c r="H37" s="594"/>
      <c r="I37" s="594"/>
      <c r="J37" s="594"/>
      <c r="K37" s="594"/>
      <c r="L37" s="595"/>
      <c r="M37" s="111"/>
      <c r="N37" s="99"/>
      <c r="O37" s="119"/>
      <c r="P37" s="243"/>
      <c r="Q37" s="243"/>
    </row>
    <row r="38" spans="1:27" s="100" customFormat="1" ht="15" customHeight="1" thickTop="1" thickBot="1" x14ac:dyDescent="0.25">
      <c r="A38" s="106"/>
      <c r="B38" s="522" t="s">
        <v>43</v>
      </c>
      <c r="C38" s="523"/>
      <c r="D38" s="596"/>
      <c r="E38" s="597"/>
      <c r="F38" s="597"/>
      <c r="G38" s="597"/>
      <c r="H38" s="597"/>
      <c r="I38" s="597"/>
      <c r="J38" s="597"/>
      <c r="K38" s="597"/>
      <c r="L38" s="598"/>
      <c r="M38" s="139"/>
      <c r="N38" s="139"/>
      <c r="O38" s="119"/>
      <c r="P38" s="243"/>
    </row>
    <row r="39" spans="1:27" s="100" customFormat="1" ht="15" customHeight="1" thickTop="1" thickBot="1" x14ac:dyDescent="0.25">
      <c r="A39" s="112"/>
      <c r="B39" s="154"/>
      <c r="C39" s="154"/>
      <c r="D39" s="201"/>
      <c r="E39" s="201"/>
      <c r="F39" s="201"/>
      <c r="G39" s="19"/>
      <c r="H39" s="19"/>
      <c r="I39" s="19"/>
      <c r="J39" s="19"/>
      <c r="K39" s="19"/>
      <c r="L39" s="17"/>
      <c r="M39" s="9"/>
      <c r="N39" s="9"/>
      <c r="O39" s="139"/>
      <c r="Q39" s="243"/>
      <c r="R39" s="243"/>
      <c r="S39" s="243"/>
      <c r="T39" s="243"/>
    </row>
    <row r="40" spans="1:27" ht="16.5" customHeight="1" thickTop="1" thickBot="1" x14ac:dyDescent="0.3">
      <c r="A40" s="4"/>
      <c r="B40" s="544" t="s">
        <v>330</v>
      </c>
      <c r="C40" s="545"/>
      <c r="D40" s="545"/>
      <c r="E40" s="545"/>
      <c r="F40" s="545"/>
      <c r="G40" s="545"/>
      <c r="H40" s="545"/>
      <c r="I40" s="545"/>
      <c r="J40" s="545"/>
      <c r="K40" s="545"/>
      <c r="L40" s="545"/>
      <c r="M40" s="545"/>
      <c r="N40" s="545"/>
      <c r="O40" s="232"/>
      <c r="P40" s="239"/>
      <c r="Q40" s="221"/>
      <c r="Y40" s="100"/>
      <c r="Z40" s="100"/>
      <c r="AA40" s="100"/>
    </row>
    <row r="41" spans="1:27" s="100" customFormat="1" ht="15" customHeight="1" thickTop="1" thickBot="1" x14ac:dyDescent="0.25">
      <c r="A41" s="98"/>
      <c r="B41" s="19"/>
      <c r="C41" s="19"/>
      <c r="D41" s="19"/>
      <c r="E41" s="19"/>
      <c r="F41" s="19"/>
      <c r="G41" s="19"/>
      <c r="H41" s="19"/>
      <c r="I41" s="19"/>
      <c r="J41" s="19"/>
      <c r="K41" s="19"/>
      <c r="L41" s="17"/>
      <c r="M41" s="9"/>
      <c r="N41" s="9"/>
      <c r="Q41" s="243"/>
      <c r="R41" s="243"/>
      <c r="S41" s="243"/>
      <c r="T41" s="243"/>
    </row>
    <row r="42" spans="1:27" ht="19.350000000000001" customHeight="1" thickTop="1" thickBot="1" x14ac:dyDescent="0.3">
      <c r="A42" s="4"/>
      <c r="B42" s="522" t="s">
        <v>35</v>
      </c>
      <c r="C42" s="523"/>
      <c r="D42" s="596"/>
      <c r="E42" s="597"/>
      <c r="F42" s="597"/>
      <c r="G42" s="597"/>
      <c r="H42" s="597"/>
      <c r="I42" s="597"/>
      <c r="J42" s="597"/>
      <c r="K42" s="598"/>
      <c r="L42" s="111"/>
      <c r="M42" s="99"/>
      <c r="N42" s="99"/>
      <c r="O42" s="232"/>
      <c r="P42" s="239"/>
      <c r="Q42" s="221"/>
      <c r="Y42" s="100"/>
      <c r="Z42" s="100"/>
      <c r="AA42" s="100"/>
    </row>
    <row r="43" spans="1:27" s="100" customFormat="1" ht="15" customHeight="1" thickTop="1" thickBot="1" x14ac:dyDescent="0.25">
      <c r="A43" s="106"/>
      <c r="B43" s="522" t="s">
        <v>1</v>
      </c>
      <c r="C43" s="523"/>
      <c r="D43" s="590"/>
      <c r="E43" s="591"/>
      <c r="F43" s="591"/>
      <c r="G43" s="591"/>
      <c r="H43" s="591"/>
      <c r="I43" s="591"/>
      <c r="J43" s="591"/>
      <c r="K43" s="592"/>
      <c r="L43" s="111"/>
      <c r="M43" s="111"/>
      <c r="N43" s="99"/>
      <c r="O43" s="119"/>
      <c r="P43" s="244"/>
      <c r="Q43" s="243"/>
      <c r="R43" s="243"/>
      <c r="S43" s="243"/>
      <c r="T43" s="243"/>
    </row>
    <row r="44" spans="1:27" s="100" customFormat="1" ht="15" customHeight="1" thickTop="1" thickBot="1" x14ac:dyDescent="0.25">
      <c r="A44" s="106"/>
      <c r="B44" s="522" t="s">
        <v>2</v>
      </c>
      <c r="C44" s="523"/>
      <c r="D44" s="590"/>
      <c r="E44" s="591"/>
      <c r="F44" s="591"/>
      <c r="G44" s="591"/>
      <c r="H44" s="591"/>
      <c r="I44" s="591"/>
      <c r="J44" s="591"/>
      <c r="K44" s="592"/>
      <c r="L44" s="111"/>
      <c r="M44" s="99"/>
      <c r="N44" s="99"/>
      <c r="O44" s="119"/>
      <c r="Q44" s="243"/>
      <c r="R44" s="243"/>
      <c r="S44" s="243"/>
      <c r="T44" s="243"/>
    </row>
    <row r="45" spans="1:27" s="100" customFormat="1" ht="15" customHeight="1" thickTop="1" thickBot="1" x14ac:dyDescent="0.25">
      <c r="A45" s="106"/>
      <c r="B45" s="522" t="s">
        <v>30</v>
      </c>
      <c r="C45" s="523"/>
      <c r="D45" s="590"/>
      <c r="E45" s="591"/>
      <c r="F45" s="591"/>
      <c r="G45" s="591"/>
      <c r="H45" s="591"/>
      <c r="I45" s="591"/>
      <c r="J45" s="591"/>
      <c r="K45" s="592"/>
      <c r="L45" s="111"/>
      <c r="M45" s="99"/>
      <c r="N45" s="99"/>
      <c r="O45" s="119"/>
      <c r="Q45" s="243"/>
      <c r="R45" s="243"/>
      <c r="S45" s="243"/>
      <c r="T45" s="243"/>
    </row>
    <row r="46" spans="1:27" s="100" customFormat="1" ht="15" customHeight="1" thickTop="1" thickBot="1" x14ac:dyDescent="0.25">
      <c r="A46" s="106"/>
      <c r="B46" s="522" t="s">
        <v>4</v>
      </c>
      <c r="C46" s="523"/>
      <c r="D46" s="590"/>
      <c r="E46" s="591"/>
      <c r="F46" s="591"/>
      <c r="G46" s="591"/>
      <c r="H46" s="591"/>
      <c r="I46" s="591"/>
      <c r="J46" s="591"/>
      <c r="K46" s="592"/>
      <c r="L46" s="111"/>
      <c r="M46" s="99"/>
      <c r="N46" s="99"/>
      <c r="O46" s="119"/>
      <c r="Q46" s="243"/>
      <c r="R46" s="243"/>
      <c r="S46" s="243"/>
      <c r="T46" s="243"/>
      <c r="Y46" s="304"/>
      <c r="Z46" s="241"/>
      <c r="AA46" s="241"/>
    </row>
    <row r="47" spans="1:27" s="100" customFormat="1" ht="15" customHeight="1" thickTop="1" thickBot="1" x14ac:dyDescent="0.25">
      <c r="A47" s="106"/>
      <c r="B47" s="522" t="s">
        <v>3</v>
      </c>
      <c r="C47" s="523"/>
      <c r="D47" s="524"/>
      <c r="E47" s="525"/>
      <c r="F47" s="525"/>
      <c r="G47" s="525"/>
      <c r="H47" s="525"/>
      <c r="I47" s="525"/>
      <c r="J47" s="525"/>
      <c r="K47" s="526"/>
      <c r="L47" s="111"/>
      <c r="M47" s="99"/>
      <c r="N47" s="99"/>
      <c r="O47" s="119"/>
      <c r="P47" s="227"/>
      <c r="Q47" s="243"/>
      <c r="R47" s="243"/>
      <c r="S47" s="243"/>
      <c r="T47" s="243"/>
      <c r="Y47" s="304"/>
      <c r="Z47" s="241"/>
      <c r="AA47" s="241"/>
    </row>
    <row r="48" spans="1:27" s="100" customFormat="1" ht="15" customHeight="1" thickTop="1" thickBot="1" x14ac:dyDescent="0.25">
      <c r="A48" s="106"/>
      <c r="B48" s="588"/>
      <c r="C48" s="589"/>
      <c r="D48" s="202"/>
      <c r="E48" s="19"/>
      <c r="F48" s="19"/>
      <c r="G48" s="19"/>
      <c r="H48" s="19"/>
      <c r="I48" s="19"/>
      <c r="J48" s="19"/>
      <c r="K48" s="19"/>
      <c r="L48" s="17"/>
      <c r="M48" s="9"/>
      <c r="N48" s="9"/>
      <c r="O48" s="119"/>
      <c r="P48" s="239"/>
      <c r="Q48" s="243"/>
      <c r="R48" s="243"/>
      <c r="S48" s="243"/>
      <c r="T48" s="243"/>
      <c r="Y48" s="139"/>
      <c r="Z48" s="139"/>
      <c r="AA48" s="139"/>
    </row>
    <row r="49" spans="1:52" ht="16.5" thickTop="1" thickBot="1" x14ac:dyDescent="0.3">
      <c r="A49" s="4"/>
      <c r="B49" s="544" t="s">
        <v>10</v>
      </c>
      <c r="C49" s="545"/>
      <c r="D49" s="545"/>
      <c r="E49" s="545"/>
      <c r="F49" s="545"/>
      <c r="G49" s="545"/>
      <c r="H49" s="545"/>
      <c r="I49" s="545"/>
      <c r="J49" s="545"/>
      <c r="K49" s="545"/>
      <c r="L49" s="545"/>
      <c r="M49" s="545"/>
      <c r="N49" s="545"/>
      <c r="O49" s="232"/>
      <c r="P49" s="239"/>
      <c r="Q49" s="221"/>
      <c r="Y49" s="139"/>
      <c r="Z49" s="139"/>
      <c r="AA49" s="139"/>
    </row>
    <row r="50" spans="1:52" ht="17.25" customHeight="1" thickTop="1" thickBot="1" x14ac:dyDescent="0.3">
      <c r="B50" s="7"/>
      <c r="C50" s="7"/>
      <c r="D50" s="7"/>
      <c r="E50" s="7"/>
      <c r="F50" s="7"/>
      <c r="G50" s="7"/>
      <c r="H50" s="7"/>
      <c r="I50" s="7"/>
      <c r="J50" s="7"/>
      <c r="K50" s="7"/>
      <c r="L50" s="7"/>
      <c r="M50" s="11"/>
      <c r="N50" s="11"/>
      <c r="O50" s="229"/>
      <c r="P50" s="239"/>
      <c r="Q50" s="221"/>
      <c r="Y50" s="139"/>
      <c r="Z50" s="139"/>
      <c r="AA50" s="139"/>
    </row>
    <row r="51" spans="1:52" ht="13.5" customHeight="1" thickTop="1" thickBot="1" x14ac:dyDescent="0.3">
      <c r="A51" s="8"/>
      <c r="B51" s="662" t="s">
        <v>11</v>
      </c>
      <c r="C51" s="600"/>
      <c r="D51" s="600"/>
      <c r="E51" s="600"/>
      <c r="F51" s="600"/>
      <c r="G51" s="600"/>
      <c r="H51" s="600"/>
      <c r="I51" s="599" t="s">
        <v>5</v>
      </c>
      <c r="J51" s="600"/>
      <c r="K51" s="599" t="s">
        <v>6</v>
      </c>
      <c r="L51" s="600"/>
      <c r="M51" s="599" t="s">
        <v>259</v>
      </c>
      <c r="N51" s="661"/>
      <c r="O51" s="232"/>
      <c r="P51" s="241"/>
      <c r="Q51" s="221"/>
    </row>
    <row r="52" spans="1:52" s="100" customFormat="1" ht="15.75" customHeight="1" thickTop="1" thickBot="1" x14ac:dyDescent="0.25">
      <c r="A52" s="119"/>
      <c r="B52" s="663" t="s">
        <v>12</v>
      </c>
      <c r="C52" s="664"/>
      <c r="D52" s="664"/>
      <c r="E52" s="664"/>
      <c r="F52" s="664"/>
      <c r="G52" s="664"/>
      <c r="H52" s="664"/>
      <c r="I52" s="656">
        <f ca="1">S66</f>
        <v>0</v>
      </c>
      <c r="J52" s="658"/>
      <c r="K52" s="656">
        <f ca="1">AC89</f>
        <v>0</v>
      </c>
      <c r="L52" s="658"/>
      <c r="M52" s="656">
        <f ca="1">I52-K52</f>
        <v>0</v>
      </c>
      <c r="N52" s="657"/>
      <c r="O52" s="236"/>
      <c r="P52" s="241"/>
      <c r="Q52" s="221"/>
    </row>
    <row r="53" spans="1:52" s="100" customFormat="1" ht="15.75" customHeight="1" thickTop="1" thickBot="1" x14ac:dyDescent="0.25">
      <c r="A53" s="119"/>
      <c r="B53" s="659" t="s">
        <v>38</v>
      </c>
      <c r="C53" s="660"/>
      <c r="D53" s="660"/>
      <c r="E53" s="660"/>
      <c r="F53" s="660"/>
      <c r="G53" s="660"/>
      <c r="H53" s="660"/>
      <c r="I53" s="529">
        <f ca="1">T66</f>
        <v>0</v>
      </c>
      <c r="J53" s="530"/>
      <c r="K53" s="529">
        <f ca="1">AD89</f>
        <v>0</v>
      </c>
      <c r="L53" s="530"/>
      <c r="M53" s="656">
        <f t="shared" ref="M53:M56" ca="1" si="0">I53-K53</f>
        <v>0</v>
      </c>
      <c r="N53" s="657"/>
      <c r="O53" s="236"/>
      <c r="P53" s="241"/>
      <c r="Q53" s="221"/>
    </row>
    <row r="54" spans="1:52" s="100" customFormat="1" ht="15.75" customHeight="1" thickTop="1" thickBot="1" x14ac:dyDescent="0.25">
      <c r="A54" s="119"/>
      <c r="B54" s="659" t="s">
        <v>13</v>
      </c>
      <c r="C54" s="660"/>
      <c r="D54" s="660"/>
      <c r="E54" s="660"/>
      <c r="F54" s="660"/>
      <c r="G54" s="660"/>
      <c r="H54" s="660"/>
      <c r="I54" s="529">
        <f ca="1">U66</f>
        <v>0</v>
      </c>
      <c r="J54" s="530"/>
      <c r="K54" s="529">
        <f ca="1">AE89</f>
        <v>0</v>
      </c>
      <c r="L54" s="530"/>
      <c r="M54" s="656">
        <f t="shared" ca="1" si="0"/>
        <v>0</v>
      </c>
      <c r="N54" s="657"/>
      <c r="O54" s="236"/>
      <c r="P54" s="241"/>
      <c r="Q54" s="221"/>
    </row>
    <row r="55" spans="1:52" s="100" customFormat="1" ht="15.75" customHeight="1" thickTop="1" thickBot="1" x14ac:dyDescent="0.25">
      <c r="A55" s="119"/>
      <c r="B55" s="659" t="s">
        <v>204</v>
      </c>
      <c r="C55" s="660"/>
      <c r="D55" s="660"/>
      <c r="E55" s="660"/>
      <c r="F55" s="660"/>
      <c r="G55" s="660"/>
      <c r="H55" s="660"/>
      <c r="I55" s="529">
        <f ca="1">V66</f>
        <v>0</v>
      </c>
      <c r="J55" s="530"/>
      <c r="K55" s="529">
        <f ca="1">AF89</f>
        <v>0</v>
      </c>
      <c r="L55" s="530"/>
      <c r="M55" s="656">
        <f t="shared" ca="1" si="0"/>
        <v>0</v>
      </c>
      <c r="N55" s="657"/>
      <c r="O55" s="236"/>
      <c r="P55" s="241"/>
      <c r="Q55" s="221"/>
      <c r="AE55" s="100" t="s">
        <v>258</v>
      </c>
    </row>
    <row r="56" spans="1:52" s="100" customFormat="1" ht="15.75" customHeight="1" thickTop="1" thickBot="1" x14ac:dyDescent="0.25">
      <c r="A56" s="119"/>
      <c r="B56" s="582" t="s">
        <v>14</v>
      </c>
      <c r="C56" s="583"/>
      <c r="D56" s="583"/>
      <c r="E56" s="583"/>
      <c r="F56" s="583"/>
      <c r="G56" s="583"/>
      <c r="H56" s="584"/>
      <c r="I56" s="604">
        <f ca="1">W66</f>
        <v>0</v>
      </c>
      <c r="J56" s="605"/>
      <c r="K56" s="604">
        <f ca="1">AG89</f>
        <v>0</v>
      </c>
      <c r="L56" s="605"/>
      <c r="M56" s="604">
        <f t="shared" ca="1" si="0"/>
        <v>0</v>
      </c>
      <c r="N56" s="606"/>
      <c r="O56" s="236"/>
      <c r="P56" s="241"/>
      <c r="Q56" s="221"/>
    </row>
    <row r="57" spans="1:52" s="100" customFormat="1" ht="0.75" customHeight="1" thickTop="1" thickBot="1" x14ac:dyDescent="0.25">
      <c r="A57" s="119"/>
      <c r="B57" s="725"/>
      <c r="C57" s="726"/>
      <c r="D57" s="726"/>
      <c r="E57" s="726"/>
      <c r="F57" s="726"/>
      <c r="G57" s="726"/>
      <c r="H57" s="727"/>
      <c r="I57" s="527"/>
      <c r="J57" s="724"/>
      <c r="K57" s="527"/>
      <c r="L57" s="724"/>
      <c r="M57" s="527"/>
      <c r="N57" s="528"/>
      <c r="O57" s="236"/>
      <c r="P57" s="241"/>
      <c r="Q57" s="221"/>
    </row>
    <row r="58" spans="1:52" s="100" customFormat="1" ht="15.75" customHeight="1" thickTop="1" thickBot="1" x14ac:dyDescent="0.25">
      <c r="A58" s="119"/>
      <c r="B58" s="609" t="s">
        <v>195</v>
      </c>
      <c r="C58" s="610"/>
      <c r="D58" s="610"/>
      <c r="E58" s="610"/>
      <c r="F58" s="610"/>
      <c r="G58" s="610"/>
      <c r="H58" s="611"/>
      <c r="I58" s="531">
        <f ca="1">X66</f>
        <v>0</v>
      </c>
      <c r="J58" s="612"/>
      <c r="K58" s="531">
        <f ca="1">AH89</f>
        <v>0</v>
      </c>
      <c r="L58" s="612"/>
      <c r="M58" s="531"/>
      <c r="N58" s="532"/>
      <c r="O58" s="236"/>
      <c r="P58" s="241"/>
      <c r="Q58" s="221"/>
      <c r="AS58" s="100" t="s">
        <v>273</v>
      </c>
      <c r="AT58" s="100" t="s">
        <v>274</v>
      </c>
    </row>
    <row r="59" spans="1:52" s="100" customFormat="1" ht="15.75" customHeight="1" thickTop="1" thickBot="1" x14ac:dyDescent="0.25">
      <c r="A59" s="119"/>
      <c r="B59" s="538" t="s">
        <v>304</v>
      </c>
      <c r="C59" s="539"/>
      <c r="D59" s="539"/>
      <c r="E59" s="539"/>
      <c r="F59" s="539"/>
      <c r="G59" s="539"/>
      <c r="H59" s="540"/>
      <c r="I59" s="535">
        <f ca="1">Z66+AA66</f>
        <v>0</v>
      </c>
      <c r="J59" s="536"/>
      <c r="K59" s="535">
        <f ca="1">AI89+AJ89</f>
        <v>0</v>
      </c>
      <c r="L59" s="536"/>
      <c r="M59" s="535">
        <f ca="1">I59-K59</f>
        <v>0</v>
      </c>
      <c r="N59" s="566"/>
      <c r="O59" s="236"/>
      <c r="P59" s="411"/>
      <c r="Q59" s="277" t="s">
        <v>161</v>
      </c>
      <c r="AH59" s="383"/>
      <c r="AI59" s="383"/>
      <c r="AJ59" s="383"/>
      <c r="AK59" s="383"/>
      <c r="AS59" s="565" t="s">
        <v>162</v>
      </c>
      <c r="AT59" s="520" t="s">
        <v>165</v>
      </c>
      <c r="AU59" s="559" t="s">
        <v>288</v>
      </c>
      <c r="AV59" s="558" t="s">
        <v>299</v>
      </c>
      <c r="AW59" s="558"/>
      <c r="AX59" s="557" t="s">
        <v>251</v>
      </c>
      <c r="AY59" s="557" t="s">
        <v>216</v>
      </c>
      <c r="AZ59" s="549" t="s">
        <v>254</v>
      </c>
    </row>
    <row r="60" spans="1:52" s="100" customFormat="1" ht="17.25" customHeight="1" thickTop="1" thickBot="1" x14ac:dyDescent="0.25">
      <c r="A60" s="119"/>
      <c r="B60" s="541" t="s">
        <v>305</v>
      </c>
      <c r="C60" s="542"/>
      <c r="D60" s="542"/>
      <c r="E60" s="542"/>
      <c r="F60" s="542"/>
      <c r="G60" s="542"/>
      <c r="H60" s="543"/>
      <c r="I60" s="533">
        <f ca="1">Y66</f>
        <v>0</v>
      </c>
      <c r="J60" s="537"/>
      <c r="K60" s="533"/>
      <c r="L60" s="537"/>
      <c r="M60" s="533">
        <f ca="1">I60</f>
        <v>0</v>
      </c>
      <c r="N60" s="534"/>
      <c r="O60" s="236"/>
      <c r="P60" s="411"/>
      <c r="Q60" s="277"/>
      <c r="AH60" s="383"/>
      <c r="AI60" s="383"/>
      <c r="AJ60" s="383"/>
      <c r="AK60" s="383"/>
      <c r="AS60" s="565"/>
      <c r="AT60" s="520"/>
      <c r="AU60" s="559"/>
      <c r="AV60" s="558"/>
      <c r="AW60" s="558"/>
      <c r="AX60" s="557"/>
      <c r="AY60" s="557"/>
      <c r="AZ60" s="549"/>
    </row>
    <row r="61" spans="1:52" s="100" customFormat="1" ht="15.75" customHeight="1" thickTop="1" thickBot="1" x14ac:dyDescent="0.3">
      <c r="A61" s="119"/>
      <c r="B61" s="607" t="s">
        <v>8</v>
      </c>
      <c r="C61" s="608"/>
      <c r="D61" s="608"/>
      <c r="E61" s="608"/>
      <c r="F61" s="608"/>
      <c r="G61" s="608"/>
      <c r="H61" s="608"/>
      <c r="I61" s="562">
        <f ca="1">SUM(I52:J60)</f>
        <v>0</v>
      </c>
      <c r="J61" s="564"/>
      <c r="K61" s="562">
        <f ca="1">SUM(K52:L59)</f>
        <v>0</v>
      </c>
      <c r="L61" s="564"/>
      <c r="M61" s="562">
        <f ca="1">SUM(M52:N56,M59:N60)</f>
        <v>0</v>
      </c>
      <c r="N61" s="563"/>
      <c r="O61" s="236"/>
      <c r="P61" s="241"/>
      <c r="Q61" s="221"/>
      <c r="S61" s="561" t="s">
        <v>142</v>
      </c>
      <c r="T61" s="561"/>
      <c r="U61" s="561"/>
      <c r="V61" s="561"/>
      <c r="W61" s="561"/>
      <c r="X61" s="561"/>
      <c r="Y61" s="561"/>
      <c r="Z61" s="561"/>
      <c r="AA61" s="561"/>
      <c r="AB61" s="561"/>
      <c r="AC61" s="560" t="s">
        <v>257</v>
      </c>
      <c r="AD61" s="560"/>
      <c r="AE61" s="560"/>
      <c r="AF61" s="560"/>
      <c r="AG61" s="560"/>
      <c r="AH61" s="560"/>
      <c r="AI61" s="560"/>
      <c r="AJ61" s="560"/>
      <c r="AK61" s="560"/>
      <c r="AL61" s="521" t="s">
        <v>264</v>
      </c>
      <c r="AM61" s="521"/>
      <c r="AN61" s="521"/>
      <c r="AO61" s="521"/>
      <c r="AP61" s="521"/>
      <c r="AQ61" s="521"/>
      <c r="AR61" s="521"/>
      <c r="AS61" s="565"/>
      <c r="AT61" s="520"/>
      <c r="AU61" s="559"/>
      <c r="AV61" s="558"/>
      <c r="AW61" s="558"/>
      <c r="AX61" s="557"/>
      <c r="AY61" s="557"/>
      <c r="AZ61" s="549"/>
    </row>
    <row r="62" spans="1:52" s="100" customFormat="1" ht="15.75" customHeight="1" thickTop="1" thickBot="1" x14ac:dyDescent="0.25">
      <c r="A62" s="119"/>
      <c r="B62" s="728" t="str">
        <f>IF(Réglages!M42="","",Réglages!M42)</f>
        <v/>
      </c>
      <c r="C62" s="729"/>
      <c r="D62" s="729"/>
      <c r="E62" s="729"/>
      <c r="F62" s="729"/>
      <c r="G62" s="729"/>
      <c r="H62" s="729"/>
      <c r="I62" s="729"/>
      <c r="J62" s="729"/>
      <c r="K62" s="729"/>
      <c r="L62" s="729"/>
      <c r="M62" s="729"/>
      <c r="N62" s="730"/>
      <c r="O62" s="236" t="s">
        <v>26</v>
      </c>
      <c r="P62" s="239"/>
      <c r="Q62" s="221"/>
      <c r="R62" s="281" t="s">
        <v>163</v>
      </c>
      <c r="S62" s="280" t="s">
        <v>150</v>
      </c>
      <c r="T62" s="280" t="s">
        <v>150</v>
      </c>
      <c r="U62" s="280" t="s">
        <v>150</v>
      </c>
      <c r="V62" s="280" t="s">
        <v>150</v>
      </c>
      <c r="W62" s="280" t="s">
        <v>150</v>
      </c>
      <c r="X62" s="280" t="s">
        <v>150</v>
      </c>
      <c r="Y62" s="280" t="s">
        <v>150</v>
      </c>
      <c r="Z62" s="280" t="s">
        <v>150</v>
      </c>
      <c r="AA62" s="280" t="s">
        <v>150</v>
      </c>
      <c r="AB62" s="280"/>
      <c r="AC62" s="280" t="s">
        <v>151</v>
      </c>
      <c r="AD62" s="280" t="s">
        <v>151</v>
      </c>
      <c r="AE62" s="280" t="s">
        <v>151</v>
      </c>
      <c r="AF62" s="280" t="s">
        <v>151</v>
      </c>
      <c r="AG62" s="280" t="s">
        <v>151</v>
      </c>
      <c r="AH62" s="280" t="s">
        <v>151</v>
      </c>
      <c r="AI62" s="280" t="s">
        <v>151</v>
      </c>
      <c r="AJ62" s="280" t="s">
        <v>151</v>
      </c>
      <c r="AK62" s="280"/>
      <c r="AL62" s="280" t="s">
        <v>152</v>
      </c>
      <c r="AM62" s="280" t="s">
        <v>152</v>
      </c>
      <c r="AN62" s="280" t="s">
        <v>152</v>
      </c>
      <c r="AO62" s="280" t="s">
        <v>152</v>
      </c>
      <c r="AP62" s="280" t="s">
        <v>152</v>
      </c>
      <c r="AQ62" s="280" t="s">
        <v>152</v>
      </c>
      <c r="AR62" s="280"/>
      <c r="AS62" s="280" t="s">
        <v>151</v>
      </c>
      <c r="AT62" s="280" t="s">
        <v>151</v>
      </c>
      <c r="AU62" s="280" t="s">
        <v>151</v>
      </c>
      <c r="AV62" s="318" t="s">
        <v>151</v>
      </c>
      <c r="AW62" s="318" t="s">
        <v>152</v>
      </c>
      <c r="AX62" s="318" t="s">
        <v>252</v>
      </c>
      <c r="AY62" s="318" t="s">
        <v>252</v>
      </c>
      <c r="AZ62" s="549"/>
    </row>
    <row r="63" spans="1:52" ht="30.6" customHeight="1" thickTop="1" thickBot="1" x14ac:dyDescent="0.3">
      <c r="A63" s="8"/>
      <c r="B63" s="544" t="s">
        <v>27</v>
      </c>
      <c r="C63" s="545"/>
      <c r="D63" s="545"/>
      <c r="E63" s="545"/>
      <c r="F63" s="545"/>
      <c r="G63" s="545"/>
      <c r="H63" s="545"/>
      <c r="I63" s="545"/>
      <c r="J63" s="545"/>
      <c r="K63" s="545"/>
      <c r="L63" s="545"/>
      <c r="M63" s="545"/>
      <c r="N63" s="546"/>
      <c r="O63" s="232"/>
      <c r="P63" s="239"/>
      <c r="Q63" s="221"/>
      <c r="S63" s="255" t="s">
        <v>143</v>
      </c>
      <c r="T63" s="256" t="s">
        <v>197</v>
      </c>
      <c r="U63" s="256" t="s">
        <v>145</v>
      </c>
      <c r="V63" s="332" t="s">
        <v>187</v>
      </c>
      <c r="W63" s="332" t="s">
        <v>198</v>
      </c>
      <c r="X63" s="332" t="s">
        <v>196</v>
      </c>
      <c r="Y63" s="257" t="s">
        <v>149</v>
      </c>
      <c r="Z63" s="332" t="s">
        <v>265</v>
      </c>
      <c r="AA63" s="332" t="s">
        <v>267</v>
      </c>
      <c r="AB63" s="285" t="s">
        <v>166</v>
      </c>
      <c r="AC63" s="255" t="s">
        <v>143</v>
      </c>
      <c r="AD63" s="256" t="s">
        <v>144</v>
      </c>
      <c r="AE63" s="256" t="s">
        <v>145</v>
      </c>
      <c r="AF63" s="256" t="s">
        <v>187</v>
      </c>
      <c r="AG63" s="256" t="s">
        <v>146</v>
      </c>
      <c r="AH63" s="257" t="s">
        <v>270</v>
      </c>
      <c r="AI63" s="332" t="s">
        <v>265</v>
      </c>
      <c r="AJ63" s="332" t="s">
        <v>267</v>
      </c>
      <c r="AK63" s="286" t="s">
        <v>166</v>
      </c>
      <c r="AL63" s="255" t="s">
        <v>143</v>
      </c>
      <c r="AM63" s="256" t="s">
        <v>144</v>
      </c>
      <c r="AN63" s="256" t="s">
        <v>145</v>
      </c>
      <c r="AO63" s="256" t="s">
        <v>187</v>
      </c>
      <c r="AP63" s="256" t="s">
        <v>146</v>
      </c>
      <c r="AQ63" s="257" t="s">
        <v>149</v>
      </c>
      <c r="AR63" s="287" t="s">
        <v>166</v>
      </c>
      <c r="AS63" s="257"/>
      <c r="AT63" s="257"/>
      <c r="AU63" s="319" t="s">
        <v>41</v>
      </c>
      <c r="AV63" s="319" t="s">
        <v>178</v>
      </c>
      <c r="AW63" s="319" t="s">
        <v>177</v>
      </c>
      <c r="AZ63" s="549"/>
    </row>
    <row r="64" spans="1:52" ht="14.25" customHeight="1" thickTop="1" thickBot="1" x14ac:dyDescent="0.3">
      <c r="B64" s="7"/>
      <c r="C64" s="7"/>
      <c r="D64" s="7"/>
      <c r="E64" s="7"/>
      <c r="F64" s="7"/>
      <c r="G64" s="7"/>
      <c r="H64" s="7"/>
      <c r="I64" s="7"/>
      <c r="J64" s="7"/>
      <c r="K64" s="7"/>
      <c r="L64" s="7"/>
      <c r="M64" s="11"/>
      <c r="N64" s="11"/>
      <c r="O64" s="229"/>
      <c r="P64" s="239"/>
      <c r="Q64" s="221"/>
      <c r="R64" s="305" t="s">
        <v>167</v>
      </c>
      <c r="S64" s="44" t="s">
        <v>168</v>
      </c>
      <c r="T64" s="306" t="s">
        <v>171</v>
      </c>
      <c r="U64" s="306" t="s">
        <v>170</v>
      </c>
      <c r="V64" s="327" t="s">
        <v>173</v>
      </c>
      <c r="W64" s="327" t="s">
        <v>169</v>
      </c>
      <c r="X64" s="327" t="s">
        <v>175</v>
      </c>
      <c r="Y64" s="328" t="s">
        <v>174</v>
      </c>
      <c r="Z64" s="306" t="s">
        <v>268</v>
      </c>
      <c r="AA64" s="306" t="s">
        <v>266</v>
      </c>
      <c r="AB64" s="306"/>
      <c r="AC64" s="308" t="str">
        <f t="shared" ref="AC64:AH64" si="1">S64</f>
        <v>Case_equipement</v>
      </c>
      <c r="AD64" s="306" t="str">
        <f t="shared" si="1"/>
        <v>Case_pers_tot</v>
      </c>
      <c r="AE64" s="306" t="str">
        <f t="shared" si="1"/>
        <v>Case_fonctionnement_tot</v>
      </c>
      <c r="AF64" s="306" t="str">
        <f t="shared" si="1"/>
        <v>Case_prestationServiceExterne</v>
      </c>
      <c r="AG64" s="306" t="str">
        <f t="shared" si="1"/>
        <v>Case_facturation_interne</v>
      </c>
      <c r="AH64" s="307" t="str">
        <f t="shared" si="1"/>
        <v>Case_frais_gestion</v>
      </c>
      <c r="AI64" s="306" t="str">
        <f>Z64</f>
        <v>case_Frais_de_struc_pers</v>
      </c>
      <c r="AJ64" s="306" t="str">
        <f>AA64</f>
        <v>case_Frais_de_struc_autre</v>
      </c>
      <c r="AK64" s="306"/>
      <c r="AL64" s="308" t="str">
        <f>S64</f>
        <v>Case_equipement</v>
      </c>
      <c r="AM64" s="306" t="str">
        <f>T64</f>
        <v>Case_pers_tot</v>
      </c>
      <c r="AN64" s="306" t="str">
        <f>U64</f>
        <v>Case_fonctionnement_tot</v>
      </c>
      <c r="AO64" s="306" t="str">
        <f>V64</f>
        <v>Case_prestationServiceExterne</v>
      </c>
      <c r="AP64" s="306" t="str">
        <f>W64</f>
        <v>Case_facturation_interne</v>
      </c>
      <c r="AQ64" s="307" t="str">
        <f>Y64</f>
        <v>Case_frais_environnement</v>
      </c>
      <c r="AR64" s="307"/>
      <c r="AS64" s="307" t="s">
        <v>172</v>
      </c>
      <c r="AT64" s="307" t="s">
        <v>173</v>
      </c>
      <c r="AU64" s="426" t="s">
        <v>287</v>
      </c>
      <c r="AV64" s="44" t="s">
        <v>182</v>
      </c>
      <c r="AW64" s="44" t="s">
        <v>182</v>
      </c>
      <c r="AX64" s="44" t="s">
        <v>253</v>
      </c>
      <c r="AY64" s="44" t="s">
        <v>261</v>
      </c>
      <c r="AZ64" s="549"/>
    </row>
    <row r="65" spans="1:52" ht="12" customHeight="1" thickTop="1" thickBot="1" x14ac:dyDescent="0.3">
      <c r="A65" s="8"/>
      <c r="B65" s="731" t="s">
        <v>31</v>
      </c>
      <c r="C65" s="732"/>
      <c r="D65" s="733"/>
      <c r="E65" s="734" t="s">
        <v>28</v>
      </c>
      <c r="F65" s="736"/>
      <c r="G65" s="476" t="s">
        <v>353</v>
      </c>
      <c r="H65" s="481"/>
      <c r="I65" s="388" t="s">
        <v>5</v>
      </c>
      <c r="J65" s="388" t="s">
        <v>223</v>
      </c>
      <c r="K65" s="388" t="s">
        <v>260</v>
      </c>
      <c r="L65" s="388" t="s">
        <v>6</v>
      </c>
      <c r="M65" s="734" t="s">
        <v>259</v>
      </c>
      <c r="N65" s="735"/>
      <c r="O65" s="232"/>
      <c r="P65" s="241"/>
      <c r="Q65" s="221"/>
      <c r="S65" s="263"/>
      <c r="T65" s="263"/>
      <c r="U65" s="263"/>
      <c r="V65" s="263"/>
      <c r="W65" s="263"/>
      <c r="X65" s="263"/>
      <c r="Y65" s="263"/>
      <c r="Z65" s="263"/>
      <c r="AA65" s="263"/>
      <c r="AB65" s="263"/>
      <c r="AC65" s="262"/>
      <c r="AD65" s="262"/>
      <c r="AE65" s="262"/>
      <c r="AF65" s="262"/>
      <c r="AG65" s="262"/>
      <c r="AH65" s="262"/>
      <c r="AI65" s="262"/>
      <c r="AJ65" s="262"/>
      <c r="AK65" s="262"/>
      <c r="AL65" s="261"/>
      <c r="AM65" s="261"/>
      <c r="AN65" s="261"/>
      <c r="AO65" s="261"/>
      <c r="AP65" s="261"/>
      <c r="AQ65" s="261"/>
      <c r="AR65" s="261"/>
      <c r="AS65" s="278"/>
      <c r="AT65" s="283"/>
      <c r="AU65" s="428"/>
    </row>
    <row r="66" spans="1:52" s="100" customFormat="1" ht="17.25" customHeight="1" thickTop="1" thickBot="1" x14ac:dyDescent="0.25">
      <c r="A66" s="254">
        <v>1</v>
      </c>
      <c r="B66" s="517" t="str">
        <f ca="1">IF(INDIRECT("'"&amp;Q67&amp;"'!D$9")="","",INDIRECT("'"&amp;Q67&amp;"'!D$9"))</f>
        <v/>
      </c>
      <c r="C66" s="518" t="str">
        <f>IF(Part2!$D$7="", "", Part2!$D$7)</f>
        <v/>
      </c>
      <c r="D66" s="519"/>
      <c r="E66" s="580" t="str">
        <f ca="1">IF(INDIRECT("'"&amp;Q67&amp;"'!D$7")="","",INDIRECT("'"&amp;Q67&amp;"'!D$7"))</f>
        <v/>
      </c>
      <c r="F66" s="581"/>
      <c r="G66" s="478" t="str">
        <f>IF(VoletGeneral!D38&lt;&gt;0, VoletGeneral!D38,"")</f>
        <v/>
      </c>
      <c r="H66" s="480"/>
      <c r="I66" s="409">
        <f ca="1">AB67</f>
        <v>0</v>
      </c>
      <c r="J66" s="401">
        <f ca="1">AK67</f>
        <v>0</v>
      </c>
      <c r="K66" s="410">
        <f ca="1">AY67</f>
        <v>0</v>
      </c>
      <c r="L66" s="409">
        <f t="shared" ref="L66" ca="1" si="2">J66*K66</f>
        <v>0</v>
      </c>
      <c r="M66" s="547">
        <f ca="1">I66-L66</f>
        <v>0</v>
      </c>
      <c r="N66" s="548"/>
      <c r="O66" s="236"/>
      <c r="P66" s="245"/>
      <c r="Q66" s="251" t="s">
        <v>141</v>
      </c>
      <c r="R66" s="100" t="s">
        <v>153</v>
      </c>
      <c r="S66" s="288">
        <f ca="1">SUM(S67:S86)</f>
        <v>0</v>
      </c>
      <c r="T66" s="289">
        <f t="shared" ref="T66:AQ66" ca="1" si="3">SUM(T67:T86)</f>
        <v>0</v>
      </c>
      <c r="U66" s="289">
        <f ca="1">SUM(U67:U86)</f>
        <v>0</v>
      </c>
      <c r="V66" s="289">
        <f t="shared" ca="1" si="3"/>
        <v>0</v>
      </c>
      <c r="W66" s="289">
        <f t="shared" ca="1" si="3"/>
        <v>0</v>
      </c>
      <c r="X66" s="289">
        <f t="shared" ca="1" si="3"/>
        <v>0</v>
      </c>
      <c r="Y66" s="290">
        <f t="shared" ca="1" si="3"/>
        <v>0</v>
      </c>
      <c r="Z66" s="290">
        <f t="shared" ca="1" si="3"/>
        <v>0</v>
      </c>
      <c r="AA66" s="290">
        <f t="shared" ca="1" si="3"/>
        <v>0</v>
      </c>
      <c r="AB66" s="291">
        <f t="shared" ca="1" si="3"/>
        <v>0</v>
      </c>
      <c r="AC66" s="288">
        <f t="shared" ca="1" si="3"/>
        <v>0</v>
      </c>
      <c r="AD66" s="289">
        <f t="shared" ca="1" si="3"/>
        <v>0</v>
      </c>
      <c r="AE66" s="289">
        <f ca="1">SUM(AE67:AE86)</f>
        <v>0</v>
      </c>
      <c r="AF66" s="289">
        <f t="shared" ca="1" si="3"/>
        <v>0</v>
      </c>
      <c r="AG66" s="289">
        <f t="shared" ca="1" si="3"/>
        <v>0</v>
      </c>
      <c r="AH66" s="290">
        <f t="shared" ca="1" si="3"/>
        <v>0</v>
      </c>
      <c r="AI66" s="290">
        <f t="shared" ca="1" si="3"/>
        <v>0</v>
      </c>
      <c r="AJ66" s="290">
        <f t="shared" ca="1" si="3"/>
        <v>0</v>
      </c>
      <c r="AK66" s="292">
        <f ca="1">SUM(AK67:AK86)</f>
        <v>0</v>
      </c>
      <c r="AL66" s="288">
        <f ca="1">SUM(AL67:AL86)</f>
        <v>0</v>
      </c>
      <c r="AM66" s="289">
        <f t="shared" ca="1" si="3"/>
        <v>0</v>
      </c>
      <c r="AN66" s="289">
        <f t="shared" ca="1" si="3"/>
        <v>0</v>
      </c>
      <c r="AO66" s="289">
        <f t="shared" ca="1" si="3"/>
        <v>0</v>
      </c>
      <c r="AP66" s="289">
        <f t="shared" ca="1" si="3"/>
        <v>0</v>
      </c>
      <c r="AQ66" s="290">
        <f t="shared" ca="1" si="3"/>
        <v>0</v>
      </c>
      <c r="AR66" s="293">
        <f ca="1">SUM(AR67:AR86)</f>
        <v>0</v>
      </c>
      <c r="AS66" s="290">
        <f t="shared" ref="AS66:AW66" ca="1" si="4">SUM(AS67:AS86)</f>
        <v>0</v>
      </c>
      <c r="AT66" s="290">
        <f t="shared" ca="1" si="4"/>
        <v>0</v>
      </c>
      <c r="AU66" s="290">
        <f t="shared" ref="AU66" ca="1" si="5">SUM(AU67:AU86)</f>
        <v>0</v>
      </c>
      <c r="AV66" s="288">
        <f ca="1">SUM(AV67:AV86)</f>
        <v>0</v>
      </c>
      <c r="AW66" s="290">
        <f t="shared" ca="1" si="4"/>
        <v>0</v>
      </c>
      <c r="AX66" s="290"/>
      <c r="AY66" s="402"/>
      <c r="AZ66" s="415">
        <f ca="1">SUM(AZ67:AZ86)</f>
        <v>0</v>
      </c>
    </row>
    <row r="67" spans="1:52" s="100" customFormat="1" ht="24" customHeight="1" thickTop="1" thickBot="1" x14ac:dyDescent="0.25">
      <c r="A67" s="254">
        <v>2</v>
      </c>
      <c r="B67" s="517" t="str">
        <f ca="1">IF(INDIRECT("'"&amp;Q68&amp;"'!D$9")="","",INDIRECT("'"&amp;Q68&amp;"'!D$9"))</f>
        <v/>
      </c>
      <c r="C67" s="518" t="str">
        <f>IF(Part2!$D$7="", "", Part2!$D$7)</f>
        <v/>
      </c>
      <c r="D67" s="519"/>
      <c r="E67" s="580" t="str">
        <f ca="1">IF(INDIRECT("'"&amp;Q68&amp;"'!D$7")="","",INDIRECT("'"&amp;Q68&amp;"'!D$7"))</f>
        <v/>
      </c>
      <c r="F67" s="581"/>
      <c r="G67" s="478" t="str">
        <f>IF(Part2!D10&lt;&gt;0,Part2!D10, "")</f>
        <v/>
      </c>
      <c r="H67" s="480"/>
      <c r="I67" s="409">
        <f ca="1">AB68</f>
        <v>0</v>
      </c>
      <c r="J67" s="401">
        <f t="shared" ref="J67:J85" ca="1" si="6">AK68</f>
        <v>0</v>
      </c>
      <c r="K67" s="410">
        <f t="shared" ref="K67:K85" ca="1" si="7">AY68</f>
        <v>0</v>
      </c>
      <c r="L67" s="409">
        <f t="shared" ref="L67:L85" ca="1" si="8">J67*K67</f>
        <v>0</v>
      </c>
      <c r="M67" s="547">
        <f t="shared" ref="M67:M85" ca="1" si="9">I67-L67</f>
        <v>0</v>
      </c>
      <c r="N67" s="548"/>
      <c r="O67" s="236"/>
      <c r="P67" s="247"/>
      <c r="Q67" s="260" t="s">
        <v>128</v>
      </c>
      <c r="R67" s="258"/>
      <c r="S67" s="294">
        <f t="shared" ref="S67:AA82" ca="1" si="10">IFERROR(INDIRECT("'"&amp;$Q67&amp;"'!"&amp;S$62&amp;ROW(INDIRECT("'"&amp;$Q67&amp;"'!"&amp;S$64))),"pas d’onglet part")</f>
        <v>0</v>
      </c>
      <c r="T67" s="295">
        <f t="shared" ca="1" si="10"/>
        <v>0</v>
      </c>
      <c r="U67" s="295">
        <f t="shared" ca="1" si="10"/>
        <v>0</v>
      </c>
      <c r="V67" s="295">
        <f t="shared" ca="1" si="10"/>
        <v>0</v>
      </c>
      <c r="W67" s="295">
        <f t="shared" ca="1" si="10"/>
        <v>0</v>
      </c>
      <c r="X67" s="295">
        <f t="shared" ca="1" si="10"/>
        <v>0</v>
      </c>
      <c r="Y67" s="296">
        <f t="shared" ca="1" si="10"/>
        <v>0</v>
      </c>
      <c r="Z67" s="295">
        <f t="shared" ca="1" si="10"/>
        <v>0</v>
      </c>
      <c r="AA67" s="295">
        <f t="shared" ca="1" si="10"/>
        <v>0</v>
      </c>
      <c r="AB67" s="390">
        <f ca="1">SUM(S67:AA67)</f>
        <v>0</v>
      </c>
      <c r="AC67" s="294">
        <f t="shared" ref="AC67:AJ82" ca="1" si="11">IFERROR(INDIRECT("'"&amp;$Q67&amp;"'!"&amp;AC$62&amp;ROW(INDIRECT("'"&amp;$Q67&amp;"'!"&amp;AC$64))),"pas d’onglet part")</f>
        <v>0</v>
      </c>
      <c r="AD67" s="295">
        <f t="shared" ca="1" si="11"/>
        <v>0</v>
      </c>
      <c r="AE67" s="295">
        <f t="shared" ca="1" si="11"/>
        <v>0</v>
      </c>
      <c r="AF67" s="295">
        <f t="shared" ca="1" si="11"/>
        <v>0</v>
      </c>
      <c r="AG67" s="295">
        <f t="shared" ca="1" si="11"/>
        <v>0</v>
      </c>
      <c r="AH67" s="296">
        <f t="shared" ca="1" si="11"/>
        <v>0</v>
      </c>
      <c r="AI67" s="295">
        <f t="shared" ca="1" si="11"/>
        <v>0</v>
      </c>
      <c r="AJ67" s="295">
        <f t="shared" ca="1" si="11"/>
        <v>0</v>
      </c>
      <c r="AK67" s="393">
        <f ca="1">SUM(AC67:AJ67)</f>
        <v>0</v>
      </c>
      <c r="AL67" s="294">
        <f t="shared" ref="AL67:AQ82" ca="1" si="12">IFERROR(INDIRECT("'"&amp;$Q67&amp;"'!"&amp;AL$62&amp;ROW(INDIRECT("'"&amp;$Q67&amp;"'!"&amp;AL$64))),"pas d’onglet part")</f>
        <v>0</v>
      </c>
      <c r="AM67" s="295">
        <f t="shared" ca="1" si="12"/>
        <v>0</v>
      </c>
      <c r="AN67" s="295">
        <f t="shared" ca="1" si="12"/>
        <v>0</v>
      </c>
      <c r="AO67" s="295">
        <f t="shared" ca="1" si="12"/>
        <v>0</v>
      </c>
      <c r="AP67" s="295">
        <f t="shared" ca="1" si="12"/>
        <v>0</v>
      </c>
      <c r="AQ67" s="296">
        <f t="shared" ca="1" si="12"/>
        <v>0</v>
      </c>
      <c r="AR67" s="397">
        <f ca="1">SUM(AL67:AQ67)</f>
        <v>0</v>
      </c>
      <c r="AS67" s="296">
        <f t="shared" ref="AS67:AY82" ca="1" si="13">IFERROR(INDIRECT("'"&amp;$Q67&amp;"'!"&amp;AS$62&amp;ROW(INDIRECT("'"&amp;$Q67&amp;"'!"&amp;AS$64))),"pas d’onglet part")</f>
        <v>0</v>
      </c>
      <c r="AT67" s="296">
        <f t="shared" ca="1" si="13"/>
        <v>0</v>
      </c>
      <c r="AU67" s="296">
        <f t="shared" ca="1" si="13"/>
        <v>0</v>
      </c>
      <c r="AV67" s="294">
        <f t="shared" ca="1" si="13"/>
        <v>0</v>
      </c>
      <c r="AW67" s="296">
        <f t="shared" ca="1" si="13"/>
        <v>0</v>
      </c>
      <c r="AX67" s="296" t="str">
        <f t="shared" ref="AX67:AX82" ca="1" si="14">INDIRECT("'"&amp;$Q67&amp;"'!"&amp;AX$62&amp;ROW(INDIRECT("'"&amp;$Q67&amp;"'!"&amp;AX$64)))</f>
        <v>Part. non finançable</v>
      </c>
      <c r="AY67" s="404">
        <f t="shared" ca="1" si="13"/>
        <v>0</v>
      </c>
      <c r="AZ67" s="296">
        <f t="shared" ref="AZ67:AZ86" ca="1" si="15">(AK67-AH67)*AY67</f>
        <v>0</v>
      </c>
    </row>
    <row r="68" spans="1:52" s="100" customFormat="1" ht="24" customHeight="1" thickTop="1" thickBot="1" x14ac:dyDescent="0.25">
      <c r="A68" s="254">
        <v>3</v>
      </c>
      <c r="B68" s="517" t="str">
        <f t="shared" ref="B68:B85" ca="1" si="16">IF(INDIRECT("'"&amp;Q69&amp;"'!D$9")="","",INDIRECT("'"&amp;Q69&amp;"'!D$9"))</f>
        <v/>
      </c>
      <c r="C68" s="518" t="str">
        <f>IF(Part2!$D$7="", "", Part2!$D$7)</f>
        <v/>
      </c>
      <c r="D68" s="519"/>
      <c r="E68" s="580" t="str">
        <f t="shared" ref="E68:E85" ca="1" si="17">IF(INDIRECT("'"&amp;Q69&amp;"'!D$7")="","",INDIRECT("'"&amp;Q69&amp;"'!D$7"))</f>
        <v/>
      </c>
      <c r="F68" s="581"/>
      <c r="G68" s="478" t="str">
        <f>IF(Part3!D10&lt;&gt;0,Part3!D10, "")</f>
        <v/>
      </c>
      <c r="H68" s="480"/>
      <c r="I68" s="409">
        <f ca="1">AB69</f>
        <v>0</v>
      </c>
      <c r="J68" s="401">
        <f t="shared" ca="1" si="6"/>
        <v>0</v>
      </c>
      <c r="K68" s="410">
        <f t="shared" ca="1" si="7"/>
        <v>0</v>
      </c>
      <c r="L68" s="409">
        <f t="shared" ca="1" si="8"/>
        <v>0</v>
      </c>
      <c r="M68" s="547">
        <f t="shared" ca="1" si="9"/>
        <v>0</v>
      </c>
      <c r="N68" s="548"/>
      <c r="O68" s="236"/>
      <c r="P68" s="246"/>
      <c r="Q68" s="252" t="s">
        <v>121</v>
      </c>
      <c r="R68" s="248"/>
      <c r="S68" s="297">
        <f t="shared" ca="1" si="10"/>
        <v>0</v>
      </c>
      <c r="T68" s="298">
        <f t="shared" ca="1" si="10"/>
        <v>0</v>
      </c>
      <c r="U68" s="298">
        <f t="shared" ca="1" si="10"/>
        <v>0</v>
      </c>
      <c r="V68" s="298">
        <f t="shared" ca="1" si="10"/>
        <v>0</v>
      </c>
      <c r="W68" s="298">
        <f t="shared" ca="1" si="10"/>
        <v>0</v>
      </c>
      <c r="X68" s="298">
        <f t="shared" ca="1" si="10"/>
        <v>0</v>
      </c>
      <c r="Y68" s="299">
        <f t="shared" ca="1" si="10"/>
        <v>0</v>
      </c>
      <c r="Z68" s="298">
        <f t="shared" ca="1" si="10"/>
        <v>0</v>
      </c>
      <c r="AA68" s="298">
        <f t="shared" ca="1" si="10"/>
        <v>0</v>
      </c>
      <c r="AB68" s="391">
        <f ca="1">SUM(S68:AA68)</f>
        <v>0</v>
      </c>
      <c r="AC68" s="297">
        <f t="shared" ca="1" si="11"/>
        <v>0</v>
      </c>
      <c r="AD68" s="298">
        <f t="shared" ca="1" si="11"/>
        <v>0</v>
      </c>
      <c r="AE68" s="298">
        <f t="shared" ca="1" si="11"/>
        <v>0</v>
      </c>
      <c r="AF68" s="298">
        <f t="shared" ca="1" si="11"/>
        <v>0</v>
      </c>
      <c r="AG68" s="298">
        <f t="shared" ca="1" si="11"/>
        <v>0</v>
      </c>
      <c r="AH68" s="299">
        <f t="shared" ca="1" si="11"/>
        <v>0</v>
      </c>
      <c r="AI68" s="298">
        <f t="shared" ca="1" si="11"/>
        <v>0</v>
      </c>
      <c r="AJ68" s="298">
        <f ca="1">IFERROR(INDIRECT("'"&amp;$Q68&amp;"'!"&amp;AJ$62&amp;ROW(INDIRECT("'"&amp;$Q68&amp;"'!"&amp;AJ$64))),"pas d’onglet part")</f>
        <v>0</v>
      </c>
      <c r="AK68" s="394">
        <f t="shared" ref="AK68:AK86" ca="1" si="18">SUM(AC68:AJ68)</f>
        <v>0</v>
      </c>
      <c r="AL68" s="297">
        <f t="shared" ca="1" si="12"/>
        <v>0</v>
      </c>
      <c r="AM68" s="298">
        <f t="shared" ca="1" si="12"/>
        <v>0</v>
      </c>
      <c r="AN68" s="298">
        <f t="shared" ca="1" si="12"/>
        <v>0</v>
      </c>
      <c r="AO68" s="298">
        <f t="shared" ca="1" si="12"/>
        <v>0</v>
      </c>
      <c r="AP68" s="298">
        <f t="shared" ca="1" si="12"/>
        <v>0</v>
      </c>
      <c r="AQ68" s="299">
        <f t="shared" ca="1" si="12"/>
        <v>0</v>
      </c>
      <c r="AR68" s="398">
        <f t="shared" ref="AR68:AR86" ca="1" si="19">SUM(AL68:AQ68)</f>
        <v>0</v>
      </c>
      <c r="AS68" s="299">
        <f t="shared" ca="1" si="13"/>
        <v>0</v>
      </c>
      <c r="AT68" s="299">
        <f t="shared" ca="1" si="13"/>
        <v>0</v>
      </c>
      <c r="AU68" s="299" t="str">
        <f t="shared" ca="1" si="13"/>
        <v>pas d’onglet part</v>
      </c>
      <c r="AV68" s="297">
        <f t="shared" ca="1" si="13"/>
        <v>0</v>
      </c>
      <c r="AW68" s="299">
        <f t="shared" ca="1" si="13"/>
        <v>0</v>
      </c>
      <c r="AX68" s="299" t="str">
        <f t="shared" ca="1" si="14"/>
        <v>Part. non finançable</v>
      </c>
      <c r="AY68" s="413">
        <f t="shared" ca="1" si="13"/>
        <v>0</v>
      </c>
      <c r="AZ68" s="299">
        <f t="shared" ca="1" si="15"/>
        <v>0</v>
      </c>
    </row>
    <row r="69" spans="1:52" s="100" customFormat="1" ht="24" customHeight="1" thickTop="1" thickBot="1" x14ac:dyDescent="0.25">
      <c r="A69" s="254">
        <v>4</v>
      </c>
      <c r="B69" s="517" t="str">
        <f ca="1">IF(INDIRECT("'"&amp;Q70&amp;"'!D$9")="","",INDIRECT("'"&amp;Q70&amp;"'!D$9"))</f>
        <v/>
      </c>
      <c r="C69" s="518" t="str">
        <f>IF(Part2!$D$7="", "", Part2!$D$7)</f>
        <v/>
      </c>
      <c r="D69" s="519"/>
      <c r="E69" s="580" t="str">
        <f t="shared" ca="1" si="17"/>
        <v/>
      </c>
      <c r="F69" s="581"/>
      <c r="G69" s="478" t="str">
        <f>IF(Part4!D10&lt;&gt;0,Part4!D10, "")</f>
        <v/>
      </c>
      <c r="H69" s="480"/>
      <c r="I69" s="409">
        <f t="shared" ref="I69:I85" ca="1" si="20">AB70</f>
        <v>0</v>
      </c>
      <c r="J69" s="401">
        <f t="shared" ca="1" si="6"/>
        <v>0</v>
      </c>
      <c r="K69" s="410">
        <f t="shared" ca="1" si="7"/>
        <v>0</v>
      </c>
      <c r="L69" s="409">
        <f t="shared" ca="1" si="8"/>
        <v>0</v>
      </c>
      <c r="M69" s="547">
        <f t="shared" ca="1" si="9"/>
        <v>0</v>
      </c>
      <c r="N69" s="548"/>
      <c r="O69" s="236"/>
      <c r="P69" s="246"/>
      <c r="Q69" s="252" t="s">
        <v>122</v>
      </c>
      <c r="S69" s="297">
        <f ca="1">IFERROR(INDIRECT("'"&amp;$Q69&amp;"'!"&amp;S$62&amp;ROW(INDIRECT("'"&amp;$Q69&amp;"'!"&amp;S$64))),"pas d’onglet part")</f>
        <v>0</v>
      </c>
      <c r="T69" s="298">
        <f t="shared" ca="1" si="10"/>
        <v>0</v>
      </c>
      <c r="U69" s="298">
        <f ca="1">IFERROR(INDIRECT("'"&amp;$Q69&amp;"'!"&amp;U$62&amp;ROW(INDIRECT("'"&amp;$Q69&amp;"'!"&amp;U$64))),"pas d’onglet part")</f>
        <v>0</v>
      </c>
      <c r="V69" s="298">
        <f t="shared" ca="1" si="10"/>
        <v>0</v>
      </c>
      <c r="W69" s="298">
        <f t="shared" ca="1" si="10"/>
        <v>0</v>
      </c>
      <c r="X69" s="298">
        <f t="shared" ca="1" si="10"/>
        <v>0</v>
      </c>
      <c r="Y69" s="299">
        <f t="shared" ca="1" si="10"/>
        <v>0</v>
      </c>
      <c r="Z69" s="298">
        <f t="shared" ca="1" si="10"/>
        <v>0</v>
      </c>
      <c r="AA69" s="298">
        <f t="shared" ca="1" si="10"/>
        <v>0</v>
      </c>
      <c r="AB69" s="391">
        <f t="shared" ref="AB69:AB86" ca="1" si="21">SUM(S69:AA69)</f>
        <v>0</v>
      </c>
      <c r="AC69" s="297">
        <f t="shared" ca="1" si="11"/>
        <v>0</v>
      </c>
      <c r="AD69" s="298">
        <f t="shared" ca="1" si="11"/>
        <v>0</v>
      </c>
      <c r="AE69" s="298">
        <f t="shared" ca="1" si="11"/>
        <v>0</v>
      </c>
      <c r="AF69" s="298">
        <f t="shared" ca="1" si="11"/>
        <v>0</v>
      </c>
      <c r="AG69" s="298">
        <f t="shared" ca="1" si="11"/>
        <v>0</v>
      </c>
      <c r="AH69" s="299">
        <f t="shared" ca="1" si="11"/>
        <v>0</v>
      </c>
      <c r="AI69" s="298">
        <f t="shared" ca="1" si="11"/>
        <v>0</v>
      </c>
      <c r="AJ69" s="298">
        <f t="shared" ca="1" si="11"/>
        <v>0</v>
      </c>
      <c r="AK69" s="394">
        <f t="shared" ca="1" si="18"/>
        <v>0</v>
      </c>
      <c r="AL69" s="297">
        <f t="shared" ca="1" si="12"/>
        <v>0</v>
      </c>
      <c r="AM69" s="298">
        <f t="shared" ca="1" si="12"/>
        <v>0</v>
      </c>
      <c r="AN69" s="298">
        <f t="shared" ca="1" si="12"/>
        <v>0</v>
      </c>
      <c r="AO69" s="298">
        <f t="shared" ca="1" si="12"/>
        <v>0</v>
      </c>
      <c r="AP69" s="298">
        <f t="shared" ca="1" si="12"/>
        <v>0</v>
      </c>
      <c r="AQ69" s="299">
        <f t="shared" ca="1" si="12"/>
        <v>0</v>
      </c>
      <c r="AR69" s="398">
        <f t="shared" ca="1" si="19"/>
        <v>0</v>
      </c>
      <c r="AS69" s="299">
        <f t="shared" ca="1" si="13"/>
        <v>0</v>
      </c>
      <c r="AT69" s="299">
        <f t="shared" ca="1" si="13"/>
        <v>0</v>
      </c>
      <c r="AU69" s="299" t="str">
        <f t="shared" ca="1" si="13"/>
        <v>pas d’onglet part</v>
      </c>
      <c r="AV69" s="297">
        <f t="shared" ca="1" si="13"/>
        <v>0</v>
      </c>
      <c r="AW69" s="299">
        <f t="shared" ca="1" si="13"/>
        <v>0</v>
      </c>
      <c r="AX69" s="299" t="str">
        <f t="shared" ca="1" si="14"/>
        <v>Part. non finançable</v>
      </c>
      <c r="AY69" s="413">
        <f t="shared" ca="1" si="13"/>
        <v>0</v>
      </c>
      <c r="AZ69" s="299">
        <f t="shared" ca="1" si="15"/>
        <v>0</v>
      </c>
    </row>
    <row r="70" spans="1:52" s="100" customFormat="1" ht="24" customHeight="1" thickTop="1" thickBot="1" x14ac:dyDescent="0.25">
      <c r="A70" s="254">
        <v>5</v>
      </c>
      <c r="B70" s="517" t="str">
        <f t="shared" ca="1" si="16"/>
        <v/>
      </c>
      <c r="C70" s="518" t="str">
        <f>IF(Part2!$D$7="", "", Part2!$D$7)</f>
        <v/>
      </c>
      <c r="D70" s="519"/>
      <c r="E70" s="580" t="str">
        <f t="shared" ca="1" si="17"/>
        <v/>
      </c>
      <c r="F70" s="581"/>
      <c r="G70" s="478" t="str">
        <f>IF(Part5!D10&lt;&gt;0,Part5!D10, "")</f>
        <v/>
      </c>
      <c r="H70" s="480"/>
      <c r="I70" s="409">
        <f t="shared" ca="1" si="20"/>
        <v>0</v>
      </c>
      <c r="J70" s="401">
        <f t="shared" ca="1" si="6"/>
        <v>0</v>
      </c>
      <c r="K70" s="410">
        <f t="shared" ca="1" si="7"/>
        <v>0</v>
      </c>
      <c r="L70" s="409">
        <f t="shared" ca="1" si="8"/>
        <v>0</v>
      </c>
      <c r="M70" s="547">
        <f t="shared" ca="1" si="9"/>
        <v>0</v>
      </c>
      <c r="N70" s="548"/>
      <c r="O70" s="236"/>
      <c r="P70" s="246"/>
      <c r="Q70" s="252" t="s">
        <v>123</v>
      </c>
      <c r="S70" s="297">
        <f t="shared" ref="S70:AA85" ca="1" si="22">IFERROR(INDIRECT("'"&amp;$Q70&amp;"'!"&amp;S$62&amp;ROW(INDIRECT("'"&amp;$Q70&amp;"'!"&amp;S$64))),"pas d’onglet part")</f>
        <v>0</v>
      </c>
      <c r="T70" s="298">
        <f t="shared" ca="1" si="10"/>
        <v>0</v>
      </c>
      <c r="U70" s="298">
        <f t="shared" ca="1" si="10"/>
        <v>0</v>
      </c>
      <c r="V70" s="298">
        <f t="shared" ca="1" si="10"/>
        <v>0</v>
      </c>
      <c r="W70" s="298">
        <f t="shared" ca="1" si="10"/>
        <v>0</v>
      </c>
      <c r="X70" s="298">
        <f t="shared" ca="1" si="10"/>
        <v>0</v>
      </c>
      <c r="Y70" s="299">
        <f t="shared" ca="1" si="10"/>
        <v>0</v>
      </c>
      <c r="Z70" s="298">
        <f t="shared" ca="1" si="10"/>
        <v>0</v>
      </c>
      <c r="AA70" s="298">
        <f t="shared" ca="1" si="10"/>
        <v>0</v>
      </c>
      <c r="AB70" s="391">
        <f t="shared" ca="1" si="21"/>
        <v>0</v>
      </c>
      <c r="AC70" s="297">
        <f t="shared" ca="1" si="11"/>
        <v>0</v>
      </c>
      <c r="AD70" s="298">
        <f t="shared" ca="1" si="11"/>
        <v>0</v>
      </c>
      <c r="AE70" s="298">
        <f t="shared" ca="1" si="11"/>
        <v>0</v>
      </c>
      <c r="AF70" s="298">
        <f t="shared" ca="1" si="11"/>
        <v>0</v>
      </c>
      <c r="AG70" s="298">
        <f t="shared" ca="1" si="11"/>
        <v>0</v>
      </c>
      <c r="AH70" s="299">
        <f t="shared" ca="1" si="11"/>
        <v>0</v>
      </c>
      <c r="AI70" s="298">
        <f t="shared" ca="1" si="11"/>
        <v>0</v>
      </c>
      <c r="AJ70" s="298">
        <f t="shared" ca="1" si="11"/>
        <v>0</v>
      </c>
      <c r="AK70" s="394">
        <f t="shared" ca="1" si="18"/>
        <v>0</v>
      </c>
      <c r="AL70" s="297">
        <f t="shared" ca="1" si="12"/>
        <v>0</v>
      </c>
      <c r="AM70" s="298">
        <f t="shared" ca="1" si="12"/>
        <v>0</v>
      </c>
      <c r="AN70" s="298">
        <f t="shared" ca="1" si="12"/>
        <v>0</v>
      </c>
      <c r="AO70" s="298">
        <f t="shared" ca="1" si="12"/>
        <v>0</v>
      </c>
      <c r="AP70" s="298">
        <f t="shared" ca="1" si="12"/>
        <v>0</v>
      </c>
      <c r="AQ70" s="299">
        <f t="shared" ca="1" si="12"/>
        <v>0</v>
      </c>
      <c r="AR70" s="398">
        <f t="shared" ca="1" si="19"/>
        <v>0</v>
      </c>
      <c r="AS70" s="299">
        <f t="shared" ca="1" si="13"/>
        <v>0</v>
      </c>
      <c r="AT70" s="299">
        <f t="shared" ca="1" si="13"/>
        <v>0</v>
      </c>
      <c r="AU70" s="299" t="str">
        <f t="shared" ca="1" si="13"/>
        <v>pas d’onglet part</v>
      </c>
      <c r="AV70" s="297">
        <f t="shared" ca="1" si="13"/>
        <v>0</v>
      </c>
      <c r="AW70" s="299">
        <f t="shared" ca="1" si="13"/>
        <v>0</v>
      </c>
      <c r="AX70" s="299" t="str">
        <f t="shared" ca="1" si="14"/>
        <v>Part. non finançable</v>
      </c>
      <c r="AY70" s="413">
        <f t="shared" ca="1" si="13"/>
        <v>0</v>
      </c>
      <c r="AZ70" s="299">
        <f t="shared" ca="1" si="15"/>
        <v>0</v>
      </c>
    </row>
    <row r="71" spans="1:52" s="100" customFormat="1" ht="24" customHeight="1" thickTop="1" thickBot="1" x14ac:dyDescent="0.25">
      <c r="A71" s="254">
        <v>6</v>
      </c>
      <c r="B71" s="517" t="str">
        <f t="shared" ca="1" si="16"/>
        <v/>
      </c>
      <c r="C71" s="518" t="str">
        <f>IF(Part2!$D$7="", "", Part2!$D$7)</f>
        <v/>
      </c>
      <c r="D71" s="519"/>
      <c r="E71" s="580" t="str">
        <f t="shared" ca="1" si="17"/>
        <v/>
      </c>
      <c r="F71" s="581"/>
      <c r="G71" s="478" t="str">
        <f>IF(Part6!D10&lt;&gt;0,Part6!D10, "")</f>
        <v/>
      </c>
      <c r="H71" s="480"/>
      <c r="I71" s="409">
        <f t="shared" ca="1" si="20"/>
        <v>0</v>
      </c>
      <c r="J71" s="401">
        <f t="shared" ca="1" si="6"/>
        <v>0</v>
      </c>
      <c r="K71" s="410">
        <f t="shared" ca="1" si="7"/>
        <v>0</v>
      </c>
      <c r="L71" s="409">
        <f t="shared" ca="1" si="8"/>
        <v>0</v>
      </c>
      <c r="M71" s="547">
        <f t="shared" ca="1" si="9"/>
        <v>0</v>
      </c>
      <c r="N71" s="548"/>
      <c r="O71" s="236"/>
      <c r="P71" s="246"/>
      <c r="Q71" s="329" t="s">
        <v>124</v>
      </c>
      <c r="R71" s="259"/>
      <c r="S71" s="297">
        <f t="shared" ca="1" si="22"/>
        <v>0</v>
      </c>
      <c r="T71" s="301">
        <f t="shared" ca="1" si="10"/>
        <v>0</v>
      </c>
      <c r="U71" s="301">
        <f t="shared" ca="1" si="10"/>
        <v>0</v>
      </c>
      <c r="V71" s="301">
        <f t="shared" ca="1" si="10"/>
        <v>0</v>
      </c>
      <c r="W71" s="301">
        <f t="shared" ca="1" si="10"/>
        <v>0</v>
      </c>
      <c r="X71" s="301">
        <f t="shared" ca="1" si="10"/>
        <v>0</v>
      </c>
      <c r="Y71" s="302">
        <f t="shared" ca="1" si="10"/>
        <v>0</v>
      </c>
      <c r="Z71" s="301">
        <f t="shared" ca="1" si="10"/>
        <v>0</v>
      </c>
      <c r="AA71" s="301">
        <f t="shared" ca="1" si="10"/>
        <v>0</v>
      </c>
      <c r="AB71" s="392">
        <f t="shared" ca="1" si="21"/>
        <v>0</v>
      </c>
      <c r="AC71" s="300">
        <f t="shared" ca="1" si="11"/>
        <v>0</v>
      </c>
      <c r="AD71" s="301">
        <f t="shared" ca="1" si="11"/>
        <v>0</v>
      </c>
      <c r="AE71" s="301">
        <f t="shared" ca="1" si="11"/>
        <v>0</v>
      </c>
      <c r="AF71" s="301">
        <f t="shared" ca="1" si="11"/>
        <v>0</v>
      </c>
      <c r="AG71" s="301">
        <f t="shared" ca="1" si="11"/>
        <v>0</v>
      </c>
      <c r="AH71" s="302">
        <f t="shared" ca="1" si="11"/>
        <v>0</v>
      </c>
      <c r="AI71" s="301">
        <f t="shared" ca="1" si="11"/>
        <v>0</v>
      </c>
      <c r="AJ71" s="301">
        <f t="shared" ca="1" si="11"/>
        <v>0</v>
      </c>
      <c r="AK71" s="395">
        <f t="shared" ca="1" si="18"/>
        <v>0</v>
      </c>
      <c r="AL71" s="300">
        <f t="shared" ca="1" si="12"/>
        <v>0</v>
      </c>
      <c r="AM71" s="301">
        <f t="shared" ca="1" si="12"/>
        <v>0</v>
      </c>
      <c r="AN71" s="301">
        <f t="shared" ca="1" si="12"/>
        <v>0</v>
      </c>
      <c r="AO71" s="301">
        <f t="shared" ca="1" si="12"/>
        <v>0</v>
      </c>
      <c r="AP71" s="301">
        <f t="shared" ca="1" si="12"/>
        <v>0</v>
      </c>
      <c r="AQ71" s="302">
        <f t="shared" ca="1" si="12"/>
        <v>0</v>
      </c>
      <c r="AR71" s="399">
        <f t="shared" ca="1" si="19"/>
        <v>0</v>
      </c>
      <c r="AS71" s="302">
        <f t="shared" ca="1" si="13"/>
        <v>0</v>
      </c>
      <c r="AT71" s="302">
        <f t="shared" ca="1" si="13"/>
        <v>0</v>
      </c>
      <c r="AU71" s="302" t="str">
        <f t="shared" ca="1" si="13"/>
        <v>pas d’onglet part</v>
      </c>
      <c r="AV71" s="297">
        <f t="shared" ca="1" si="13"/>
        <v>0</v>
      </c>
      <c r="AW71" s="302">
        <f t="shared" ca="1" si="13"/>
        <v>0</v>
      </c>
      <c r="AX71" s="302" t="str">
        <f t="shared" ca="1" si="14"/>
        <v>Part. non finançable</v>
      </c>
      <c r="AY71" s="414">
        <f t="shared" ca="1" si="13"/>
        <v>0</v>
      </c>
      <c r="AZ71" s="302">
        <f t="shared" ca="1" si="15"/>
        <v>0</v>
      </c>
    </row>
    <row r="72" spans="1:52" s="100" customFormat="1" ht="24" customHeight="1" thickTop="1" thickBot="1" x14ac:dyDescent="0.25">
      <c r="A72" s="254">
        <v>7</v>
      </c>
      <c r="B72" s="517" t="str">
        <f t="shared" ca="1" si="16"/>
        <v/>
      </c>
      <c r="C72" s="518" t="str">
        <f>IF(Part2!$D$7="", "", Part2!$D$7)</f>
        <v/>
      </c>
      <c r="D72" s="519"/>
      <c r="E72" s="580" t="str">
        <f t="shared" ca="1" si="17"/>
        <v/>
      </c>
      <c r="F72" s="581"/>
      <c r="G72" s="478" t="str">
        <f>IF(Part7!D10&lt;&gt;0,Part7!D10, "")</f>
        <v/>
      </c>
      <c r="H72" s="480"/>
      <c r="I72" s="409">
        <f t="shared" ca="1" si="20"/>
        <v>0</v>
      </c>
      <c r="J72" s="401">
        <f t="shared" ca="1" si="6"/>
        <v>0</v>
      </c>
      <c r="K72" s="410">
        <f t="shared" ca="1" si="7"/>
        <v>0</v>
      </c>
      <c r="L72" s="409">
        <f t="shared" ca="1" si="8"/>
        <v>0</v>
      </c>
      <c r="M72" s="547">
        <f t="shared" ca="1" si="9"/>
        <v>0</v>
      </c>
      <c r="N72" s="548"/>
      <c r="O72" s="236"/>
      <c r="P72" s="246"/>
      <c r="Q72" s="330" t="s">
        <v>125</v>
      </c>
      <c r="R72" s="258"/>
      <c r="S72" s="297">
        <f t="shared" ca="1" si="22"/>
        <v>0</v>
      </c>
      <c r="T72" s="295">
        <f t="shared" ca="1" si="10"/>
        <v>0</v>
      </c>
      <c r="U72" s="295">
        <f t="shared" ca="1" si="10"/>
        <v>0</v>
      </c>
      <c r="V72" s="295">
        <f t="shared" ca="1" si="10"/>
        <v>0</v>
      </c>
      <c r="W72" s="295">
        <f t="shared" ca="1" si="10"/>
        <v>0</v>
      </c>
      <c r="X72" s="295">
        <f t="shared" ca="1" si="10"/>
        <v>0</v>
      </c>
      <c r="Y72" s="296">
        <f t="shared" ca="1" si="10"/>
        <v>0</v>
      </c>
      <c r="Z72" s="295">
        <f t="shared" ca="1" si="10"/>
        <v>0</v>
      </c>
      <c r="AA72" s="295">
        <f t="shared" ca="1" si="10"/>
        <v>0</v>
      </c>
      <c r="AB72" s="390">
        <f t="shared" ca="1" si="21"/>
        <v>0</v>
      </c>
      <c r="AC72" s="294">
        <f t="shared" ca="1" si="11"/>
        <v>0</v>
      </c>
      <c r="AD72" s="295">
        <f t="shared" ca="1" si="11"/>
        <v>0</v>
      </c>
      <c r="AE72" s="295">
        <f t="shared" ca="1" si="11"/>
        <v>0</v>
      </c>
      <c r="AF72" s="295">
        <f t="shared" ca="1" si="11"/>
        <v>0</v>
      </c>
      <c r="AG72" s="295">
        <f t="shared" ca="1" si="11"/>
        <v>0</v>
      </c>
      <c r="AH72" s="296">
        <f t="shared" ca="1" si="11"/>
        <v>0</v>
      </c>
      <c r="AI72" s="295">
        <f t="shared" ca="1" si="11"/>
        <v>0</v>
      </c>
      <c r="AJ72" s="295">
        <f t="shared" ca="1" si="11"/>
        <v>0</v>
      </c>
      <c r="AK72" s="393">
        <f t="shared" ca="1" si="18"/>
        <v>0</v>
      </c>
      <c r="AL72" s="294">
        <f t="shared" ca="1" si="12"/>
        <v>0</v>
      </c>
      <c r="AM72" s="295">
        <f t="shared" ca="1" si="12"/>
        <v>0</v>
      </c>
      <c r="AN72" s="295">
        <f t="shared" ca="1" si="12"/>
        <v>0</v>
      </c>
      <c r="AO72" s="295">
        <f t="shared" ca="1" si="12"/>
        <v>0</v>
      </c>
      <c r="AP72" s="295">
        <f t="shared" ca="1" si="12"/>
        <v>0</v>
      </c>
      <c r="AQ72" s="296">
        <f t="shared" ca="1" si="12"/>
        <v>0</v>
      </c>
      <c r="AR72" s="397">
        <f t="shared" ca="1" si="19"/>
        <v>0</v>
      </c>
      <c r="AS72" s="296">
        <f t="shared" ca="1" si="13"/>
        <v>0</v>
      </c>
      <c r="AT72" s="296">
        <f t="shared" ca="1" si="13"/>
        <v>0</v>
      </c>
      <c r="AU72" s="296" t="str">
        <f t="shared" ca="1" si="13"/>
        <v>pas d’onglet part</v>
      </c>
      <c r="AV72" s="297">
        <f t="shared" ca="1" si="13"/>
        <v>0</v>
      </c>
      <c r="AW72" s="296">
        <f t="shared" ca="1" si="13"/>
        <v>0</v>
      </c>
      <c r="AX72" s="296" t="str">
        <f t="shared" ca="1" si="14"/>
        <v>Part. non finançable</v>
      </c>
      <c r="AY72" s="404">
        <f t="shared" ca="1" si="13"/>
        <v>0</v>
      </c>
      <c r="AZ72" s="296">
        <f t="shared" ca="1" si="15"/>
        <v>0</v>
      </c>
    </row>
    <row r="73" spans="1:52" s="100" customFormat="1" ht="24" customHeight="1" thickTop="1" thickBot="1" x14ac:dyDescent="0.25">
      <c r="A73" s="254">
        <v>8</v>
      </c>
      <c r="B73" s="517" t="str">
        <f t="shared" ca="1" si="16"/>
        <v/>
      </c>
      <c r="C73" s="518" t="str">
        <f>IF(Part2!$D$7="", "", Part2!$D$7)</f>
        <v/>
      </c>
      <c r="D73" s="519"/>
      <c r="E73" s="580" t="str">
        <f t="shared" ca="1" si="17"/>
        <v/>
      </c>
      <c r="F73" s="581"/>
      <c r="G73" s="478" t="str">
        <f>IF(Part8!D10&lt;&gt;0,Part8!D10, "")</f>
        <v/>
      </c>
      <c r="H73" s="480"/>
      <c r="I73" s="409">
        <f t="shared" ca="1" si="20"/>
        <v>0</v>
      </c>
      <c r="J73" s="401">
        <f t="shared" ca="1" si="6"/>
        <v>0</v>
      </c>
      <c r="K73" s="410">
        <f t="shared" ca="1" si="7"/>
        <v>0</v>
      </c>
      <c r="L73" s="409">
        <f t="shared" ca="1" si="8"/>
        <v>0</v>
      </c>
      <c r="M73" s="547">
        <f t="shared" ca="1" si="9"/>
        <v>0</v>
      </c>
      <c r="N73" s="548"/>
      <c r="O73" s="236"/>
      <c r="P73" s="246"/>
      <c r="Q73" s="252" t="s">
        <v>126</v>
      </c>
      <c r="S73" s="297">
        <f t="shared" ca="1" si="22"/>
        <v>0</v>
      </c>
      <c r="T73" s="298">
        <f t="shared" ca="1" si="10"/>
        <v>0</v>
      </c>
      <c r="U73" s="298">
        <f t="shared" ca="1" si="10"/>
        <v>0</v>
      </c>
      <c r="V73" s="298">
        <f t="shared" ca="1" si="10"/>
        <v>0</v>
      </c>
      <c r="W73" s="298">
        <f t="shared" ca="1" si="10"/>
        <v>0</v>
      </c>
      <c r="X73" s="298">
        <f t="shared" ca="1" si="10"/>
        <v>0</v>
      </c>
      <c r="Y73" s="299">
        <f t="shared" ca="1" si="10"/>
        <v>0</v>
      </c>
      <c r="Z73" s="298">
        <f t="shared" ca="1" si="10"/>
        <v>0</v>
      </c>
      <c r="AA73" s="298">
        <f t="shared" ca="1" si="10"/>
        <v>0</v>
      </c>
      <c r="AB73" s="391">
        <f t="shared" ca="1" si="21"/>
        <v>0</v>
      </c>
      <c r="AC73" s="297">
        <f t="shared" ca="1" si="11"/>
        <v>0</v>
      </c>
      <c r="AD73" s="298">
        <f t="shared" ca="1" si="11"/>
        <v>0</v>
      </c>
      <c r="AE73" s="298">
        <f t="shared" ca="1" si="11"/>
        <v>0</v>
      </c>
      <c r="AF73" s="298">
        <f t="shared" ca="1" si="11"/>
        <v>0</v>
      </c>
      <c r="AG73" s="298">
        <f t="shared" ca="1" si="11"/>
        <v>0</v>
      </c>
      <c r="AH73" s="299">
        <f t="shared" ca="1" si="11"/>
        <v>0</v>
      </c>
      <c r="AI73" s="298">
        <f t="shared" ca="1" si="11"/>
        <v>0</v>
      </c>
      <c r="AJ73" s="298">
        <f t="shared" ca="1" si="11"/>
        <v>0</v>
      </c>
      <c r="AK73" s="394">
        <f t="shared" ca="1" si="18"/>
        <v>0</v>
      </c>
      <c r="AL73" s="297">
        <f t="shared" ca="1" si="12"/>
        <v>0</v>
      </c>
      <c r="AM73" s="298">
        <f t="shared" ca="1" si="12"/>
        <v>0</v>
      </c>
      <c r="AN73" s="298">
        <f t="shared" ca="1" si="12"/>
        <v>0</v>
      </c>
      <c r="AO73" s="298">
        <f t="shared" ca="1" si="12"/>
        <v>0</v>
      </c>
      <c r="AP73" s="298">
        <f t="shared" ca="1" si="12"/>
        <v>0</v>
      </c>
      <c r="AQ73" s="299">
        <f t="shared" ca="1" si="12"/>
        <v>0</v>
      </c>
      <c r="AR73" s="398">
        <f t="shared" ca="1" si="19"/>
        <v>0</v>
      </c>
      <c r="AS73" s="299">
        <f t="shared" ca="1" si="13"/>
        <v>0</v>
      </c>
      <c r="AT73" s="299">
        <f t="shared" ca="1" si="13"/>
        <v>0</v>
      </c>
      <c r="AU73" s="299" t="str">
        <f t="shared" ca="1" si="13"/>
        <v>pas d’onglet part</v>
      </c>
      <c r="AV73" s="297">
        <f t="shared" ca="1" si="13"/>
        <v>0</v>
      </c>
      <c r="AW73" s="299">
        <f t="shared" ca="1" si="13"/>
        <v>0</v>
      </c>
      <c r="AX73" s="299" t="str">
        <f t="shared" ca="1" si="14"/>
        <v>Part. non finançable</v>
      </c>
      <c r="AY73" s="413">
        <f t="shared" ca="1" si="13"/>
        <v>0</v>
      </c>
      <c r="AZ73" s="299">
        <f t="shared" ca="1" si="15"/>
        <v>0</v>
      </c>
    </row>
    <row r="74" spans="1:52" s="100" customFormat="1" ht="24" customHeight="1" thickTop="1" thickBot="1" x14ac:dyDescent="0.25">
      <c r="A74" s="254">
        <v>9</v>
      </c>
      <c r="B74" s="517" t="str">
        <f t="shared" ca="1" si="16"/>
        <v/>
      </c>
      <c r="C74" s="518" t="str">
        <f>IF(Part2!$D$7="", "", Part2!$D$7)</f>
        <v/>
      </c>
      <c r="D74" s="519"/>
      <c r="E74" s="580" t="str">
        <f t="shared" ca="1" si="17"/>
        <v/>
      </c>
      <c r="F74" s="581"/>
      <c r="G74" s="478" t="str">
        <f>IF(Part9!D10&lt;&gt;0,Part9!D10, "")</f>
        <v/>
      </c>
      <c r="H74" s="480"/>
      <c r="I74" s="409">
        <f t="shared" ca="1" si="20"/>
        <v>0</v>
      </c>
      <c r="J74" s="401">
        <f t="shared" ca="1" si="6"/>
        <v>0</v>
      </c>
      <c r="K74" s="410">
        <f t="shared" ca="1" si="7"/>
        <v>0</v>
      </c>
      <c r="L74" s="409">
        <f t="shared" ca="1" si="8"/>
        <v>0</v>
      </c>
      <c r="M74" s="547">
        <f t="shared" ca="1" si="9"/>
        <v>0</v>
      </c>
      <c r="N74" s="548"/>
      <c r="O74" s="236"/>
      <c r="P74" s="246"/>
      <c r="Q74" s="252" t="s">
        <v>127</v>
      </c>
      <c r="S74" s="297">
        <f t="shared" ca="1" si="22"/>
        <v>0</v>
      </c>
      <c r="T74" s="298">
        <f t="shared" ca="1" si="10"/>
        <v>0</v>
      </c>
      <c r="U74" s="298">
        <f t="shared" ca="1" si="10"/>
        <v>0</v>
      </c>
      <c r="V74" s="298">
        <f t="shared" ca="1" si="10"/>
        <v>0</v>
      </c>
      <c r="W74" s="298">
        <f t="shared" ca="1" si="10"/>
        <v>0</v>
      </c>
      <c r="X74" s="298">
        <f t="shared" ca="1" si="10"/>
        <v>0</v>
      </c>
      <c r="Y74" s="299">
        <f t="shared" ca="1" si="10"/>
        <v>0</v>
      </c>
      <c r="Z74" s="298">
        <f t="shared" ca="1" si="10"/>
        <v>0</v>
      </c>
      <c r="AA74" s="298">
        <f t="shared" ca="1" si="10"/>
        <v>0</v>
      </c>
      <c r="AB74" s="391">
        <f t="shared" ca="1" si="21"/>
        <v>0</v>
      </c>
      <c r="AC74" s="297">
        <f t="shared" ca="1" si="11"/>
        <v>0</v>
      </c>
      <c r="AD74" s="298">
        <f t="shared" ca="1" si="11"/>
        <v>0</v>
      </c>
      <c r="AE74" s="298">
        <f t="shared" ca="1" si="11"/>
        <v>0</v>
      </c>
      <c r="AF74" s="298">
        <f t="shared" ca="1" si="11"/>
        <v>0</v>
      </c>
      <c r="AG74" s="298">
        <f t="shared" ca="1" si="11"/>
        <v>0</v>
      </c>
      <c r="AH74" s="299">
        <f t="shared" ca="1" si="11"/>
        <v>0</v>
      </c>
      <c r="AI74" s="298">
        <f t="shared" ca="1" si="11"/>
        <v>0</v>
      </c>
      <c r="AJ74" s="298">
        <f t="shared" ca="1" si="11"/>
        <v>0</v>
      </c>
      <c r="AK74" s="394">
        <f t="shared" ca="1" si="18"/>
        <v>0</v>
      </c>
      <c r="AL74" s="297">
        <f t="shared" ca="1" si="12"/>
        <v>0</v>
      </c>
      <c r="AM74" s="298">
        <f t="shared" ca="1" si="12"/>
        <v>0</v>
      </c>
      <c r="AN74" s="298">
        <f t="shared" ca="1" si="12"/>
        <v>0</v>
      </c>
      <c r="AO74" s="298">
        <f t="shared" ca="1" si="12"/>
        <v>0</v>
      </c>
      <c r="AP74" s="298">
        <f t="shared" ca="1" si="12"/>
        <v>0</v>
      </c>
      <c r="AQ74" s="299">
        <f t="shared" ca="1" si="12"/>
        <v>0</v>
      </c>
      <c r="AR74" s="398">
        <f t="shared" ca="1" si="19"/>
        <v>0</v>
      </c>
      <c r="AS74" s="299">
        <f t="shared" ca="1" si="13"/>
        <v>0</v>
      </c>
      <c r="AT74" s="299">
        <f t="shared" ca="1" si="13"/>
        <v>0</v>
      </c>
      <c r="AU74" s="299" t="str">
        <f t="shared" ca="1" si="13"/>
        <v>pas d’onglet part</v>
      </c>
      <c r="AV74" s="297">
        <f t="shared" ca="1" si="13"/>
        <v>0</v>
      </c>
      <c r="AW74" s="299">
        <f t="shared" ca="1" si="13"/>
        <v>0</v>
      </c>
      <c r="AX74" s="299" t="str">
        <f t="shared" ca="1" si="14"/>
        <v>Part. non finançable</v>
      </c>
      <c r="AY74" s="413">
        <f t="shared" ca="1" si="13"/>
        <v>0</v>
      </c>
      <c r="AZ74" s="299">
        <f t="shared" ca="1" si="15"/>
        <v>0</v>
      </c>
    </row>
    <row r="75" spans="1:52" s="100" customFormat="1" ht="24" customHeight="1" thickTop="1" thickBot="1" x14ac:dyDescent="0.25">
      <c r="A75" s="254">
        <v>10</v>
      </c>
      <c r="B75" s="517" t="str">
        <f t="shared" ca="1" si="16"/>
        <v/>
      </c>
      <c r="C75" s="518" t="str">
        <f>IF(Part2!$D$7="", "", Part2!$D$7)</f>
        <v/>
      </c>
      <c r="D75" s="519"/>
      <c r="E75" s="580" t="str">
        <f t="shared" ca="1" si="17"/>
        <v/>
      </c>
      <c r="F75" s="581"/>
      <c r="G75" s="478" t="str">
        <f>IF(Part10!D10&lt;&gt;0,Part10!D10, "")</f>
        <v/>
      </c>
      <c r="H75" s="480"/>
      <c r="I75" s="409">
        <f t="shared" ca="1" si="20"/>
        <v>0</v>
      </c>
      <c r="J75" s="401">
        <f t="shared" ca="1" si="6"/>
        <v>0</v>
      </c>
      <c r="K75" s="410">
        <f t="shared" ca="1" si="7"/>
        <v>0</v>
      </c>
      <c r="L75" s="409">
        <f t="shared" ca="1" si="8"/>
        <v>0</v>
      </c>
      <c r="M75" s="547">
        <f t="shared" ca="1" si="9"/>
        <v>0</v>
      </c>
      <c r="N75" s="548"/>
      <c r="O75" s="236"/>
      <c r="P75" s="246"/>
      <c r="Q75" s="252" t="s">
        <v>129</v>
      </c>
      <c r="S75" s="297">
        <f t="shared" ca="1" si="22"/>
        <v>0</v>
      </c>
      <c r="T75" s="298">
        <f t="shared" ca="1" si="10"/>
        <v>0</v>
      </c>
      <c r="U75" s="298">
        <f t="shared" ca="1" si="10"/>
        <v>0</v>
      </c>
      <c r="V75" s="298">
        <f t="shared" ca="1" si="10"/>
        <v>0</v>
      </c>
      <c r="W75" s="298">
        <f t="shared" ca="1" si="10"/>
        <v>0</v>
      </c>
      <c r="X75" s="298">
        <f t="shared" ca="1" si="10"/>
        <v>0</v>
      </c>
      <c r="Y75" s="299">
        <f t="shared" ca="1" si="10"/>
        <v>0</v>
      </c>
      <c r="Z75" s="298">
        <f t="shared" ca="1" si="10"/>
        <v>0</v>
      </c>
      <c r="AA75" s="298">
        <f t="shared" ca="1" si="10"/>
        <v>0</v>
      </c>
      <c r="AB75" s="391">
        <f t="shared" ca="1" si="21"/>
        <v>0</v>
      </c>
      <c r="AC75" s="297">
        <f t="shared" ca="1" si="11"/>
        <v>0</v>
      </c>
      <c r="AD75" s="298">
        <f t="shared" ca="1" si="11"/>
        <v>0</v>
      </c>
      <c r="AE75" s="298">
        <f t="shared" ca="1" si="11"/>
        <v>0</v>
      </c>
      <c r="AF75" s="298">
        <f t="shared" ca="1" si="11"/>
        <v>0</v>
      </c>
      <c r="AG75" s="298">
        <f t="shared" ca="1" si="11"/>
        <v>0</v>
      </c>
      <c r="AH75" s="299">
        <f t="shared" ca="1" si="11"/>
        <v>0</v>
      </c>
      <c r="AI75" s="298">
        <f t="shared" ca="1" si="11"/>
        <v>0</v>
      </c>
      <c r="AJ75" s="298">
        <f t="shared" ca="1" si="11"/>
        <v>0</v>
      </c>
      <c r="AK75" s="394">
        <f t="shared" ca="1" si="18"/>
        <v>0</v>
      </c>
      <c r="AL75" s="297">
        <f t="shared" ca="1" si="12"/>
        <v>0</v>
      </c>
      <c r="AM75" s="298">
        <f t="shared" ca="1" si="12"/>
        <v>0</v>
      </c>
      <c r="AN75" s="298">
        <f t="shared" ca="1" si="12"/>
        <v>0</v>
      </c>
      <c r="AO75" s="298">
        <f t="shared" ca="1" si="12"/>
        <v>0</v>
      </c>
      <c r="AP75" s="298">
        <f t="shared" ca="1" si="12"/>
        <v>0</v>
      </c>
      <c r="AQ75" s="299">
        <f t="shared" ca="1" si="12"/>
        <v>0</v>
      </c>
      <c r="AR75" s="398">
        <f t="shared" ca="1" si="19"/>
        <v>0</v>
      </c>
      <c r="AS75" s="299">
        <f t="shared" ca="1" si="13"/>
        <v>0</v>
      </c>
      <c r="AT75" s="299">
        <f t="shared" ca="1" si="13"/>
        <v>0</v>
      </c>
      <c r="AU75" s="299" t="str">
        <f t="shared" ca="1" si="13"/>
        <v>pas d’onglet part</v>
      </c>
      <c r="AV75" s="297">
        <f t="shared" ca="1" si="13"/>
        <v>0</v>
      </c>
      <c r="AW75" s="299">
        <f t="shared" ca="1" si="13"/>
        <v>0</v>
      </c>
      <c r="AX75" s="299" t="str">
        <f t="shared" ca="1" si="14"/>
        <v>Part. non finançable</v>
      </c>
      <c r="AY75" s="413">
        <f t="shared" ca="1" si="13"/>
        <v>0</v>
      </c>
      <c r="AZ75" s="299">
        <f t="shared" ca="1" si="15"/>
        <v>0</v>
      </c>
    </row>
    <row r="76" spans="1:52" s="100" customFormat="1" ht="24" customHeight="1" thickTop="1" thickBot="1" x14ac:dyDescent="0.25">
      <c r="A76" s="254">
        <v>11</v>
      </c>
      <c r="B76" s="517" t="str">
        <f t="shared" ca="1" si="16"/>
        <v/>
      </c>
      <c r="C76" s="518" t="str">
        <f>IF(Part2!$D$7="", "", Part2!$D$7)</f>
        <v/>
      </c>
      <c r="D76" s="519"/>
      <c r="E76" s="580" t="str">
        <f t="shared" ca="1" si="17"/>
        <v/>
      </c>
      <c r="F76" s="581"/>
      <c r="G76" s="478" t="str">
        <f>IF(Part11!D10&lt;&gt;0,Part11!D10, "")</f>
        <v/>
      </c>
      <c r="H76" s="480"/>
      <c r="I76" s="409">
        <f t="shared" ca="1" si="20"/>
        <v>0</v>
      </c>
      <c r="J76" s="401">
        <f t="shared" ca="1" si="6"/>
        <v>0</v>
      </c>
      <c r="K76" s="410">
        <f t="shared" ca="1" si="7"/>
        <v>0</v>
      </c>
      <c r="L76" s="409">
        <f t="shared" ca="1" si="8"/>
        <v>0</v>
      </c>
      <c r="M76" s="547">
        <f t="shared" ca="1" si="9"/>
        <v>0</v>
      </c>
      <c r="N76" s="548"/>
      <c r="O76" s="236"/>
      <c r="P76" s="246"/>
      <c r="Q76" s="329" t="s">
        <v>130</v>
      </c>
      <c r="R76" s="259"/>
      <c r="S76" s="297">
        <f t="shared" ca="1" si="22"/>
        <v>0</v>
      </c>
      <c r="T76" s="301">
        <f t="shared" ca="1" si="10"/>
        <v>0</v>
      </c>
      <c r="U76" s="301">
        <f t="shared" ca="1" si="10"/>
        <v>0</v>
      </c>
      <c r="V76" s="301">
        <f t="shared" ca="1" si="10"/>
        <v>0</v>
      </c>
      <c r="W76" s="301">
        <f t="shared" ca="1" si="10"/>
        <v>0</v>
      </c>
      <c r="X76" s="301">
        <f t="shared" ca="1" si="10"/>
        <v>0</v>
      </c>
      <c r="Y76" s="302">
        <f t="shared" ca="1" si="10"/>
        <v>0</v>
      </c>
      <c r="Z76" s="301">
        <f t="shared" ca="1" si="10"/>
        <v>0</v>
      </c>
      <c r="AA76" s="301">
        <f t="shared" ca="1" si="10"/>
        <v>0</v>
      </c>
      <c r="AB76" s="392">
        <f t="shared" ca="1" si="21"/>
        <v>0</v>
      </c>
      <c r="AC76" s="300">
        <f t="shared" ca="1" si="11"/>
        <v>0</v>
      </c>
      <c r="AD76" s="301">
        <f t="shared" ca="1" si="11"/>
        <v>0</v>
      </c>
      <c r="AE76" s="301">
        <f t="shared" ca="1" si="11"/>
        <v>0</v>
      </c>
      <c r="AF76" s="301">
        <f t="shared" ca="1" si="11"/>
        <v>0</v>
      </c>
      <c r="AG76" s="301">
        <f t="shared" ca="1" si="11"/>
        <v>0</v>
      </c>
      <c r="AH76" s="302">
        <f t="shared" ca="1" si="11"/>
        <v>0</v>
      </c>
      <c r="AI76" s="301">
        <f t="shared" ca="1" si="11"/>
        <v>0</v>
      </c>
      <c r="AJ76" s="301">
        <f t="shared" ca="1" si="11"/>
        <v>0</v>
      </c>
      <c r="AK76" s="395">
        <f t="shared" ca="1" si="18"/>
        <v>0</v>
      </c>
      <c r="AL76" s="300">
        <f t="shared" ca="1" si="12"/>
        <v>0</v>
      </c>
      <c r="AM76" s="301">
        <f t="shared" ca="1" si="12"/>
        <v>0</v>
      </c>
      <c r="AN76" s="301">
        <f t="shared" ca="1" si="12"/>
        <v>0</v>
      </c>
      <c r="AO76" s="301">
        <f t="shared" ca="1" si="12"/>
        <v>0</v>
      </c>
      <c r="AP76" s="301">
        <f t="shared" ca="1" si="12"/>
        <v>0</v>
      </c>
      <c r="AQ76" s="302">
        <f t="shared" ca="1" si="12"/>
        <v>0</v>
      </c>
      <c r="AR76" s="399">
        <f t="shared" ca="1" si="19"/>
        <v>0</v>
      </c>
      <c r="AS76" s="302">
        <f t="shared" ca="1" si="13"/>
        <v>0</v>
      </c>
      <c r="AT76" s="302">
        <f t="shared" ca="1" si="13"/>
        <v>0</v>
      </c>
      <c r="AU76" s="302" t="str">
        <f t="shared" ca="1" si="13"/>
        <v>pas d’onglet part</v>
      </c>
      <c r="AV76" s="300">
        <f t="shared" ca="1" si="13"/>
        <v>0</v>
      </c>
      <c r="AW76" s="302">
        <f t="shared" ca="1" si="13"/>
        <v>0</v>
      </c>
      <c r="AX76" s="302" t="str">
        <f t="shared" ca="1" si="14"/>
        <v>Part. non finançable</v>
      </c>
      <c r="AY76" s="414">
        <f t="shared" ca="1" si="13"/>
        <v>0</v>
      </c>
      <c r="AZ76" s="302">
        <f t="shared" ca="1" si="15"/>
        <v>0</v>
      </c>
    </row>
    <row r="77" spans="1:52" s="100" customFormat="1" ht="24" customHeight="1" thickTop="1" thickBot="1" x14ac:dyDescent="0.25">
      <c r="A77" s="254">
        <v>12</v>
      </c>
      <c r="B77" s="517" t="str">
        <f t="shared" ca="1" si="16"/>
        <v/>
      </c>
      <c r="C77" s="518" t="str">
        <f>IF(Part2!$D$7="", "", Part2!$D$7)</f>
        <v/>
      </c>
      <c r="D77" s="519"/>
      <c r="E77" s="580" t="str">
        <f t="shared" ca="1" si="17"/>
        <v/>
      </c>
      <c r="F77" s="581"/>
      <c r="G77" s="478" t="str">
        <f>IF(Part12!D10&lt;&gt;0,Part12!D10, "")</f>
        <v/>
      </c>
      <c r="H77" s="480"/>
      <c r="I77" s="409">
        <f t="shared" ca="1" si="20"/>
        <v>0</v>
      </c>
      <c r="J77" s="401">
        <f t="shared" ca="1" si="6"/>
        <v>0</v>
      </c>
      <c r="K77" s="410">
        <f t="shared" ca="1" si="7"/>
        <v>0</v>
      </c>
      <c r="L77" s="409">
        <f t="shared" ca="1" si="8"/>
        <v>0</v>
      </c>
      <c r="M77" s="547">
        <f t="shared" ca="1" si="9"/>
        <v>0</v>
      </c>
      <c r="N77" s="548"/>
      <c r="O77" s="236"/>
      <c r="P77" s="246"/>
      <c r="Q77" s="330" t="s">
        <v>131</v>
      </c>
      <c r="R77" s="258"/>
      <c r="S77" s="297">
        <f t="shared" ca="1" si="22"/>
        <v>0</v>
      </c>
      <c r="T77" s="295">
        <f t="shared" ca="1" si="10"/>
        <v>0</v>
      </c>
      <c r="U77" s="295">
        <f t="shared" ca="1" si="10"/>
        <v>0</v>
      </c>
      <c r="V77" s="295">
        <f t="shared" ca="1" si="10"/>
        <v>0</v>
      </c>
      <c r="W77" s="295">
        <f t="shared" ca="1" si="10"/>
        <v>0</v>
      </c>
      <c r="X77" s="295">
        <f t="shared" ca="1" si="10"/>
        <v>0</v>
      </c>
      <c r="Y77" s="296">
        <f t="shared" ca="1" si="10"/>
        <v>0</v>
      </c>
      <c r="Z77" s="295">
        <f t="shared" ca="1" si="10"/>
        <v>0</v>
      </c>
      <c r="AA77" s="295">
        <f t="shared" ca="1" si="10"/>
        <v>0</v>
      </c>
      <c r="AB77" s="390">
        <f t="shared" ca="1" si="21"/>
        <v>0</v>
      </c>
      <c r="AC77" s="294">
        <f t="shared" ca="1" si="11"/>
        <v>0</v>
      </c>
      <c r="AD77" s="295">
        <f t="shared" ca="1" si="11"/>
        <v>0</v>
      </c>
      <c r="AE77" s="295">
        <f t="shared" ca="1" si="11"/>
        <v>0</v>
      </c>
      <c r="AF77" s="295">
        <f t="shared" ca="1" si="11"/>
        <v>0</v>
      </c>
      <c r="AG77" s="295">
        <f t="shared" ca="1" si="11"/>
        <v>0</v>
      </c>
      <c r="AH77" s="296">
        <f t="shared" ca="1" si="11"/>
        <v>0</v>
      </c>
      <c r="AI77" s="295">
        <f t="shared" ca="1" si="11"/>
        <v>0</v>
      </c>
      <c r="AJ77" s="295">
        <f t="shared" ca="1" si="11"/>
        <v>0</v>
      </c>
      <c r="AK77" s="393">
        <f t="shared" ca="1" si="18"/>
        <v>0</v>
      </c>
      <c r="AL77" s="294">
        <f t="shared" ca="1" si="12"/>
        <v>0</v>
      </c>
      <c r="AM77" s="295">
        <f t="shared" ca="1" si="12"/>
        <v>0</v>
      </c>
      <c r="AN77" s="295">
        <f t="shared" ca="1" si="12"/>
        <v>0</v>
      </c>
      <c r="AO77" s="295">
        <f t="shared" ca="1" si="12"/>
        <v>0</v>
      </c>
      <c r="AP77" s="295">
        <f t="shared" ca="1" si="12"/>
        <v>0</v>
      </c>
      <c r="AQ77" s="296">
        <f t="shared" ca="1" si="12"/>
        <v>0</v>
      </c>
      <c r="AR77" s="397">
        <f t="shared" ca="1" si="19"/>
        <v>0</v>
      </c>
      <c r="AS77" s="296">
        <f t="shared" ca="1" si="13"/>
        <v>0</v>
      </c>
      <c r="AT77" s="296">
        <f t="shared" ca="1" si="13"/>
        <v>0</v>
      </c>
      <c r="AU77" s="296" t="str">
        <f t="shared" ca="1" si="13"/>
        <v>pas d’onglet part</v>
      </c>
      <c r="AV77" s="294">
        <f t="shared" ca="1" si="13"/>
        <v>0</v>
      </c>
      <c r="AW77" s="296">
        <f t="shared" ca="1" si="13"/>
        <v>0</v>
      </c>
      <c r="AX77" s="296" t="str">
        <f t="shared" ca="1" si="14"/>
        <v>Part. non finançable</v>
      </c>
      <c r="AY77" s="404">
        <f t="shared" ca="1" si="13"/>
        <v>0</v>
      </c>
      <c r="AZ77" s="296">
        <f t="shared" ca="1" si="15"/>
        <v>0</v>
      </c>
    </row>
    <row r="78" spans="1:52" s="100" customFormat="1" ht="24" customHeight="1" thickTop="1" thickBot="1" x14ac:dyDescent="0.25">
      <c r="A78" s="254">
        <v>13</v>
      </c>
      <c r="B78" s="517" t="str">
        <f t="shared" ca="1" si="16"/>
        <v/>
      </c>
      <c r="C78" s="518" t="str">
        <f>IF(Part2!$D$7="", "", Part2!$D$7)</f>
        <v/>
      </c>
      <c r="D78" s="519"/>
      <c r="E78" s="580" t="str">
        <f t="shared" ca="1" si="17"/>
        <v/>
      </c>
      <c r="F78" s="581"/>
      <c r="G78" s="478" t="str">
        <f>IF(Part13!D10&lt;&gt;0,Part13!D10, "")</f>
        <v/>
      </c>
      <c r="H78" s="480"/>
      <c r="I78" s="409">
        <f t="shared" ca="1" si="20"/>
        <v>0</v>
      </c>
      <c r="J78" s="401">
        <f t="shared" ca="1" si="6"/>
        <v>0</v>
      </c>
      <c r="K78" s="410">
        <f t="shared" ca="1" si="7"/>
        <v>0</v>
      </c>
      <c r="L78" s="409">
        <f t="shared" ca="1" si="8"/>
        <v>0</v>
      </c>
      <c r="M78" s="547">
        <f t="shared" ca="1" si="9"/>
        <v>0</v>
      </c>
      <c r="N78" s="548"/>
      <c r="O78" s="236"/>
      <c r="P78" s="246"/>
      <c r="Q78" s="252" t="s">
        <v>132</v>
      </c>
      <c r="S78" s="297">
        <f t="shared" ca="1" si="22"/>
        <v>0</v>
      </c>
      <c r="T78" s="298">
        <f t="shared" ca="1" si="10"/>
        <v>0</v>
      </c>
      <c r="U78" s="298">
        <f t="shared" ca="1" si="10"/>
        <v>0</v>
      </c>
      <c r="V78" s="298">
        <f t="shared" ca="1" si="10"/>
        <v>0</v>
      </c>
      <c r="W78" s="298">
        <f t="shared" ca="1" si="10"/>
        <v>0</v>
      </c>
      <c r="X78" s="298">
        <f t="shared" ca="1" si="10"/>
        <v>0</v>
      </c>
      <c r="Y78" s="299">
        <f t="shared" ca="1" si="10"/>
        <v>0</v>
      </c>
      <c r="Z78" s="298">
        <f t="shared" ca="1" si="10"/>
        <v>0</v>
      </c>
      <c r="AA78" s="298">
        <f t="shared" ca="1" si="10"/>
        <v>0</v>
      </c>
      <c r="AB78" s="391">
        <f t="shared" ca="1" si="21"/>
        <v>0</v>
      </c>
      <c r="AC78" s="297">
        <f t="shared" ca="1" si="11"/>
        <v>0</v>
      </c>
      <c r="AD78" s="298">
        <f t="shared" ca="1" si="11"/>
        <v>0</v>
      </c>
      <c r="AE78" s="298">
        <f t="shared" ca="1" si="11"/>
        <v>0</v>
      </c>
      <c r="AF78" s="298">
        <f t="shared" ca="1" si="11"/>
        <v>0</v>
      </c>
      <c r="AG78" s="298">
        <f t="shared" ca="1" si="11"/>
        <v>0</v>
      </c>
      <c r="AH78" s="299">
        <f t="shared" ca="1" si="11"/>
        <v>0</v>
      </c>
      <c r="AI78" s="298">
        <f t="shared" ca="1" si="11"/>
        <v>0</v>
      </c>
      <c r="AJ78" s="298">
        <f t="shared" ca="1" si="11"/>
        <v>0</v>
      </c>
      <c r="AK78" s="394">
        <f t="shared" ca="1" si="18"/>
        <v>0</v>
      </c>
      <c r="AL78" s="297">
        <f t="shared" ca="1" si="12"/>
        <v>0</v>
      </c>
      <c r="AM78" s="298">
        <f t="shared" ca="1" si="12"/>
        <v>0</v>
      </c>
      <c r="AN78" s="298">
        <f t="shared" ca="1" si="12"/>
        <v>0</v>
      </c>
      <c r="AO78" s="298">
        <f t="shared" ca="1" si="12"/>
        <v>0</v>
      </c>
      <c r="AP78" s="298">
        <f t="shared" ca="1" si="12"/>
        <v>0</v>
      </c>
      <c r="AQ78" s="299">
        <f t="shared" ca="1" si="12"/>
        <v>0</v>
      </c>
      <c r="AR78" s="398">
        <f t="shared" ca="1" si="19"/>
        <v>0</v>
      </c>
      <c r="AS78" s="299">
        <f t="shared" ca="1" si="13"/>
        <v>0</v>
      </c>
      <c r="AT78" s="299">
        <f t="shared" ca="1" si="13"/>
        <v>0</v>
      </c>
      <c r="AU78" s="299" t="str">
        <f t="shared" ca="1" si="13"/>
        <v>pas d’onglet part</v>
      </c>
      <c r="AV78" s="297">
        <f t="shared" ca="1" si="13"/>
        <v>0</v>
      </c>
      <c r="AW78" s="299">
        <f t="shared" ca="1" si="13"/>
        <v>0</v>
      </c>
      <c r="AX78" s="299" t="str">
        <f t="shared" ca="1" si="14"/>
        <v>Part. non finançable</v>
      </c>
      <c r="AY78" s="413">
        <f t="shared" ca="1" si="13"/>
        <v>0</v>
      </c>
      <c r="AZ78" s="299">
        <f t="shared" ca="1" si="15"/>
        <v>0</v>
      </c>
    </row>
    <row r="79" spans="1:52" s="100" customFormat="1" ht="24" customHeight="1" thickTop="1" thickBot="1" x14ac:dyDescent="0.25">
      <c r="A79" s="254">
        <v>14</v>
      </c>
      <c r="B79" s="517" t="str">
        <f t="shared" ca="1" si="16"/>
        <v/>
      </c>
      <c r="C79" s="518" t="str">
        <f>IF(Part2!$D$7="", "", Part2!$D$7)</f>
        <v/>
      </c>
      <c r="D79" s="519"/>
      <c r="E79" s="580" t="str">
        <f t="shared" ca="1" si="17"/>
        <v/>
      </c>
      <c r="F79" s="581"/>
      <c r="G79" s="478" t="str">
        <f>IF(Part14!D10&lt;&gt;0,Part14!D10, "")</f>
        <v/>
      </c>
      <c r="H79" s="480"/>
      <c r="I79" s="409">
        <f t="shared" ca="1" si="20"/>
        <v>0</v>
      </c>
      <c r="J79" s="401">
        <f t="shared" ca="1" si="6"/>
        <v>0</v>
      </c>
      <c r="K79" s="410">
        <f t="shared" ca="1" si="7"/>
        <v>0</v>
      </c>
      <c r="L79" s="409">
        <f t="shared" ca="1" si="8"/>
        <v>0</v>
      </c>
      <c r="M79" s="547">
        <f t="shared" ca="1" si="9"/>
        <v>0</v>
      </c>
      <c r="N79" s="548"/>
      <c r="O79" s="236"/>
      <c r="P79" s="246"/>
      <c r="Q79" s="252" t="s">
        <v>133</v>
      </c>
      <c r="S79" s="297">
        <f t="shared" ca="1" si="22"/>
        <v>0</v>
      </c>
      <c r="T79" s="298">
        <f t="shared" ca="1" si="10"/>
        <v>0</v>
      </c>
      <c r="U79" s="298">
        <f t="shared" ca="1" si="10"/>
        <v>0</v>
      </c>
      <c r="V79" s="298">
        <f t="shared" ca="1" si="10"/>
        <v>0</v>
      </c>
      <c r="W79" s="298">
        <f t="shared" ca="1" si="10"/>
        <v>0</v>
      </c>
      <c r="X79" s="298">
        <f t="shared" ca="1" si="10"/>
        <v>0</v>
      </c>
      <c r="Y79" s="299">
        <f t="shared" ca="1" si="10"/>
        <v>0</v>
      </c>
      <c r="Z79" s="298">
        <f t="shared" ca="1" si="10"/>
        <v>0</v>
      </c>
      <c r="AA79" s="298">
        <f t="shared" ca="1" si="10"/>
        <v>0</v>
      </c>
      <c r="AB79" s="391">
        <f t="shared" ca="1" si="21"/>
        <v>0</v>
      </c>
      <c r="AC79" s="297">
        <f t="shared" ca="1" si="11"/>
        <v>0</v>
      </c>
      <c r="AD79" s="298">
        <f t="shared" ca="1" si="11"/>
        <v>0</v>
      </c>
      <c r="AE79" s="298">
        <f t="shared" ca="1" si="11"/>
        <v>0</v>
      </c>
      <c r="AF79" s="298">
        <f t="shared" ca="1" si="11"/>
        <v>0</v>
      </c>
      <c r="AG79" s="298">
        <f t="shared" ca="1" si="11"/>
        <v>0</v>
      </c>
      <c r="AH79" s="299">
        <f t="shared" ca="1" si="11"/>
        <v>0</v>
      </c>
      <c r="AI79" s="298">
        <f t="shared" ca="1" si="11"/>
        <v>0</v>
      </c>
      <c r="AJ79" s="298">
        <f t="shared" ca="1" si="11"/>
        <v>0</v>
      </c>
      <c r="AK79" s="394">
        <f t="shared" ca="1" si="18"/>
        <v>0</v>
      </c>
      <c r="AL79" s="297">
        <f t="shared" ca="1" si="12"/>
        <v>0</v>
      </c>
      <c r="AM79" s="298">
        <f t="shared" ca="1" si="12"/>
        <v>0</v>
      </c>
      <c r="AN79" s="298">
        <f t="shared" ca="1" si="12"/>
        <v>0</v>
      </c>
      <c r="AO79" s="298">
        <f t="shared" ca="1" si="12"/>
        <v>0</v>
      </c>
      <c r="AP79" s="298">
        <f t="shared" ca="1" si="12"/>
        <v>0</v>
      </c>
      <c r="AQ79" s="299">
        <f t="shared" ca="1" si="12"/>
        <v>0</v>
      </c>
      <c r="AR79" s="398">
        <f t="shared" ca="1" si="19"/>
        <v>0</v>
      </c>
      <c r="AS79" s="299">
        <f t="shared" ca="1" si="13"/>
        <v>0</v>
      </c>
      <c r="AT79" s="299">
        <f t="shared" ca="1" si="13"/>
        <v>0</v>
      </c>
      <c r="AU79" s="299" t="str">
        <f t="shared" ca="1" si="13"/>
        <v>pas d’onglet part</v>
      </c>
      <c r="AV79" s="297">
        <f t="shared" ca="1" si="13"/>
        <v>0</v>
      </c>
      <c r="AW79" s="299">
        <f t="shared" ca="1" si="13"/>
        <v>0</v>
      </c>
      <c r="AX79" s="299" t="str">
        <f t="shared" ca="1" si="14"/>
        <v>Part. non finançable</v>
      </c>
      <c r="AY79" s="413">
        <f t="shared" ca="1" si="13"/>
        <v>0</v>
      </c>
      <c r="AZ79" s="299">
        <f t="shared" ca="1" si="15"/>
        <v>0</v>
      </c>
    </row>
    <row r="80" spans="1:52" s="100" customFormat="1" ht="24" customHeight="1" thickTop="1" thickBot="1" x14ac:dyDescent="0.25">
      <c r="A80" s="254">
        <v>15</v>
      </c>
      <c r="B80" s="517" t="str">
        <f t="shared" ca="1" si="16"/>
        <v/>
      </c>
      <c r="C80" s="518" t="str">
        <f>IF(Part2!$D$7="", "", Part2!$D$7)</f>
        <v/>
      </c>
      <c r="D80" s="519"/>
      <c r="E80" s="580" t="str">
        <f t="shared" ca="1" si="17"/>
        <v/>
      </c>
      <c r="F80" s="581"/>
      <c r="G80" s="478" t="str">
        <f>IF(Part15!D10&lt;&gt;0,Part15!D10, "")</f>
        <v/>
      </c>
      <c r="H80" s="480"/>
      <c r="I80" s="409">
        <f t="shared" ca="1" si="20"/>
        <v>0</v>
      </c>
      <c r="J80" s="401">
        <f t="shared" ca="1" si="6"/>
        <v>0</v>
      </c>
      <c r="K80" s="410">
        <f t="shared" ca="1" si="7"/>
        <v>0</v>
      </c>
      <c r="L80" s="409">
        <f t="shared" ca="1" si="8"/>
        <v>0</v>
      </c>
      <c r="M80" s="547">
        <f t="shared" ca="1" si="9"/>
        <v>0</v>
      </c>
      <c r="N80" s="548"/>
      <c r="O80" s="236"/>
      <c r="P80" s="246"/>
      <c r="Q80" s="252" t="s">
        <v>134</v>
      </c>
      <c r="S80" s="297">
        <f t="shared" ca="1" si="22"/>
        <v>0</v>
      </c>
      <c r="T80" s="298">
        <f t="shared" ca="1" si="10"/>
        <v>0</v>
      </c>
      <c r="U80" s="298">
        <f t="shared" ca="1" si="10"/>
        <v>0</v>
      </c>
      <c r="V80" s="298">
        <f t="shared" ca="1" si="10"/>
        <v>0</v>
      </c>
      <c r="W80" s="298">
        <f t="shared" ca="1" si="10"/>
        <v>0</v>
      </c>
      <c r="X80" s="298">
        <f t="shared" ca="1" si="10"/>
        <v>0</v>
      </c>
      <c r="Y80" s="299">
        <f t="shared" ca="1" si="10"/>
        <v>0</v>
      </c>
      <c r="Z80" s="298">
        <f t="shared" ca="1" si="10"/>
        <v>0</v>
      </c>
      <c r="AA80" s="298">
        <f t="shared" ca="1" si="10"/>
        <v>0</v>
      </c>
      <c r="AB80" s="391">
        <f t="shared" ca="1" si="21"/>
        <v>0</v>
      </c>
      <c r="AC80" s="297">
        <f t="shared" ca="1" si="11"/>
        <v>0</v>
      </c>
      <c r="AD80" s="298">
        <f t="shared" ca="1" si="11"/>
        <v>0</v>
      </c>
      <c r="AE80" s="298">
        <f t="shared" ca="1" si="11"/>
        <v>0</v>
      </c>
      <c r="AF80" s="298">
        <f t="shared" ca="1" si="11"/>
        <v>0</v>
      </c>
      <c r="AG80" s="298">
        <f t="shared" ca="1" si="11"/>
        <v>0</v>
      </c>
      <c r="AH80" s="299">
        <f t="shared" ca="1" si="11"/>
        <v>0</v>
      </c>
      <c r="AI80" s="298">
        <f t="shared" ca="1" si="11"/>
        <v>0</v>
      </c>
      <c r="AJ80" s="298">
        <f t="shared" ca="1" si="11"/>
        <v>0</v>
      </c>
      <c r="AK80" s="394">
        <f t="shared" ca="1" si="18"/>
        <v>0</v>
      </c>
      <c r="AL80" s="297">
        <f t="shared" ca="1" si="12"/>
        <v>0</v>
      </c>
      <c r="AM80" s="298">
        <f t="shared" ca="1" si="12"/>
        <v>0</v>
      </c>
      <c r="AN80" s="298">
        <f t="shared" ca="1" si="12"/>
        <v>0</v>
      </c>
      <c r="AO80" s="298">
        <f t="shared" ca="1" si="12"/>
        <v>0</v>
      </c>
      <c r="AP80" s="298">
        <f t="shared" ca="1" si="12"/>
        <v>0</v>
      </c>
      <c r="AQ80" s="299">
        <f t="shared" ca="1" si="12"/>
        <v>0</v>
      </c>
      <c r="AR80" s="398">
        <f t="shared" ca="1" si="19"/>
        <v>0</v>
      </c>
      <c r="AS80" s="299">
        <f t="shared" ca="1" si="13"/>
        <v>0</v>
      </c>
      <c r="AT80" s="299">
        <f t="shared" ca="1" si="13"/>
        <v>0</v>
      </c>
      <c r="AU80" s="299" t="str">
        <f t="shared" ca="1" si="13"/>
        <v>pas d’onglet part</v>
      </c>
      <c r="AV80" s="297">
        <f t="shared" ca="1" si="13"/>
        <v>0</v>
      </c>
      <c r="AW80" s="299">
        <f t="shared" ca="1" si="13"/>
        <v>0</v>
      </c>
      <c r="AX80" s="299" t="str">
        <f t="shared" ca="1" si="14"/>
        <v>Part. non finançable</v>
      </c>
      <c r="AY80" s="413">
        <f t="shared" ca="1" si="13"/>
        <v>0</v>
      </c>
      <c r="AZ80" s="299">
        <f t="shared" ca="1" si="15"/>
        <v>0</v>
      </c>
    </row>
    <row r="81" spans="1:52" s="100" customFormat="1" ht="24" customHeight="1" thickTop="1" thickBot="1" x14ac:dyDescent="0.25">
      <c r="A81" s="254">
        <v>16</v>
      </c>
      <c r="B81" s="517" t="str">
        <f t="shared" ca="1" si="16"/>
        <v/>
      </c>
      <c r="C81" s="518" t="str">
        <f>IF(Part2!$D$7="", "", Part2!$D$7)</f>
        <v/>
      </c>
      <c r="D81" s="519"/>
      <c r="E81" s="580" t="str">
        <f t="shared" ca="1" si="17"/>
        <v/>
      </c>
      <c r="F81" s="581"/>
      <c r="G81" s="478" t="str">
        <f>IF(Part16!D10&lt;&gt;0,Part16!D10, "")</f>
        <v/>
      </c>
      <c r="H81" s="480"/>
      <c r="I81" s="409">
        <f t="shared" ca="1" si="20"/>
        <v>0</v>
      </c>
      <c r="J81" s="401">
        <f t="shared" ca="1" si="6"/>
        <v>0</v>
      </c>
      <c r="K81" s="410">
        <f t="shared" ca="1" si="7"/>
        <v>0</v>
      </c>
      <c r="L81" s="409">
        <f t="shared" ca="1" si="8"/>
        <v>0</v>
      </c>
      <c r="M81" s="547">
        <f t="shared" ca="1" si="9"/>
        <v>0</v>
      </c>
      <c r="N81" s="548"/>
      <c r="O81" s="236"/>
      <c r="P81" s="246"/>
      <c r="Q81" s="329" t="s">
        <v>135</v>
      </c>
      <c r="R81" s="259"/>
      <c r="S81" s="297">
        <f t="shared" ca="1" si="22"/>
        <v>0</v>
      </c>
      <c r="T81" s="301">
        <f t="shared" ca="1" si="10"/>
        <v>0</v>
      </c>
      <c r="U81" s="301">
        <f t="shared" ca="1" si="10"/>
        <v>0</v>
      </c>
      <c r="V81" s="301">
        <f t="shared" ca="1" si="10"/>
        <v>0</v>
      </c>
      <c r="W81" s="301">
        <f t="shared" ca="1" si="10"/>
        <v>0</v>
      </c>
      <c r="X81" s="301">
        <f t="shared" ca="1" si="10"/>
        <v>0</v>
      </c>
      <c r="Y81" s="302">
        <f t="shared" ca="1" si="10"/>
        <v>0</v>
      </c>
      <c r="Z81" s="301">
        <f t="shared" ca="1" si="10"/>
        <v>0</v>
      </c>
      <c r="AA81" s="301">
        <f t="shared" ca="1" si="10"/>
        <v>0</v>
      </c>
      <c r="AB81" s="392">
        <f t="shared" ca="1" si="21"/>
        <v>0</v>
      </c>
      <c r="AC81" s="300">
        <f t="shared" ca="1" si="11"/>
        <v>0</v>
      </c>
      <c r="AD81" s="301">
        <f t="shared" ca="1" si="11"/>
        <v>0</v>
      </c>
      <c r="AE81" s="301">
        <f t="shared" ca="1" si="11"/>
        <v>0</v>
      </c>
      <c r="AF81" s="301">
        <f t="shared" ca="1" si="11"/>
        <v>0</v>
      </c>
      <c r="AG81" s="301">
        <f t="shared" ca="1" si="11"/>
        <v>0</v>
      </c>
      <c r="AH81" s="302">
        <f t="shared" ca="1" si="11"/>
        <v>0</v>
      </c>
      <c r="AI81" s="301">
        <f t="shared" ca="1" si="11"/>
        <v>0</v>
      </c>
      <c r="AJ81" s="301">
        <f t="shared" ca="1" si="11"/>
        <v>0</v>
      </c>
      <c r="AK81" s="395">
        <f t="shared" ca="1" si="18"/>
        <v>0</v>
      </c>
      <c r="AL81" s="300">
        <f t="shared" ca="1" si="12"/>
        <v>0</v>
      </c>
      <c r="AM81" s="301">
        <f t="shared" ca="1" si="12"/>
        <v>0</v>
      </c>
      <c r="AN81" s="301">
        <f t="shared" ca="1" si="12"/>
        <v>0</v>
      </c>
      <c r="AO81" s="301">
        <f t="shared" ca="1" si="12"/>
        <v>0</v>
      </c>
      <c r="AP81" s="301">
        <f t="shared" ca="1" si="12"/>
        <v>0</v>
      </c>
      <c r="AQ81" s="302">
        <f t="shared" ca="1" si="12"/>
        <v>0</v>
      </c>
      <c r="AR81" s="399">
        <f t="shared" ca="1" si="19"/>
        <v>0</v>
      </c>
      <c r="AS81" s="302">
        <f t="shared" ca="1" si="13"/>
        <v>0</v>
      </c>
      <c r="AT81" s="302">
        <f t="shared" ca="1" si="13"/>
        <v>0</v>
      </c>
      <c r="AU81" s="302" t="str">
        <f t="shared" ca="1" si="13"/>
        <v>pas d’onglet part</v>
      </c>
      <c r="AV81" s="300">
        <f t="shared" ca="1" si="13"/>
        <v>0</v>
      </c>
      <c r="AW81" s="302">
        <f t="shared" ca="1" si="13"/>
        <v>0</v>
      </c>
      <c r="AX81" s="302" t="str">
        <f t="shared" ca="1" si="14"/>
        <v>Part. non finançable</v>
      </c>
      <c r="AY81" s="414">
        <f t="shared" ca="1" si="13"/>
        <v>0</v>
      </c>
      <c r="AZ81" s="302">
        <f t="shared" ca="1" si="15"/>
        <v>0</v>
      </c>
    </row>
    <row r="82" spans="1:52" s="100" customFormat="1" ht="24" customHeight="1" thickTop="1" thickBot="1" x14ac:dyDescent="0.25">
      <c r="A82" s="254">
        <v>17</v>
      </c>
      <c r="B82" s="517" t="str">
        <f t="shared" ca="1" si="16"/>
        <v/>
      </c>
      <c r="C82" s="518" t="str">
        <f>IF(Part2!$D$7="", "", Part2!$D$7)</f>
        <v/>
      </c>
      <c r="D82" s="519"/>
      <c r="E82" s="580" t="str">
        <f t="shared" ca="1" si="17"/>
        <v/>
      </c>
      <c r="F82" s="581"/>
      <c r="G82" s="478" t="str">
        <f>IF(Part17!D10&lt;&gt;0,Part17!D10, "")</f>
        <v/>
      </c>
      <c r="H82" s="480"/>
      <c r="I82" s="409">
        <f t="shared" ca="1" si="20"/>
        <v>0</v>
      </c>
      <c r="J82" s="401">
        <f t="shared" ca="1" si="6"/>
        <v>0</v>
      </c>
      <c r="K82" s="410">
        <f t="shared" ca="1" si="7"/>
        <v>0</v>
      </c>
      <c r="L82" s="409">
        <f t="shared" ca="1" si="8"/>
        <v>0</v>
      </c>
      <c r="M82" s="547">
        <f t="shared" ca="1" si="9"/>
        <v>0</v>
      </c>
      <c r="N82" s="548"/>
      <c r="O82" s="236"/>
      <c r="P82" s="246"/>
      <c r="Q82" s="252" t="s">
        <v>136</v>
      </c>
      <c r="S82" s="297">
        <f t="shared" ca="1" si="22"/>
        <v>0</v>
      </c>
      <c r="T82" s="298">
        <f t="shared" ca="1" si="10"/>
        <v>0</v>
      </c>
      <c r="U82" s="298">
        <f t="shared" ca="1" si="10"/>
        <v>0</v>
      </c>
      <c r="V82" s="298">
        <f t="shared" ca="1" si="10"/>
        <v>0</v>
      </c>
      <c r="W82" s="298">
        <f t="shared" ca="1" si="10"/>
        <v>0</v>
      </c>
      <c r="X82" s="298">
        <f t="shared" ca="1" si="10"/>
        <v>0</v>
      </c>
      <c r="Y82" s="299">
        <f t="shared" ca="1" si="10"/>
        <v>0</v>
      </c>
      <c r="Z82" s="298">
        <f t="shared" ca="1" si="10"/>
        <v>0</v>
      </c>
      <c r="AA82" s="298">
        <f t="shared" ca="1" si="10"/>
        <v>0</v>
      </c>
      <c r="AB82" s="391">
        <f t="shared" ca="1" si="21"/>
        <v>0</v>
      </c>
      <c r="AC82" s="297">
        <f t="shared" ca="1" si="11"/>
        <v>0</v>
      </c>
      <c r="AD82" s="298">
        <f t="shared" ca="1" si="11"/>
        <v>0</v>
      </c>
      <c r="AE82" s="298">
        <f t="shared" ca="1" si="11"/>
        <v>0</v>
      </c>
      <c r="AF82" s="298">
        <f t="shared" ca="1" si="11"/>
        <v>0</v>
      </c>
      <c r="AG82" s="298">
        <f t="shared" ca="1" si="11"/>
        <v>0</v>
      </c>
      <c r="AH82" s="299">
        <f t="shared" ca="1" si="11"/>
        <v>0</v>
      </c>
      <c r="AI82" s="298">
        <f t="shared" ca="1" si="11"/>
        <v>0</v>
      </c>
      <c r="AJ82" s="298">
        <f t="shared" ca="1" si="11"/>
        <v>0</v>
      </c>
      <c r="AK82" s="394">
        <f t="shared" ca="1" si="18"/>
        <v>0</v>
      </c>
      <c r="AL82" s="297">
        <f t="shared" ca="1" si="12"/>
        <v>0</v>
      </c>
      <c r="AM82" s="298">
        <f t="shared" ca="1" si="12"/>
        <v>0</v>
      </c>
      <c r="AN82" s="298">
        <f t="shared" ca="1" si="12"/>
        <v>0</v>
      </c>
      <c r="AO82" s="298">
        <f t="shared" ca="1" si="12"/>
        <v>0</v>
      </c>
      <c r="AP82" s="298">
        <f t="shared" ca="1" si="12"/>
        <v>0</v>
      </c>
      <c r="AQ82" s="299">
        <f t="shared" ca="1" si="12"/>
        <v>0</v>
      </c>
      <c r="AR82" s="398">
        <f t="shared" ca="1" si="19"/>
        <v>0</v>
      </c>
      <c r="AS82" s="299">
        <f t="shared" ca="1" si="13"/>
        <v>0</v>
      </c>
      <c r="AT82" s="299">
        <f t="shared" ca="1" si="13"/>
        <v>0</v>
      </c>
      <c r="AU82" s="299" t="str">
        <f t="shared" ca="1" si="13"/>
        <v>pas d’onglet part</v>
      </c>
      <c r="AV82" s="297">
        <f t="shared" ca="1" si="13"/>
        <v>0</v>
      </c>
      <c r="AW82" s="299">
        <f t="shared" ca="1" si="13"/>
        <v>0</v>
      </c>
      <c r="AX82" s="299" t="str">
        <f t="shared" ca="1" si="14"/>
        <v>Part. non finançable</v>
      </c>
      <c r="AY82" s="413">
        <f t="shared" ca="1" si="13"/>
        <v>0</v>
      </c>
      <c r="AZ82" s="299">
        <f t="shared" ca="1" si="15"/>
        <v>0</v>
      </c>
    </row>
    <row r="83" spans="1:52" s="100" customFormat="1" ht="24" customHeight="1" thickTop="1" thickBot="1" x14ac:dyDescent="0.25">
      <c r="A83" s="254">
        <v>18</v>
      </c>
      <c r="B83" s="517" t="str">
        <f t="shared" ca="1" si="16"/>
        <v/>
      </c>
      <c r="C83" s="518" t="str">
        <f>IF(Part2!$D$7="", "", Part2!$D$7)</f>
        <v/>
      </c>
      <c r="D83" s="519"/>
      <c r="E83" s="580" t="str">
        <f t="shared" ca="1" si="17"/>
        <v/>
      </c>
      <c r="F83" s="581"/>
      <c r="G83" s="478" t="str">
        <f>IF(Part18!D10&lt;&gt;0,Part18!D10, "")</f>
        <v/>
      </c>
      <c r="H83" s="480"/>
      <c r="I83" s="409">
        <f t="shared" ca="1" si="20"/>
        <v>0</v>
      </c>
      <c r="J83" s="401">
        <f t="shared" ca="1" si="6"/>
        <v>0</v>
      </c>
      <c r="K83" s="410">
        <f t="shared" ca="1" si="7"/>
        <v>0</v>
      </c>
      <c r="L83" s="409">
        <f t="shared" ca="1" si="8"/>
        <v>0</v>
      </c>
      <c r="M83" s="547">
        <f t="shared" ca="1" si="9"/>
        <v>0</v>
      </c>
      <c r="N83" s="548"/>
      <c r="O83" s="236"/>
      <c r="P83" s="246"/>
      <c r="Q83" s="252" t="s">
        <v>137</v>
      </c>
      <c r="S83" s="297">
        <f t="shared" ca="1" si="22"/>
        <v>0</v>
      </c>
      <c r="T83" s="298">
        <f t="shared" ca="1" si="22"/>
        <v>0</v>
      </c>
      <c r="U83" s="298">
        <f t="shared" ca="1" si="22"/>
        <v>0</v>
      </c>
      <c r="V83" s="298">
        <f t="shared" ca="1" si="22"/>
        <v>0</v>
      </c>
      <c r="W83" s="298">
        <f t="shared" ca="1" si="22"/>
        <v>0</v>
      </c>
      <c r="X83" s="298">
        <f t="shared" ca="1" si="22"/>
        <v>0</v>
      </c>
      <c r="Y83" s="299">
        <f t="shared" ca="1" si="22"/>
        <v>0</v>
      </c>
      <c r="Z83" s="298">
        <f t="shared" ca="1" si="22"/>
        <v>0</v>
      </c>
      <c r="AA83" s="298">
        <f t="shared" ca="1" si="22"/>
        <v>0</v>
      </c>
      <c r="AB83" s="391">
        <f t="shared" ca="1" si="21"/>
        <v>0</v>
      </c>
      <c r="AC83" s="297">
        <f t="shared" ref="AC83:AJ86" ca="1" si="23">IFERROR(INDIRECT("'"&amp;$Q83&amp;"'!"&amp;AC$62&amp;ROW(INDIRECT("'"&amp;$Q83&amp;"'!"&amp;AC$64))),"pas d’onglet part")</f>
        <v>0</v>
      </c>
      <c r="AD83" s="298">
        <f t="shared" ca="1" si="23"/>
        <v>0</v>
      </c>
      <c r="AE83" s="298">
        <f t="shared" ca="1" si="23"/>
        <v>0</v>
      </c>
      <c r="AF83" s="298">
        <f t="shared" ca="1" si="23"/>
        <v>0</v>
      </c>
      <c r="AG83" s="298">
        <f t="shared" ca="1" si="23"/>
        <v>0</v>
      </c>
      <c r="AH83" s="299">
        <f t="shared" ca="1" si="23"/>
        <v>0</v>
      </c>
      <c r="AI83" s="298">
        <f t="shared" ca="1" si="23"/>
        <v>0</v>
      </c>
      <c r="AJ83" s="298">
        <f t="shared" ca="1" si="23"/>
        <v>0</v>
      </c>
      <c r="AK83" s="394">
        <f t="shared" ca="1" si="18"/>
        <v>0</v>
      </c>
      <c r="AL83" s="297">
        <f t="shared" ref="AL83:AQ86" ca="1" si="24">IFERROR(INDIRECT("'"&amp;$Q83&amp;"'!"&amp;AL$62&amp;ROW(INDIRECT("'"&amp;$Q83&amp;"'!"&amp;AL$64))),"pas d’onglet part")</f>
        <v>0</v>
      </c>
      <c r="AM83" s="298">
        <f t="shared" ca="1" si="24"/>
        <v>0</v>
      </c>
      <c r="AN83" s="298">
        <f t="shared" ca="1" si="24"/>
        <v>0</v>
      </c>
      <c r="AO83" s="298">
        <f t="shared" ca="1" si="24"/>
        <v>0</v>
      </c>
      <c r="AP83" s="298">
        <f t="shared" ca="1" si="24"/>
        <v>0</v>
      </c>
      <c r="AQ83" s="299">
        <f t="shared" ca="1" si="24"/>
        <v>0</v>
      </c>
      <c r="AR83" s="398">
        <f t="shared" ca="1" si="19"/>
        <v>0</v>
      </c>
      <c r="AS83" s="299">
        <f t="shared" ref="AS83:AW86" ca="1" si="25">IFERROR(INDIRECT("'"&amp;$Q83&amp;"'!"&amp;AS$62&amp;ROW(INDIRECT("'"&amp;$Q83&amp;"'!"&amp;AS$64))),"pas d’onglet part")</f>
        <v>0</v>
      </c>
      <c r="AT83" s="299">
        <f t="shared" ca="1" si="25"/>
        <v>0</v>
      </c>
      <c r="AU83" s="299" t="str">
        <f t="shared" ca="1" si="25"/>
        <v>pas d’onglet part</v>
      </c>
      <c r="AV83" s="297">
        <f t="shared" ca="1" si="25"/>
        <v>0</v>
      </c>
      <c r="AW83" s="299">
        <f t="shared" ca="1" si="25"/>
        <v>0</v>
      </c>
      <c r="AX83" s="299" t="str">
        <f t="shared" ref="AX83:AX86" ca="1" si="26">INDIRECT("'"&amp;$Q83&amp;"'!"&amp;AX$62&amp;ROW(INDIRECT("'"&amp;$Q83&amp;"'!"&amp;AX$64)))</f>
        <v>Part. non finançable</v>
      </c>
      <c r="AY83" s="413">
        <f t="shared" ref="AY83:AY86" ca="1" si="27">IFERROR(INDIRECT("'"&amp;$Q83&amp;"'!"&amp;AY$62&amp;ROW(INDIRECT("'"&amp;$Q83&amp;"'!"&amp;AY$64))),"pas d’onglet part")</f>
        <v>0</v>
      </c>
      <c r="AZ83" s="299">
        <f t="shared" ca="1" si="15"/>
        <v>0</v>
      </c>
    </row>
    <row r="84" spans="1:52" s="100" customFormat="1" ht="24" customHeight="1" thickTop="1" thickBot="1" x14ac:dyDescent="0.25">
      <c r="A84" s="254">
        <v>19</v>
      </c>
      <c r="B84" s="517" t="str">
        <f t="shared" ca="1" si="16"/>
        <v/>
      </c>
      <c r="C84" s="518" t="str">
        <f>IF(Part2!$D$7="", "", Part2!$D$7)</f>
        <v/>
      </c>
      <c r="D84" s="519"/>
      <c r="E84" s="580" t="str">
        <f t="shared" ca="1" si="17"/>
        <v/>
      </c>
      <c r="F84" s="581"/>
      <c r="G84" s="478" t="str">
        <f>IF(Part19!D10&lt;&gt;0,Part19!D10, "")</f>
        <v/>
      </c>
      <c r="H84" s="480"/>
      <c r="I84" s="409">
        <f t="shared" ca="1" si="20"/>
        <v>0</v>
      </c>
      <c r="J84" s="401">
        <f t="shared" ca="1" si="6"/>
        <v>0</v>
      </c>
      <c r="K84" s="410">
        <f t="shared" ca="1" si="7"/>
        <v>0</v>
      </c>
      <c r="L84" s="409">
        <f t="shared" ca="1" si="8"/>
        <v>0</v>
      </c>
      <c r="M84" s="547">
        <f t="shared" ca="1" si="9"/>
        <v>0</v>
      </c>
      <c r="N84" s="548"/>
      <c r="O84" s="236"/>
      <c r="P84" s="246"/>
      <c r="Q84" s="252" t="s">
        <v>138</v>
      </c>
      <c r="S84" s="297">
        <f t="shared" ca="1" si="22"/>
        <v>0</v>
      </c>
      <c r="T84" s="298">
        <f t="shared" ca="1" si="22"/>
        <v>0</v>
      </c>
      <c r="U84" s="298">
        <f t="shared" ca="1" si="22"/>
        <v>0</v>
      </c>
      <c r="V84" s="298">
        <f t="shared" ca="1" si="22"/>
        <v>0</v>
      </c>
      <c r="W84" s="298">
        <f t="shared" ca="1" si="22"/>
        <v>0</v>
      </c>
      <c r="X84" s="298">
        <f t="shared" ca="1" si="22"/>
        <v>0</v>
      </c>
      <c r="Y84" s="299">
        <f t="shared" ca="1" si="22"/>
        <v>0</v>
      </c>
      <c r="Z84" s="298">
        <f t="shared" ca="1" si="22"/>
        <v>0</v>
      </c>
      <c r="AA84" s="298">
        <f t="shared" ca="1" si="22"/>
        <v>0</v>
      </c>
      <c r="AB84" s="391">
        <f t="shared" ca="1" si="21"/>
        <v>0</v>
      </c>
      <c r="AC84" s="297">
        <f t="shared" ca="1" si="23"/>
        <v>0</v>
      </c>
      <c r="AD84" s="298">
        <f t="shared" ca="1" si="23"/>
        <v>0</v>
      </c>
      <c r="AE84" s="298">
        <f t="shared" ca="1" si="23"/>
        <v>0</v>
      </c>
      <c r="AF84" s="298">
        <f t="shared" ca="1" si="23"/>
        <v>0</v>
      </c>
      <c r="AG84" s="298">
        <f t="shared" ca="1" si="23"/>
        <v>0</v>
      </c>
      <c r="AH84" s="299">
        <f t="shared" ca="1" si="23"/>
        <v>0</v>
      </c>
      <c r="AI84" s="298">
        <f t="shared" ca="1" si="23"/>
        <v>0</v>
      </c>
      <c r="AJ84" s="298">
        <f t="shared" ca="1" si="23"/>
        <v>0</v>
      </c>
      <c r="AK84" s="394">
        <f t="shared" ca="1" si="18"/>
        <v>0</v>
      </c>
      <c r="AL84" s="297">
        <f t="shared" ca="1" si="24"/>
        <v>0</v>
      </c>
      <c r="AM84" s="298">
        <f t="shared" ca="1" si="24"/>
        <v>0</v>
      </c>
      <c r="AN84" s="298">
        <f t="shared" ca="1" si="24"/>
        <v>0</v>
      </c>
      <c r="AO84" s="298">
        <f t="shared" ca="1" si="24"/>
        <v>0</v>
      </c>
      <c r="AP84" s="298">
        <f t="shared" ca="1" si="24"/>
        <v>0</v>
      </c>
      <c r="AQ84" s="299">
        <f t="shared" ca="1" si="24"/>
        <v>0</v>
      </c>
      <c r="AR84" s="398">
        <f t="shared" ca="1" si="19"/>
        <v>0</v>
      </c>
      <c r="AS84" s="299">
        <f t="shared" ca="1" si="25"/>
        <v>0</v>
      </c>
      <c r="AT84" s="299">
        <f t="shared" ca="1" si="25"/>
        <v>0</v>
      </c>
      <c r="AU84" s="299" t="str">
        <f t="shared" ca="1" si="25"/>
        <v>pas d’onglet part</v>
      </c>
      <c r="AV84" s="297">
        <f t="shared" ca="1" si="25"/>
        <v>0</v>
      </c>
      <c r="AW84" s="299">
        <f t="shared" ca="1" si="25"/>
        <v>0</v>
      </c>
      <c r="AX84" s="299" t="str">
        <f t="shared" ca="1" si="26"/>
        <v>Part. non finançable</v>
      </c>
      <c r="AY84" s="413">
        <f t="shared" ca="1" si="27"/>
        <v>0</v>
      </c>
      <c r="AZ84" s="299">
        <f t="shared" ca="1" si="15"/>
        <v>0</v>
      </c>
    </row>
    <row r="85" spans="1:52" s="100" customFormat="1" ht="24" customHeight="1" thickTop="1" thickBot="1" x14ac:dyDescent="0.25">
      <c r="A85" s="254">
        <v>20</v>
      </c>
      <c r="B85" s="517" t="str">
        <f t="shared" ca="1" si="16"/>
        <v/>
      </c>
      <c r="C85" s="518" t="str">
        <f>IF(Part2!$D$7="", "", Part2!$D$7)</f>
        <v/>
      </c>
      <c r="D85" s="519"/>
      <c r="E85" s="580" t="str">
        <f t="shared" ca="1" si="17"/>
        <v/>
      </c>
      <c r="F85" s="581"/>
      <c r="G85" s="478" t="str">
        <f>IF(Part20!D10&lt;&gt;0,Part20!D10, "")</f>
        <v/>
      </c>
      <c r="H85" s="480"/>
      <c r="I85" s="409">
        <f t="shared" ca="1" si="20"/>
        <v>0</v>
      </c>
      <c r="J85" s="401">
        <f t="shared" ca="1" si="6"/>
        <v>0</v>
      </c>
      <c r="K85" s="410">
        <f t="shared" ca="1" si="7"/>
        <v>0</v>
      </c>
      <c r="L85" s="409">
        <f t="shared" ca="1" si="8"/>
        <v>0</v>
      </c>
      <c r="M85" s="547">
        <f t="shared" ca="1" si="9"/>
        <v>0</v>
      </c>
      <c r="N85" s="548"/>
      <c r="O85" s="236"/>
      <c r="P85" s="246"/>
      <c r="Q85" s="252" t="s">
        <v>139</v>
      </c>
      <c r="S85" s="297">
        <f t="shared" ca="1" si="22"/>
        <v>0</v>
      </c>
      <c r="T85" s="298">
        <f t="shared" ca="1" si="22"/>
        <v>0</v>
      </c>
      <c r="U85" s="298">
        <f t="shared" ca="1" si="22"/>
        <v>0</v>
      </c>
      <c r="V85" s="298">
        <f t="shared" ca="1" si="22"/>
        <v>0</v>
      </c>
      <c r="W85" s="298">
        <f t="shared" ca="1" si="22"/>
        <v>0</v>
      </c>
      <c r="X85" s="298">
        <f t="shared" ca="1" si="22"/>
        <v>0</v>
      </c>
      <c r="Y85" s="299">
        <f t="shared" ca="1" si="22"/>
        <v>0</v>
      </c>
      <c r="Z85" s="298">
        <f t="shared" ca="1" si="22"/>
        <v>0</v>
      </c>
      <c r="AA85" s="298">
        <f t="shared" ca="1" si="22"/>
        <v>0</v>
      </c>
      <c r="AB85" s="391">
        <f t="shared" ca="1" si="21"/>
        <v>0</v>
      </c>
      <c r="AC85" s="297">
        <f t="shared" ca="1" si="23"/>
        <v>0</v>
      </c>
      <c r="AD85" s="298">
        <f t="shared" ca="1" si="23"/>
        <v>0</v>
      </c>
      <c r="AE85" s="298">
        <f t="shared" ca="1" si="23"/>
        <v>0</v>
      </c>
      <c r="AF85" s="298">
        <f t="shared" ca="1" si="23"/>
        <v>0</v>
      </c>
      <c r="AG85" s="298">
        <f t="shared" ca="1" si="23"/>
        <v>0</v>
      </c>
      <c r="AH85" s="299">
        <f t="shared" ca="1" si="23"/>
        <v>0</v>
      </c>
      <c r="AI85" s="298">
        <f t="shared" ca="1" si="23"/>
        <v>0</v>
      </c>
      <c r="AJ85" s="298">
        <f t="shared" ca="1" si="23"/>
        <v>0</v>
      </c>
      <c r="AK85" s="394">
        <f t="shared" ca="1" si="18"/>
        <v>0</v>
      </c>
      <c r="AL85" s="297">
        <f t="shared" ca="1" si="24"/>
        <v>0</v>
      </c>
      <c r="AM85" s="298">
        <f t="shared" ca="1" si="24"/>
        <v>0</v>
      </c>
      <c r="AN85" s="298">
        <f t="shared" ca="1" si="24"/>
        <v>0</v>
      </c>
      <c r="AO85" s="298">
        <f t="shared" ca="1" si="24"/>
        <v>0</v>
      </c>
      <c r="AP85" s="298">
        <f t="shared" ca="1" si="24"/>
        <v>0</v>
      </c>
      <c r="AQ85" s="299">
        <f t="shared" ca="1" si="24"/>
        <v>0</v>
      </c>
      <c r="AR85" s="398">
        <f t="shared" ca="1" si="19"/>
        <v>0</v>
      </c>
      <c r="AS85" s="299">
        <f t="shared" ca="1" si="25"/>
        <v>0</v>
      </c>
      <c r="AT85" s="299">
        <f t="shared" ca="1" si="25"/>
        <v>0</v>
      </c>
      <c r="AU85" s="299" t="str">
        <f t="shared" ca="1" si="25"/>
        <v>pas d’onglet part</v>
      </c>
      <c r="AV85" s="297">
        <f t="shared" ca="1" si="25"/>
        <v>0</v>
      </c>
      <c r="AW85" s="299">
        <f t="shared" ca="1" si="25"/>
        <v>0</v>
      </c>
      <c r="AX85" s="299" t="str">
        <f t="shared" ca="1" si="26"/>
        <v>Part. non finançable</v>
      </c>
      <c r="AY85" s="413">
        <f t="shared" ca="1" si="27"/>
        <v>0</v>
      </c>
      <c r="AZ85" s="299">
        <f t="shared" ca="1" si="15"/>
        <v>0</v>
      </c>
    </row>
    <row r="86" spans="1:52" s="100" customFormat="1" ht="24" customHeight="1" thickTop="1" thickBot="1" x14ac:dyDescent="0.25">
      <c r="B86" s="555" t="s">
        <v>8</v>
      </c>
      <c r="C86" s="556"/>
      <c r="D86" s="556"/>
      <c r="E86" s="556"/>
      <c r="F86" s="556"/>
      <c r="G86" s="556"/>
      <c r="H86" s="556"/>
      <c r="I86" s="405">
        <f ca="1">SUM(I66:I85)</f>
        <v>0</v>
      </c>
      <c r="J86" s="405">
        <f ca="1">SUM(J66:J85)</f>
        <v>0</v>
      </c>
      <c r="K86" s="405"/>
      <c r="L86" s="405">
        <f ca="1">SUM(L66:L85)</f>
        <v>0</v>
      </c>
      <c r="M86" s="739">
        <f ca="1">SUM(M66:N85)</f>
        <v>0</v>
      </c>
      <c r="N86" s="740"/>
      <c r="O86" s="236"/>
      <c r="P86" s="241"/>
      <c r="Q86" s="329" t="s">
        <v>140</v>
      </c>
      <c r="S86" s="297">
        <f t="shared" ref="S86:AA86" ca="1" si="28">IFERROR(INDIRECT("'"&amp;$Q86&amp;"'!"&amp;S$62&amp;ROW(INDIRECT("'"&amp;$Q86&amp;"'!"&amp;S$64))),"pas d’onglet part")</f>
        <v>0</v>
      </c>
      <c r="T86" s="301">
        <f t="shared" ca="1" si="28"/>
        <v>0</v>
      </c>
      <c r="U86" s="301">
        <f t="shared" ca="1" si="28"/>
        <v>0</v>
      </c>
      <c r="V86" s="301">
        <f t="shared" ca="1" si="28"/>
        <v>0</v>
      </c>
      <c r="W86" s="301">
        <f t="shared" ca="1" si="28"/>
        <v>0</v>
      </c>
      <c r="X86" s="301">
        <f t="shared" ca="1" si="28"/>
        <v>0</v>
      </c>
      <c r="Y86" s="302">
        <f t="shared" ca="1" si="28"/>
        <v>0</v>
      </c>
      <c r="Z86" s="301">
        <f t="shared" ca="1" si="28"/>
        <v>0</v>
      </c>
      <c r="AA86" s="301">
        <f t="shared" ca="1" si="28"/>
        <v>0</v>
      </c>
      <c r="AB86" s="392">
        <f t="shared" ca="1" si="21"/>
        <v>0</v>
      </c>
      <c r="AC86" s="300">
        <f t="shared" ca="1" si="23"/>
        <v>0</v>
      </c>
      <c r="AD86" s="301">
        <f t="shared" ca="1" si="23"/>
        <v>0</v>
      </c>
      <c r="AE86" s="301">
        <f t="shared" ca="1" si="23"/>
        <v>0</v>
      </c>
      <c r="AF86" s="301">
        <f t="shared" ca="1" si="23"/>
        <v>0</v>
      </c>
      <c r="AG86" s="301">
        <f t="shared" ca="1" si="23"/>
        <v>0</v>
      </c>
      <c r="AH86" s="302">
        <f t="shared" ca="1" si="23"/>
        <v>0</v>
      </c>
      <c r="AI86" s="301">
        <f t="shared" ca="1" si="23"/>
        <v>0</v>
      </c>
      <c r="AJ86" s="301">
        <f t="shared" ca="1" si="23"/>
        <v>0</v>
      </c>
      <c r="AK86" s="395">
        <f t="shared" ca="1" si="18"/>
        <v>0</v>
      </c>
      <c r="AL86" s="300">
        <f t="shared" ca="1" si="24"/>
        <v>0</v>
      </c>
      <c r="AM86" s="301">
        <f t="shared" ca="1" si="24"/>
        <v>0</v>
      </c>
      <c r="AN86" s="301">
        <f t="shared" ca="1" si="24"/>
        <v>0</v>
      </c>
      <c r="AO86" s="301">
        <f t="shared" ca="1" si="24"/>
        <v>0</v>
      </c>
      <c r="AP86" s="301">
        <f t="shared" ca="1" si="24"/>
        <v>0</v>
      </c>
      <c r="AQ86" s="302">
        <f t="shared" ca="1" si="24"/>
        <v>0</v>
      </c>
      <c r="AR86" s="399">
        <f t="shared" ca="1" si="19"/>
        <v>0</v>
      </c>
      <c r="AS86" s="302">
        <f t="shared" ca="1" si="25"/>
        <v>0</v>
      </c>
      <c r="AT86" s="302">
        <f t="shared" ca="1" si="25"/>
        <v>0</v>
      </c>
      <c r="AU86" s="302" t="str">
        <f t="shared" ca="1" si="25"/>
        <v>pas d’onglet part</v>
      </c>
      <c r="AV86" s="300">
        <f t="shared" ca="1" si="25"/>
        <v>0</v>
      </c>
      <c r="AW86" s="302">
        <f t="shared" ca="1" si="25"/>
        <v>0</v>
      </c>
      <c r="AX86" s="302" t="str">
        <f t="shared" ca="1" si="26"/>
        <v>Part. non finançable</v>
      </c>
      <c r="AY86" s="414">
        <f t="shared" ca="1" si="27"/>
        <v>0</v>
      </c>
      <c r="AZ86" s="302">
        <f t="shared" ca="1" si="15"/>
        <v>0</v>
      </c>
    </row>
    <row r="87" spans="1:52" s="100" customFormat="1" ht="15.75" customHeight="1" thickTop="1" thickBot="1" x14ac:dyDescent="0.3">
      <c r="A87" s="119"/>
      <c r="B87" s="13"/>
      <c r="C87" s="13"/>
      <c r="D87" s="13"/>
      <c r="E87" s="13"/>
      <c r="F87" s="13"/>
      <c r="G87" s="13"/>
      <c r="H87" s="13"/>
      <c r="I87" s="13"/>
      <c r="J87" s="13"/>
      <c r="K87" s="13"/>
      <c r="L87" s="13"/>
      <c r="M87" s="14"/>
      <c r="N87" s="14"/>
      <c r="O87" s="236"/>
      <c r="P87" s="239"/>
      <c r="Q87" s="253"/>
      <c r="S87" s="264" t="s">
        <v>143</v>
      </c>
      <c r="T87" s="265" t="s">
        <v>144</v>
      </c>
      <c r="U87" s="265" t="s">
        <v>145</v>
      </c>
      <c r="V87" s="265" t="s">
        <v>146</v>
      </c>
      <c r="W87" s="265" t="s">
        <v>147</v>
      </c>
      <c r="X87" s="265" t="s">
        <v>148</v>
      </c>
      <c r="Y87" s="266" t="s">
        <v>149</v>
      </c>
      <c r="Z87" s="265"/>
      <c r="AA87" s="265"/>
      <c r="AB87" s="265"/>
      <c r="AC87" s="255" t="s">
        <v>143</v>
      </c>
      <c r="AD87" s="256" t="s">
        <v>144</v>
      </c>
      <c r="AE87" s="256" t="s">
        <v>145</v>
      </c>
      <c r="AF87" s="256" t="s">
        <v>146</v>
      </c>
      <c r="AG87" s="256" t="s">
        <v>147</v>
      </c>
      <c r="AH87" s="257" t="s">
        <v>270</v>
      </c>
      <c r="AI87" s="256"/>
      <c r="AJ87" s="256"/>
      <c r="AK87" s="396"/>
      <c r="AL87" s="255" t="s">
        <v>143</v>
      </c>
      <c r="AM87" s="256" t="s">
        <v>144</v>
      </c>
      <c r="AN87" s="256" t="s">
        <v>145</v>
      </c>
      <c r="AO87" s="256" t="s">
        <v>146</v>
      </c>
      <c r="AP87" s="256" t="s">
        <v>147</v>
      </c>
      <c r="AQ87" s="257" t="s">
        <v>149</v>
      </c>
      <c r="AR87" s="400"/>
      <c r="AS87" s="279"/>
      <c r="AT87" s="284"/>
      <c r="AU87" s="427"/>
      <c r="AV87" s="320"/>
      <c r="AW87" s="321"/>
      <c r="AX87" s="384"/>
      <c r="AY87" s="403"/>
      <c r="AZ87" s="383"/>
    </row>
    <row r="88" spans="1:52" ht="11.25" customHeight="1" thickTop="1" thickBot="1" x14ac:dyDescent="0.3">
      <c r="A88" s="8"/>
      <c r="B88" s="544" t="s">
        <v>272</v>
      </c>
      <c r="C88" s="545"/>
      <c r="D88" s="545"/>
      <c r="E88" s="545"/>
      <c r="F88" s="545"/>
      <c r="G88" s="545"/>
      <c r="H88" s="545"/>
      <c r="I88" s="545"/>
      <c r="J88" s="545"/>
      <c r="K88" s="545"/>
      <c r="L88" s="545"/>
      <c r="M88" s="545"/>
      <c r="N88" s="546"/>
      <c r="O88" s="232"/>
      <c r="P88" s="239"/>
      <c r="Q88" s="221"/>
      <c r="AH88" s="385"/>
      <c r="AI88" s="385"/>
      <c r="AJ88" s="385"/>
      <c r="AK88" s="385"/>
    </row>
    <row r="89" spans="1:52" ht="17.25" customHeight="1" thickTop="1" thickBot="1" x14ac:dyDescent="0.3">
      <c r="O89" s="237"/>
      <c r="Q89" s="221"/>
      <c r="AB89" s="408" t="s">
        <v>262</v>
      </c>
      <c r="AC89" s="407">
        <f t="shared" ref="AC89:AH89" ca="1" si="29">SUMPRODUCT(AC67:AC86,$AY$67:$AY$86)</f>
        <v>0</v>
      </c>
      <c r="AD89" s="407">
        <f t="shared" ca="1" si="29"/>
        <v>0</v>
      </c>
      <c r="AE89" s="407">
        <f t="shared" ca="1" si="29"/>
        <v>0</v>
      </c>
      <c r="AF89" s="407">
        <f t="shared" ca="1" si="29"/>
        <v>0</v>
      </c>
      <c r="AG89" s="407">
        <f t="shared" ca="1" si="29"/>
        <v>0</v>
      </c>
      <c r="AH89" s="407">
        <f t="shared" ca="1" si="29"/>
        <v>0</v>
      </c>
      <c r="AI89" s="407">
        <f ca="1">SUMPRODUCT(AI67:AI86,$AY$67:$AY$86)</f>
        <v>0</v>
      </c>
      <c r="AJ89" s="407">
        <f ca="1">SUMPRODUCT(AJ67:AJ86,$AY$67:$AY$86)</f>
        <v>0</v>
      </c>
      <c r="AK89" s="407">
        <f ca="1">SUMPRODUCT(AK67:AK86,$AY$67:$AY$86)</f>
        <v>0</v>
      </c>
      <c r="AX89" s="386" t="s">
        <v>255</v>
      </c>
      <c r="AY89" s="386"/>
      <c r="AZ89" s="263">
        <f ca="1">SUMIF(AX67:AX86,"Cout marginal",AZ67:AZ86)</f>
        <v>0</v>
      </c>
    </row>
    <row r="90" spans="1:52" ht="4.5" customHeight="1" thickTop="1" x14ac:dyDescent="0.25">
      <c r="B90" s="648" t="s">
        <v>31</v>
      </c>
      <c r="C90" s="649"/>
      <c r="D90" s="650"/>
      <c r="E90" s="743" t="s">
        <v>28</v>
      </c>
      <c r="F90" s="744"/>
      <c r="G90" s="744" t="s">
        <v>353</v>
      </c>
      <c r="H90" s="747"/>
      <c r="I90" s="553" t="s">
        <v>12</v>
      </c>
      <c r="J90" s="553" t="s">
        <v>38</v>
      </c>
      <c r="K90" s="553" t="s">
        <v>13</v>
      </c>
      <c r="L90" s="553" t="s">
        <v>205</v>
      </c>
      <c r="M90" s="553" t="s">
        <v>14</v>
      </c>
      <c r="N90" s="737" t="s">
        <v>269</v>
      </c>
      <c r="P90" s="44"/>
      <c r="Q90" s="221"/>
    </row>
    <row r="91" spans="1:52" s="44" customFormat="1" ht="18.75" customHeight="1" thickBot="1" x14ac:dyDescent="0.25">
      <c r="A91" s="142"/>
      <c r="B91" s="651"/>
      <c r="C91" s="652"/>
      <c r="D91" s="653"/>
      <c r="E91" s="745"/>
      <c r="F91" s="746"/>
      <c r="G91" s="746"/>
      <c r="H91" s="748"/>
      <c r="I91" s="554"/>
      <c r="J91" s="554"/>
      <c r="K91" s="554"/>
      <c r="L91" s="554"/>
      <c r="M91" s="554"/>
      <c r="N91" s="738"/>
      <c r="O91" s="143"/>
      <c r="Q91" s="221"/>
      <c r="AB91" s="44" t="s">
        <v>263</v>
      </c>
    </row>
    <row r="92" spans="1:52" s="44" customFormat="1" ht="18" customHeight="1" thickTop="1" thickBot="1" x14ac:dyDescent="0.25">
      <c r="A92" s="254">
        <v>1</v>
      </c>
      <c r="B92" s="517" t="str">
        <f ca="1">IF(INDIRECT("'"&amp;Q67&amp;"'!D$9")="","",INDIRECT("'"&amp;Q67&amp;"'!D$9"))</f>
        <v/>
      </c>
      <c r="C92" s="518" t="str">
        <f>IF(Part2!$D$7="", "", Part2!$D$7)</f>
        <v/>
      </c>
      <c r="D92" s="519"/>
      <c r="E92" s="741" t="str">
        <f ca="1">IF(INDIRECT("'"&amp;Q67&amp;"'!D$7")="","",INDIRECT("'"&amp;Q67&amp;"'!D$7"))</f>
        <v/>
      </c>
      <c r="F92" s="742"/>
      <c r="G92" s="654" t="str">
        <f>IF(VoletGeneral!D38&lt;&gt;0, VoletGeneral!D38,"")</f>
        <v/>
      </c>
      <c r="H92" s="655"/>
      <c r="I92" s="156">
        <f ca="1">AC67*$AY67</f>
        <v>0</v>
      </c>
      <c r="J92" s="156">
        <f t="shared" ref="J92:J111" ca="1" si="30">AD67*$AY67</f>
        <v>0</v>
      </c>
      <c r="K92" s="156">
        <f t="shared" ref="K92:K111" ca="1" si="31">AE67*$AY67</f>
        <v>0</v>
      </c>
      <c r="L92" s="156">
        <f t="shared" ref="L92:L111" ca="1" si="32">AF67*$AY67</f>
        <v>0</v>
      </c>
      <c r="M92" s="156">
        <f t="shared" ref="M92:M111" ca="1" si="33">AG67*$AY67</f>
        <v>0</v>
      </c>
      <c r="N92" s="406">
        <f t="shared" ref="N92:N111" ca="1" si="34">(AH67+AI67+AJ67)*$AY67</f>
        <v>0</v>
      </c>
      <c r="O92" s="143"/>
      <c r="P92" s="411"/>
      <c r="Q92" s="221"/>
    </row>
    <row r="93" spans="1:52" s="44" customFormat="1" ht="24" customHeight="1" thickTop="1" thickBot="1" x14ac:dyDescent="0.25">
      <c r="A93" s="254">
        <v>2</v>
      </c>
      <c r="B93" s="517" t="str">
        <f ca="1">IF(INDIRECT("'"&amp;Q68&amp;"'!D$9")="","",INDIRECT("'"&amp;Q68&amp;"'!D$9"))</f>
        <v/>
      </c>
      <c r="C93" s="518" t="str">
        <f>IF(Part2!$D$7="", "", Part2!$D$7)</f>
        <v/>
      </c>
      <c r="D93" s="519"/>
      <c r="E93" s="580" t="str">
        <f ca="1">IF(INDIRECT("'"&amp;Q68&amp;"'!D$7")="","",INDIRECT(Q68&amp;"!D$7"))</f>
        <v/>
      </c>
      <c r="F93" s="581"/>
      <c r="G93" s="654" t="str">
        <f>IF(Part2!D10&lt;&gt;0,Part2!D10, "")</f>
        <v/>
      </c>
      <c r="H93" s="655"/>
      <c r="I93" s="156">
        <f t="shared" ref="I93:I111" ca="1" si="35">AC68*$AY68</f>
        <v>0</v>
      </c>
      <c r="J93" s="156">
        <f t="shared" ca="1" si="30"/>
        <v>0</v>
      </c>
      <c r="K93" s="156">
        <f t="shared" ca="1" si="31"/>
        <v>0</v>
      </c>
      <c r="L93" s="156">
        <f t="shared" ca="1" si="32"/>
        <v>0</v>
      </c>
      <c r="M93" s="156">
        <f t="shared" ca="1" si="33"/>
        <v>0</v>
      </c>
      <c r="N93" s="406">
        <f t="shared" ca="1" si="34"/>
        <v>0</v>
      </c>
      <c r="O93" s="143"/>
      <c r="Q93" s="221"/>
    </row>
    <row r="94" spans="1:52" s="44" customFormat="1" ht="24" customHeight="1" thickTop="1" thickBot="1" x14ac:dyDescent="0.25">
      <c r="A94" s="254">
        <v>3</v>
      </c>
      <c r="B94" s="517" t="str">
        <f t="shared" ref="B94:B111" ca="1" si="36">IF(INDIRECT("'"&amp;Q69&amp;"'!D$9")="","",INDIRECT("'"&amp;Q69&amp;"'!D$9"))</f>
        <v/>
      </c>
      <c r="C94" s="518" t="str">
        <f>IF(Part2!$D$7="", "", Part2!$D$7)</f>
        <v/>
      </c>
      <c r="D94" s="519"/>
      <c r="E94" s="580" t="str">
        <f t="shared" ref="E94:E111" ca="1" si="37">IF(INDIRECT("'"&amp;Q69&amp;"'!D$7")="","",INDIRECT(Q69&amp;"!D$7"))</f>
        <v/>
      </c>
      <c r="F94" s="581"/>
      <c r="G94" s="654" t="str">
        <f>IF(Part3!D10&lt;&gt;0,Part3!D10, "")</f>
        <v/>
      </c>
      <c r="H94" s="655"/>
      <c r="I94" s="156">
        <f t="shared" ca="1" si="35"/>
        <v>0</v>
      </c>
      <c r="J94" s="156">
        <f t="shared" ca="1" si="30"/>
        <v>0</v>
      </c>
      <c r="K94" s="156">
        <f t="shared" ca="1" si="31"/>
        <v>0</v>
      </c>
      <c r="L94" s="156">
        <f t="shared" ca="1" si="32"/>
        <v>0</v>
      </c>
      <c r="M94" s="156">
        <f t="shared" ca="1" si="33"/>
        <v>0</v>
      </c>
      <c r="N94" s="406">
        <f t="shared" ca="1" si="34"/>
        <v>0</v>
      </c>
      <c r="O94" s="143"/>
    </row>
    <row r="95" spans="1:52" s="44" customFormat="1" ht="24" customHeight="1" thickTop="1" thickBot="1" x14ac:dyDescent="0.25">
      <c r="A95" s="254">
        <v>4</v>
      </c>
      <c r="B95" s="517" t="str">
        <f t="shared" ca="1" si="36"/>
        <v/>
      </c>
      <c r="C95" s="518" t="str">
        <f>IF(Part2!$D$7="", "", Part2!$D$7)</f>
        <v/>
      </c>
      <c r="D95" s="519"/>
      <c r="E95" s="580" t="str">
        <f t="shared" ca="1" si="37"/>
        <v/>
      </c>
      <c r="F95" s="581"/>
      <c r="G95" s="654" t="str">
        <f>IF(Part4!D10&lt;&gt;0,Part4!D10, "")</f>
        <v/>
      </c>
      <c r="H95" s="655"/>
      <c r="I95" s="156">
        <f t="shared" ca="1" si="35"/>
        <v>0</v>
      </c>
      <c r="J95" s="156">
        <f t="shared" ca="1" si="30"/>
        <v>0</v>
      </c>
      <c r="K95" s="156">
        <f t="shared" ca="1" si="31"/>
        <v>0</v>
      </c>
      <c r="L95" s="156">
        <f t="shared" ca="1" si="32"/>
        <v>0</v>
      </c>
      <c r="M95" s="156">
        <f t="shared" ca="1" si="33"/>
        <v>0</v>
      </c>
      <c r="N95" s="406">
        <f t="shared" ca="1" si="34"/>
        <v>0</v>
      </c>
      <c r="O95" s="143"/>
    </row>
    <row r="96" spans="1:52" s="44" customFormat="1" ht="24" customHeight="1" thickTop="1" thickBot="1" x14ac:dyDescent="0.25">
      <c r="A96" s="254">
        <v>5</v>
      </c>
      <c r="B96" s="517" t="str">
        <f t="shared" ca="1" si="36"/>
        <v/>
      </c>
      <c r="C96" s="518" t="str">
        <f>IF(Part2!$D$7="", "", Part2!$D$7)</f>
        <v/>
      </c>
      <c r="D96" s="519"/>
      <c r="E96" s="580" t="str">
        <f t="shared" ca="1" si="37"/>
        <v/>
      </c>
      <c r="F96" s="581"/>
      <c r="G96" s="654" t="str">
        <f>IF(Part5!D10&lt;&gt;0,Part5!D10, "")</f>
        <v/>
      </c>
      <c r="H96" s="655"/>
      <c r="I96" s="156">
        <f t="shared" ca="1" si="35"/>
        <v>0</v>
      </c>
      <c r="J96" s="156">
        <f t="shared" ca="1" si="30"/>
        <v>0</v>
      </c>
      <c r="K96" s="156">
        <f t="shared" ca="1" si="31"/>
        <v>0</v>
      </c>
      <c r="L96" s="156">
        <f t="shared" ca="1" si="32"/>
        <v>0</v>
      </c>
      <c r="M96" s="156">
        <f t="shared" ca="1" si="33"/>
        <v>0</v>
      </c>
      <c r="N96" s="406">
        <f t="shared" ca="1" si="34"/>
        <v>0</v>
      </c>
      <c r="O96" s="143"/>
    </row>
    <row r="97" spans="1:16" s="44" customFormat="1" ht="24" customHeight="1" thickTop="1" thickBot="1" x14ac:dyDescent="0.25">
      <c r="A97" s="254">
        <v>6</v>
      </c>
      <c r="B97" s="517" t="str">
        <f t="shared" ca="1" si="36"/>
        <v/>
      </c>
      <c r="C97" s="518" t="str">
        <f>IF(Part2!$D$7="", "", Part2!$D$7)</f>
        <v/>
      </c>
      <c r="D97" s="519"/>
      <c r="E97" s="580" t="str">
        <f t="shared" ca="1" si="37"/>
        <v/>
      </c>
      <c r="F97" s="581"/>
      <c r="G97" s="654" t="str">
        <f>IF(Part6!D10&lt;&gt;0,Part6!D10, "")</f>
        <v/>
      </c>
      <c r="H97" s="655"/>
      <c r="I97" s="156">
        <f t="shared" ca="1" si="35"/>
        <v>0</v>
      </c>
      <c r="J97" s="156">
        <f t="shared" ca="1" si="30"/>
        <v>0</v>
      </c>
      <c r="K97" s="156">
        <f t="shared" ca="1" si="31"/>
        <v>0</v>
      </c>
      <c r="L97" s="156">
        <f t="shared" ca="1" si="32"/>
        <v>0</v>
      </c>
      <c r="M97" s="156">
        <f t="shared" ca="1" si="33"/>
        <v>0</v>
      </c>
      <c r="N97" s="406">
        <f t="shared" ca="1" si="34"/>
        <v>0</v>
      </c>
      <c r="O97" s="143"/>
    </row>
    <row r="98" spans="1:16" s="44" customFormat="1" ht="24" customHeight="1" thickTop="1" thickBot="1" x14ac:dyDescent="0.25">
      <c r="A98" s="254">
        <v>7</v>
      </c>
      <c r="B98" s="517" t="str">
        <f t="shared" ca="1" si="36"/>
        <v/>
      </c>
      <c r="C98" s="518" t="str">
        <f>IF(Part2!$D$7="", "", Part2!$D$7)</f>
        <v/>
      </c>
      <c r="D98" s="519"/>
      <c r="E98" s="580" t="str">
        <f t="shared" ca="1" si="37"/>
        <v/>
      </c>
      <c r="F98" s="581"/>
      <c r="G98" s="654" t="str">
        <f>IF(Part7!D10&lt;&gt;0,Part7!D10, "")</f>
        <v/>
      </c>
      <c r="H98" s="655"/>
      <c r="I98" s="156">
        <f t="shared" ca="1" si="35"/>
        <v>0</v>
      </c>
      <c r="J98" s="156">
        <f t="shared" ca="1" si="30"/>
        <v>0</v>
      </c>
      <c r="K98" s="156">
        <f t="shared" ca="1" si="31"/>
        <v>0</v>
      </c>
      <c r="L98" s="156">
        <f t="shared" ca="1" si="32"/>
        <v>0</v>
      </c>
      <c r="M98" s="156">
        <f t="shared" ca="1" si="33"/>
        <v>0</v>
      </c>
      <c r="N98" s="406">
        <f t="shared" ca="1" si="34"/>
        <v>0</v>
      </c>
      <c r="O98" s="143"/>
    </row>
    <row r="99" spans="1:16" s="44" customFormat="1" ht="24" customHeight="1" thickTop="1" thickBot="1" x14ac:dyDescent="0.25">
      <c r="A99" s="254">
        <v>8</v>
      </c>
      <c r="B99" s="517" t="str">
        <f t="shared" ca="1" si="36"/>
        <v/>
      </c>
      <c r="C99" s="518" t="str">
        <f>IF(Part2!$D$7="", "", Part2!$D$7)</f>
        <v/>
      </c>
      <c r="D99" s="519"/>
      <c r="E99" s="580" t="str">
        <f t="shared" ca="1" si="37"/>
        <v/>
      </c>
      <c r="F99" s="581"/>
      <c r="G99" s="654" t="str">
        <f>IF(Part8!D10&lt;&gt;0,Part8!D10, "")</f>
        <v/>
      </c>
      <c r="H99" s="655"/>
      <c r="I99" s="156">
        <f t="shared" ca="1" si="35"/>
        <v>0</v>
      </c>
      <c r="J99" s="156">
        <f t="shared" ca="1" si="30"/>
        <v>0</v>
      </c>
      <c r="K99" s="156">
        <f t="shared" ca="1" si="31"/>
        <v>0</v>
      </c>
      <c r="L99" s="156">
        <f t="shared" ca="1" si="32"/>
        <v>0</v>
      </c>
      <c r="M99" s="156">
        <f t="shared" ca="1" si="33"/>
        <v>0</v>
      </c>
      <c r="N99" s="406">
        <f t="shared" ca="1" si="34"/>
        <v>0</v>
      </c>
      <c r="O99" s="143"/>
    </row>
    <row r="100" spans="1:16" s="44" customFormat="1" ht="24" customHeight="1" thickTop="1" thickBot="1" x14ac:dyDescent="0.25">
      <c r="A100" s="254">
        <v>9</v>
      </c>
      <c r="B100" s="517" t="str">
        <f t="shared" ca="1" si="36"/>
        <v/>
      </c>
      <c r="C100" s="518" t="str">
        <f>IF(Part2!$D$7="", "", Part2!$D$7)</f>
        <v/>
      </c>
      <c r="D100" s="519"/>
      <c r="E100" s="580" t="str">
        <f t="shared" ca="1" si="37"/>
        <v/>
      </c>
      <c r="F100" s="581"/>
      <c r="G100" s="654" t="str">
        <f>IF(Part9!D10&lt;&gt;0,Part9!D10, "")</f>
        <v/>
      </c>
      <c r="H100" s="655"/>
      <c r="I100" s="156">
        <f t="shared" ca="1" si="35"/>
        <v>0</v>
      </c>
      <c r="J100" s="156">
        <f t="shared" ca="1" si="30"/>
        <v>0</v>
      </c>
      <c r="K100" s="156">
        <f t="shared" ca="1" si="31"/>
        <v>0</v>
      </c>
      <c r="L100" s="156">
        <f t="shared" ca="1" si="32"/>
        <v>0</v>
      </c>
      <c r="M100" s="156">
        <f t="shared" ca="1" si="33"/>
        <v>0</v>
      </c>
      <c r="N100" s="406">
        <f t="shared" ca="1" si="34"/>
        <v>0</v>
      </c>
      <c r="O100" s="143"/>
    </row>
    <row r="101" spans="1:16" s="44" customFormat="1" ht="24" customHeight="1" thickTop="1" thickBot="1" x14ac:dyDescent="0.25">
      <c r="A101" s="254">
        <v>10</v>
      </c>
      <c r="B101" s="517" t="str">
        <f t="shared" ca="1" si="36"/>
        <v/>
      </c>
      <c r="C101" s="518" t="str">
        <f>IF(Part2!$D$7="", "", Part2!$D$7)</f>
        <v/>
      </c>
      <c r="D101" s="519"/>
      <c r="E101" s="580" t="str">
        <f t="shared" ca="1" si="37"/>
        <v/>
      </c>
      <c r="F101" s="581"/>
      <c r="G101" s="654" t="str">
        <f>IF(Part10!D10&lt;&gt;0,Part10!D10, "")</f>
        <v/>
      </c>
      <c r="H101" s="655"/>
      <c r="I101" s="156">
        <f t="shared" ca="1" si="35"/>
        <v>0</v>
      </c>
      <c r="J101" s="156">
        <f t="shared" ca="1" si="30"/>
        <v>0</v>
      </c>
      <c r="K101" s="156">
        <f t="shared" ca="1" si="31"/>
        <v>0</v>
      </c>
      <c r="L101" s="156">
        <f t="shared" ca="1" si="32"/>
        <v>0</v>
      </c>
      <c r="M101" s="156">
        <f t="shared" ca="1" si="33"/>
        <v>0</v>
      </c>
      <c r="N101" s="406">
        <f t="shared" ca="1" si="34"/>
        <v>0</v>
      </c>
      <c r="O101" s="143"/>
    </row>
    <row r="102" spans="1:16" s="44" customFormat="1" ht="24" customHeight="1" thickTop="1" thickBot="1" x14ac:dyDescent="0.25">
      <c r="A102" s="254">
        <v>11</v>
      </c>
      <c r="B102" s="517" t="str">
        <f t="shared" ca="1" si="36"/>
        <v/>
      </c>
      <c r="C102" s="518" t="str">
        <f>IF(Part2!$D$7="", "", Part2!$D$7)</f>
        <v/>
      </c>
      <c r="D102" s="519"/>
      <c r="E102" s="580" t="str">
        <f t="shared" ca="1" si="37"/>
        <v/>
      </c>
      <c r="F102" s="581"/>
      <c r="G102" s="654" t="str">
        <f>IF(Part11!D10&lt;&gt;0,Part11!D10, "")</f>
        <v/>
      </c>
      <c r="H102" s="655"/>
      <c r="I102" s="156">
        <f t="shared" ca="1" si="35"/>
        <v>0</v>
      </c>
      <c r="J102" s="156">
        <f t="shared" ca="1" si="30"/>
        <v>0</v>
      </c>
      <c r="K102" s="156">
        <f t="shared" ca="1" si="31"/>
        <v>0</v>
      </c>
      <c r="L102" s="156">
        <f t="shared" ca="1" si="32"/>
        <v>0</v>
      </c>
      <c r="M102" s="156">
        <f t="shared" ca="1" si="33"/>
        <v>0</v>
      </c>
      <c r="N102" s="406">
        <f t="shared" ca="1" si="34"/>
        <v>0</v>
      </c>
      <c r="O102" s="143"/>
    </row>
    <row r="103" spans="1:16" s="44" customFormat="1" ht="24" customHeight="1" thickTop="1" thickBot="1" x14ac:dyDescent="0.25">
      <c r="A103" s="254">
        <v>12</v>
      </c>
      <c r="B103" s="517" t="str">
        <f t="shared" ca="1" si="36"/>
        <v/>
      </c>
      <c r="C103" s="518" t="str">
        <f>IF(Part2!$D$7="", "", Part2!$D$7)</f>
        <v/>
      </c>
      <c r="D103" s="519"/>
      <c r="E103" s="580" t="str">
        <f t="shared" ca="1" si="37"/>
        <v/>
      </c>
      <c r="F103" s="581"/>
      <c r="G103" s="654" t="str">
        <f>IF(Part12!D10&lt;&gt;0,Part12!D10, "")</f>
        <v/>
      </c>
      <c r="H103" s="655"/>
      <c r="I103" s="156">
        <f t="shared" ca="1" si="35"/>
        <v>0</v>
      </c>
      <c r="J103" s="156">
        <f t="shared" ca="1" si="30"/>
        <v>0</v>
      </c>
      <c r="K103" s="156">
        <f t="shared" ca="1" si="31"/>
        <v>0</v>
      </c>
      <c r="L103" s="156">
        <f t="shared" ca="1" si="32"/>
        <v>0</v>
      </c>
      <c r="M103" s="156">
        <f t="shared" ca="1" si="33"/>
        <v>0</v>
      </c>
      <c r="N103" s="406">
        <f t="shared" ca="1" si="34"/>
        <v>0</v>
      </c>
      <c r="O103" s="143"/>
    </row>
    <row r="104" spans="1:16" s="44" customFormat="1" ht="24" customHeight="1" thickTop="1" thickBot="1" x14ac:dyDescent="0.25">
      <c r="A104" s="254">
        <v>13</v>
      </c>
      <c r="B104" s="517" t="str">
        <f t="shared" ca="1" si="36"/>
        <v/>
      </c>
      <c r="C104" s="518" t="str">
        <f>IF(Part2!$D$7="", "", Part2!$D$7)</f>
        <v/>
      </c>
      <c r="D104" s="519"/>
      <c r="E104" s="580" t="str">
        <f t="shared" ca="1" si="37"/>
        <v/>
      </c>
      <c r="F104" s="581"/>
      <c r="G104" s="654" t="str">
        <f>IF(Part13!D10&lt;&gt;0,Part13!D10, "")</f>
        <v/>
      </c>
      <c r="H104" s="655"/>
      <c r="I104" s="156">
        <f t="shared" ca="1" si="35"/>
        <v>0</v>
      </c>
      <c r="J104" s="156">
        <f t="shared" ca="1" si="30"/>
        <v>0</v>
      </c>
      <c r="K104" s="156">
        <f t="shared" ca="1" si="31"/>
        <v>0</v>
      </c>
      <c r="L104" s="156">
        <f t="shared" ca="1" si="32"/>
        <v>0</v>
      </c>
      <c r="M104" s="156">
        <f t="shared" ca="1" si="33"/>
        <v>0</v>
      </c>
      <c r="N104" s="406">
        <f t="shared" ca="1" si="34"/>
        <v>0</v>
      </c>
      <c r="O104" s="143"/>
    </row>
    <row r="105" spans="1:16" s="44" customFormat="1" ht="24" customHeight="1" thickTop="1" thickBot="1" x14ac:dyDescent="0.25">
      <c r="A105" s="254">
        <v>14</v>
      </c>
      <c r="B105" s="517" t="str">
        <f t="shared" ca="1" si="36"/>
        <v/>
      </c>
      <c r="C105" s="518" t="str">
        <f>IF(Part2!$D$7="", "", Part2!$D$7)</f>
        <v/>
      </c>
      <c r="D105" s="519"/>
      <c r="E105" s="580" t="str">
        <f t="shared" ca="1" si="37"/>
        <v/>
      </c>
      <c r="F105" s="581"/>
      <c r="G105" s="654" t="str">
        <f>IF(Part14!D10&lt;&gt;0,Part14!D10, "")</f>
        <v/>
      </c>
      <c r="H105" s="655"/>
      <c r="I105" s="156">
        <f t="shared" ca="1" si="35"/>
        <v>0</v>
      </c>
      <c r="J105" s="156">
        <f t="shared" ca="1" si="30"/>
        <v>0</v>
      </c>
      <c r="K105" s="156">
        <f t="shared" ca="1" si="31"/>
        <v>0</v>
      </c>
      <c r="L105" s="156">
        <f t="shared" ca="1" si="32"/>
        <v>0</v>
      </c>
      <c r="M105" s="156">
        <f t="shared" ca="1" si="33"/>
        <v>0</v>
      </c>
      <c r="N105" s="406">
        <f t="shared" ca="1" si="34"/>
        <v>0</v>
      </c>
      <c r="O105" s="143"/>
    </row>
    <row r="106" spans="1:16" s="44" customFormat="1" ht="24" customHeight="1" thickTop="1" thickBot="1" x14ac:dyDescent="0.25">
      <c r="A106" s="254">
        <v>15</v>
      </c>
      <c r="B106" s="517" t="str">
        <f t="shared" ca="1" si="36"/>
        <v/>
      </c>
      <c r="C106" s="518" t="str">
        <f>IF(Part2!$D$7="", "", Part2!$D$7)</f>
        <v/>
      </c>
      <c r="D106" s="519"/>
      <c r="E106" s="580" t="str">
        <f t="shared" ca="1" si="37"/>
        <v/>
      </c>
      <c r="F106" s="581"/>
      <c r="G106" s="654" t="str">
        <f>IF(Part15!D10&lt;&gt;0,Part15!D10, "")</f>
        <v/>
      </c>
      <c r="H106" s="655"/>
      <c r="I106" s="156">
        <f t="shared" ca="1" si="35"/>
        <v>0</v>
      </c>
      <c r="J106" s="156">
        <f t="shared" ca="1" si="30"/>
        <v>0</v>
      </c>
      <c r="K106" s="156">
        <f t="shared" ca="1" si="31"/>
        <v>0</v>
      </c>
      <c r="L106" s="156">
        <f t="shared" ca="1" si="32"/>
        <v>0</v>
      </c>
      <c r="M106" s="156">
        <f t="shared" ca="1" si="33"/>
        <v>0</v>
      </c>
      <c r="N106" s="406">
        <f t="shared" ca="1" si="34"/>
        <v>0</v>
      </c>
      <c r="O106" s="143"/>
    </row>
    <row r="107" spans="1:16" s="44" customFormat="1" ht="24" customHeight="1" thickTop="1" thickBot="1" x14ac:dyDescent="0.25">
      <c r="A107" s="254">
        <v>16</v>
      </c>
      <c r="B107" s="517" t="str">
        <f t="shared" ca="1" si="36"/>
        <v/>
      </c>
      <c r="C107" s="518" t="str">
        <f>IF(Part2!$D$7="", "", Part2!$D$7)</f>
        <v/>
      </c>
      <c r="D107" s="519"/>
      <c r="E107" s="580" t="str">
        <f t="shared" ca="1" si="37"/>
        <v/>
      </c>
      <c r="F107" s="581"/>
      <c r="G107" s="654" t="str">
        <f>IF(Part16!D10&lt;&gt;0,Part16!D10, "")</f>
        <v/>
      </c>
      <c r="H107" s="655"/>
      <c r="I107" s="156">
        <f t="shared" ca="1" si="35"/>
        <v>0</v>
      </c>
      <c r="J107" s="156">
        <f t="shared" ca="1" si="30"/>
        <v>0</v>
      </c>
      <c r="K107" s="156">
        <f t="shared" ca="1" si="31"/>
        <v>0</v>
      </c>
      <c r="L107" s="156">
        <f t="shared" ca="1" si="32"/>
        <v>0</v>
      </c>
      <c r="M107" s="156">
        <f t="shared" ca="1" si="33"/>
        <v>0</v>
      </c>
      <c r="N107" s="406">
        <f t="shared" ca="1" si="34"/>
        <v>0</v>
      </c>
      <c r="O107" s="143"/>
    </row>
    <row r="108" spans="1:16" s="44" customFormat="1" ht="24" customHeight="1" thickTop="1" thickBot="1" x14ac:dyDescent="0.25">
      <c r="A108" s="254">
        <v>17</v>
      </c>
      <c r="B108" s="517" t="str">
        <f t="shared" ca="1" si="36"/>
        <v/>
      </c>
      <c r="C108" s="518" t="str">
        <f>IF(Part2!$D$7="", "", Part2!$D$7)</f>
        <v/>
      </c>
      <c r="D108" s="519"/>
      <c r="E108" s="580" t="str">
        <f t="shared" ca="1" si="37"/>
        <v/>
      </c>
      <c r="F108" s="581"/>
      <c r="G108" s="654" t="str">
        <f>IF(Part17!D10&lt;&gt;0,Part17!D10, "")</f>
        <v/>
      </c>
      <c r="H108" s="655"/>
      <c r="I108" s="156">
        <f t="shared" ca="1" si="35"/>
        <v>0</v>
      </c>
      <c r="J108" s="156">
        <f t="shared" ca="1" si="30"/>
        <v>0</v>
      </c>
      <c r="K108" s="156">
        <f t="shared" ca="1" si="31"/>
        <v>0</v>
      </c>
      <c r="L108" s="156">
        <f t="shared" ca="1" si="32"/>
        <v>0</v>
      </c>
      <c r="M108" s="156">
        <f t="shared" ca="1" si="33"/>
        <v>0</v>
      </c>
      <c r="N108" s="406">
        <f t="shared" ca="1" si="34"/>
        <v>0</v>
      </c>
      <c r="O108" s="143"/>
    </row>
    <row r="109" spans="1:16" s="44" customFormat="1" ht="24" customHeight="1" thickTop="1" thickBot="1" x14ac:dyDescent="0.25">
      <c r="A109" s="254">
        <v>18</v>
      </c>
      <c r="B109" s="517" t="str">
        <f t="shared" ca="1" si="36"/>
        <v/>
      </c>
      <c r="C109" s="518" t="str">
        <f>IF(Part2!$D$7="", "", Part2!$D$7)</f>
        <v/>
      </c>
      <c r="D109" s="519"/>
      <c r="E109" s="580" t="str">
        <f t="shared" ca="1" si="37"/>
        <v/>
      </c>
      <c r="F109" s="581"/>
      <c r="G109" s="654" t="str">
        <f>IF(Part18!D10&lt;&gt;0,Part18!D10, "")</f>
        <v/>
      </c>
      <c r="H109" s="655"/>
      <c r="I109" s="156">
        <f t="shared" ca="1" si="35"/>
        <v>0</v>
      </c>
      <c r="J109" s="156">
        <f t="shared" ca="1" si="30"/>
        <v>0</v>
      </c>
      <c r="K109" s="156">
        <f t="shared" ca="1" si="31"/>
        <v>0</v>
      </c>
      <c r="L109" s="156">
        <f t="shared" ca="1" si="32"/>
        <v>0</v>
      </c>
      <c r="M109" s="156">
        <f t="shared" ca="1" si="33"/>
        <v>0</v>
      </c>
      <c r="N109" s="406">
        <f t="shared" ca="1" si="34"/>
        <v>0</v>
      </c>
      <c r="O109" s="143"/>
    </row>
    <row r="110" spans="1:16" s="44" customFormat="1" ht="24" customHeight="1" thickTop="1" thickBot="1" x14ac:dyDescent="0.25">
      <c r="A110" s="254">
        <v>19</v>
      </c>
      <c r="B110" s="517" t="str">
        <f t="shared" ca="1" si="36"/>
        <v/>
      </c>
      <c r="C110" s="518" t="str">
        <f>IF(Part2!$D$7="", "", Part2!$D$7)</f>
        <v/>
      </c>
      <c r="D110" s="519"/>
      <c r="E110" s="580" t="str">
        <f t="shared" ca="1" si="37"/>
        <v/>
      </c>
      <c r="F110" s="581"/>
      <c r="G110" s="654" t="str">
        <f>IF(Part19!D10&lt;&gt;0,Part19!D10, "")</f>
        <v/>
      </c>
      <c r="H110" s="655"/>
      <c r="I110" s="156">
        <f t="shared" ca="1" si="35"/>
        <v>0</v>
      </c>
      <c r="J110" s="156">
        <f t="shared" ca="1" si="30"/>
        <v>0</v>
      </c>
      <c r="K110" s="156">
        <f t="shared" ca="1" si="31"/>
        <v>0</v>
      </c>
      <c r="L110" s="156">
        <f t="shared" ca="1" si="32"/>
        <v>0</v>
      </c>
      <c r="M110" s="156">
        <f t="shared" ca="1" si="33"/>
        <v>0</v>
      </c>
      <c r="N110" s="406">
        <f t="shared" ca="1" si="34"/>
        <v>0</v>
      </c>
      <c r="O110" s="143"/>
    </row>
    <row r="111" spans="1:16" s="44" customFormat="1" ht="24" customHeight="1" thickTop="1" thickBot="1" x14ac:dyDescent="0.25">
      <c r="A111" s="254">
        <v>20</v>
      </c>
      <c r="B111" s="517" t="str">
        <f t="shared" ca="1" si="36"/>
        <v/>
      </c>
      <c r="C111" s="518" t="str">
        <f>IF(Part2!$D$7="", "", Part2!$D$7)</f>
        <v/>
      </c>
      <c r="D111" s="519"/>
      <c r="E111" s="580" t="str">
        <f t="shared" ca="1" si="37"/>
        <v/>
      </c>
      <c r="F111" s="581"/>
      <c r="G111" s="654" t="str">
        <f>IF(Part20!D10&lt;&gt;0,Part20!D10, "")</f>
        <v/>
      </c>
      <c r="H111" s="655"/>
      <c r="I111" s="156">
        <f t="shared" ca="1" si="35"/>
        <v>0</v>
      </c>
      <c r="J111" s="156">
        <f t="shared" ca="1" si="30"/>
        <v>0</v>
      </c>
      <c r="K111" s="156">
        <f t="shared" ca="1" si="31"/>
        <v>0</v>
      </c>
      <c r="L111" s="156">
        <f t="shared" ca="1" si="32"/>
        <v>0</v>
      </c>
      <c r="M111" s="156">
        <f t="shared" ca="1" si="33"/>
        <v>0</v>
      </c>
      <c r="N111" s="406">
        <f t="shared" ca="1" si="34"/>
        <v>0</v>
      </c>
      <c r="O111" s="143"/>
    </row>
    <row r="112" spans="1:16" s="44" customFormat="1" ht="24" customHeight="1" thickTop="1" thickBot="1" x14ac:dyDescent="0.25">
      <c r="B112" s="555" t="s">
        <v>8</v>
      </c>
      <c r="C112" s="556"/>
      <c r="D112" s="556"/>
      <c r="E112" s="556"/>
      <c r="F112" s="556"/>
      <c r="G112" s="556"/>
      <c r="H112" s="556"/>
      <c r="I112" s="157">
        <f ca="1">SUM(I92:I111)</f>
        <v>0</v>
      </c>
      <c r="J112" s="157">
        <f ca="1">SUM(J92:J111)</f>
        <v>0</v>
      </c>
      <c r="K112" s="157">
        <f ca="1">SUM(K92:K111)</f>
        <v>0</v>
      </c>
      <c r="L112" s="157">
        <f t="shared" ref="L112:N112" ca="1" si="38">SUM(L92:L111)</f>
        <v>0</v>
      </c>
      <c r="M112" s="157">
        <f ca="1">SUM(M92:M111)</f>
        <v>0</v>
      </c>
      <c r="N112" s="158">
        <f t="shared" ca="1" si="38"/>
        <v>0</v>
      </c>
      <c r="O112" s="143"/>
      <c r="P112" s="249"/>
    </row>
    <row r="113" spans="1:19" s="44" customFormat="1" ht="15.75" customHeight="1" thickTop="1" thickBot="1" x14ac:dyDescent="0.25">
      <c r="A113" s="142"/>
      <c r="B113" s="550" t="s">
        <v>296</v>
      </c>
      <c r="C113" s="551"/>
      <c r="D113" s="551"/>
      <c r="E113" s="551"/>
      <c r="F113" s="551"/>
      <c r="G113" s="551"/>
      <c r="H113" s="552"/>
      <c r="I113" s="217" t="e">
        <f ca="1">(K61/M61)*100</f>
        <v>#DIV/0!</v>
      </c>
      <c r="J113" s="145" t="s">
        <v>108</v>
      </c>
      <c r="K113" s="145"/>
      <c r="L113" s="145"/>
      <c r="M113" s="145"/>
      <c r="N113" s="145"/>
      <c r="O113" s="143"/>
    </row>
    <row r="114" spans="1:19" s="44" customFormat="1" ht="15.75" customHeight="1" thickTop="1" thickBot="1" x14ac:dyDescent="0.25">
      <c r="A114" s="144"/>
      <c r="B114" s="550" t="s">
        <v>209</v>
      </c>
      <c r="C114" s="551"/>
      <c r="D114" s="551"/>
      <c r="E114" s="551"/>
      <c r="F114" s="551"/>
      <c r="G114" s="551"/>
      <c r="H114" s="552"/>
      <c r="I114" s="217">
        <f ca="1">L112/(AZ66+0.01)*100</f>
        <v>0</v>
      </c>
      <c r="J114" s="216" t="s">
        <v>108</v>
      </c>
      <c r="K114" s="216"/>
      <c r="L114" s="216"/>
      <c r="M114" s="216"/>
      <c r="N114" s="216"/>
      <c r="O114" s="146"/>
      <c r="P114" s="239"/>
    </row>
    <row r="115" spans="1:19" s="44" customFormat="1" ht="15.75" hidden="1" customHeight="1" thickTop="1" thickBot="1" x14ac:dyDescent="0.25">
      <c r="A115" s="142"/>
      <c r="B115" s="550" t="s">
        <v>206</v>
      </c>
      <c r="C115" s="551"/>
      <c r="D115" s="551"/>
      <c r="E115" s="551"/>
      <c r="F115" s="551"/>
      <c r="G115" s="551"/>
      <c r="H115" s="552"/>
      <c r="I115" s="333">
        <f ca="1">AS66</f>
        <v>0</v>
      </c>
      <c r="J115" s="216" t="s">
        <v>164</v>
      </c>
      <c r="K115" s="216"/>
      <c r="L115" s="216"/>
      <c r="M115" s="216"/>
      <c r="N115" s="216"/>
      <c r="O115" s="143"/>
      <c r="P115" s="239"/>
    </row>
    <row r="116" spans="1:19" s="44" customFormat="1" ht="15.75" hidden="1" customHeight="1" thickTop="1" thickBot="1" x14ac:dyDescent="0.25">
      <c r="A116" s="142"/>
      <c r="B116" s="550" t="str">
        <f>"Aide demandée pers statutaires / Aide demandée tot* (max "&amp;Réglages!M19&amp;"%)"</f>
        <v>Aide demandée pers statutaires / Aide demandée tot* (max 40%)</v>
      </c>
      <c r="C116" s="551"/>
      <c r="D116" s="551"/>
      <c r="E116" s="551"/>
      <c r="F116" s="551"/>
      <c r="G116" s="551"/>
      <c r="H116" s="552"/>
      <c r="I116" s="217">
        <f ca="1">I115/(K86+0.1-N112)*100</f>
        <v>0</v>
      </c>
      <c r="J116" s="216" t="s">
        <v>108</v>
      </c>
      <c r="K116" s="282" t="str">
        <f ca="1">IF(I116&gt;Réglages!M19,"Attention : taux d’aide des personnels statutaires dépassé","")</f>
        <v/>
      </c>
      <c r="L116" s="216"/>
      <c r="M116" s="216"/>
      <c r="N116" s="216"/>
      <c r="O116" s="143"/>
      <c r="P116" s="239"/>
    </row>
    <row r="117" spans="1:19" s="44" customFormat="1" ht="15.75" hidden="1" customHeight="1" thickTop="1" thickBot="1" x14ac:dyDescent="0.25">
      <c r="A117" s="142"/>
      <c r="B117" s="550" t="str">
        <f>"Frais généraux demandés / Aide demandée tot** (max "&amp;Réglages!M16&amp;"%)"</f>
        <v>Frais généraux demandés / Aide demandée tot** (max 20%)</v>
      </c>
      <c r="C117" s="551"/>
      <c r="D117" s="551"/>
      <c r="E117" s="551"/>
      <c r="F117" s="551"/>
      <c r="G117" s="551"/>
      <c r="H117" s="552"/>
      <c r="I117" s="387">
        <f ca="1">AH66/(AZ89+0.01)*100</f>
        <v>0</v>
      </c>
      <c r="J117" s="216" t="s">
        <v>108</v>
      </c>
      <c r="K117" s="282" t="str">
        <f ca="1">IF(I117&gt;Réglages!M16,"Attention : maximum de frais généraux dépassé","")</f>
        <v/>
      </c>
      <c r="L117" s="216"/>
      <c r="M117" s="216"/>
      <c r="N117" s="216"/>
      <c r="O117" s="143"/>
      <c r="P117" s="239"/>
    </row>
    <row r="118" spans="1:19" s="44" customFormat="1" ht="15.75" customHeight="1" thickTop="1" thickBot="1" x14ac:dyDescent="0.25">
      <c r="A118" s="142"/>
      <c r="B118" s="550" t="str">
        <f>"Total des demandes de Décharges d’enseignement (max "&amp;Réglages!M22&amp;"k€/an)"</f>
        <v>Total des demandes de Décharges d’enseignement (max 50k€/an)</v>
      </c>
      <c r="C118" s="551"/>
      <c r="D118" s="551"/>
      <c r="E118" s="551"/>
      <c r="F118" s="551"/>
      <c r="G118" s="551"/>
      <c r="H118" s="552"/>
      <c r="I118" s="429">
        <f ca="1">AU66</f>
        <v>0</v>
      </c>
      <c r="J118" s="430" t="s">
        <v>289</v>
      </c>
      <c r="K118" s="429">
        <f ca="1">IF(H13&lt;&gt;"",I118/H13*12,"")</f>
        <v>0</v>
      </c>
      <c r="L118" s="216" t="s">
        <v>290</v>
      </c>
      <c r="M118" s="282" t="str">
        <f ca="1">IF(AND(K118&gt;Réglages!M22*1000,K118&lt;&gt;""),"Attention : maximum dépassé","")</f>
        <v/>
      </c>
      <c r="N118" s="216"/>
      <c r="O118" s="143"/>
      <c r="P118" s="239"/>
    </row>
    <row r="119" spans="1:19" s="44" customFormat="1" ht="15.75" customHeight="1" thickTop="1" thickBot="1" x14ac:dyDescent="0.25">
      <c r="A119" s="142"/>
      <c r="B119" s="470" t="s">
        <v>256</v>
      </c>
      <c r="C119" s="471"/>
      <c r="D119" s="471"/>
      <c r="E119" s="471"/>
      <c r="F119" s="471"/>
      <c r="G119" s="471"/>
      <c r="H119" s="471"/>
      <c r="I119" s="472"/>
      <c r="J119" s="472"/>
      <c r="K119" s="472"/>
      <c r="L119" s="472"/>
      <c r="M119" s="472"/>
      <c r="N119" s="472"/>
      <c r="O119" s="143"/>
      <c r="P119" s="239"/>
      <c r="Q119" s="44" t="s">
        <v>291</v>
      </c>
    </row>
    <row r="120" spans="1:19" s="44" customFormat="1" ht="15.75" customHeight="1" thickTop="1" thickBot="1" x14ac:dyDescent="0.25">
      <c r="A120" s="142"/>
      <c r="B120" s="544" t="s">
        <v>355</v>
      </c>
      <c r="C120" s="545"/>
      <c r="D120" s="545"/>
      <c r="E120" s="545"/>
      <c r="F120" s="545"/>
      <c r="G120" s="545"/>
      <c r="H120" s="545"/>
      <c r="I120" s="545"/>
      <c r="J120" s="545"/>
      <c r="K120" s="545"/>
      <c r="L120" s="545"/>
      <c r="M120" s="545"/>
      <c r="N120" s="545"/>
      <c r="O120" s="143"/>
      <c r="P120" s="239"/>
    </row>
    <row r="121" spans="1:19" s="44" customFormat="1" ht="15.75" customHeight="1" thickTop="1" thickBot="1" x14ac:dyDescent="0.25">
      <c r="A121" s="142"/>
      <c r="B121" s="473"/>
      <c r="C121" s="474"/>
      <c r="D121" s="474"/>
      <c r="E121" s="474"/>
      <c r="F121" s="474"/>
      <c r="G121" s="474"/>
      <c r="H121" s="474"/>
      <c r="I121" s="472"/>
      <c r="J121" s="472"/>
      <c r="K121" s="472"/>
      <c r="L121" s="472"/>
      <c r="M121" s="472"/>
      <c r="N121" s="472"/>
      <c r="O121" s="143"/>
      <c r="P121" s="239"/>
      <c r="Q121" s="475" t="s">
        <v>356</v>
      </c>
      <c r="R121" s="475" t="s">
        <v>357</v>
      </c>
      <c r="S121" s="475" t="s">
        <v>358</v>
      </c>
    </row>
    <row r="122" spans="1:19" s="44" customFormat="1" ht="15.75" customHeight="1" thickTop="1" thickBot="1" x14ac:dyDescent="0.25">
      <c r="A122" s="8"/>
      <c r="B122" s="731" t="s">
        <v>31</v>
      </c>
      <c r="C122" s="732"/>
      <c r="D122" s="733"/>
      <c r="E122" s="734" t="s">
        <v>28</v>
      </c>
      <c r="F122" s="736"/>
      <c r="G122" s="476" t="s">
        <v>353</v>
      </c>
      <c r="H122" s="481"/>
      <c r="I122" s="388" t="s">
        <v>5</v>
      </c>
      <c r="J122" s="388"/>
      <c r="K122" s="388"/>
      <c r="L122" s="388" t="s">
        <v>6</v>
      </c>
      <c r="M122" s="734" t="s">
        <v>259</v>
      </c>
      <c r="N122" s="735"/>
      <c r="O122" s="143"/>
      <c r="P122" s="239"/>
    </row>
    <row r="123" spans="1:19" s="44" customFormat="1" ht="15.75" customHeight="1" thickTop="1" thickBot="1" x14ac:dyDescent="0.25">
      <c r="A123" s="254">
        <v>1</v>
      </c>
      <c r="B123" s="517"/>
      <c r="C123" s="518"/>
      <c r="D123" s="519"/>
      <c r="E123" s="580"/>
      <c r="F123" s="581"/>
      <c r="G123" s="478" t="str">
        <f>IF(S123&lt;&gt;0,S123,"")</f>
        <v/>
      </c>
      <c r="H123" s="479"/>
      <c r="I123" s="409">
        <f ca="1">SUMIF($G$66:$G$85,G123,$I$66:$I$85)</f>
        <v>0</v>
      </c>
      <c r="J123" s="401"/>
      <c r="K123" s="410"/>
      <c r="L123" s="409">
        <f ca="1">SUMIF($G$66:$G$85,G123,$L$66:$L$85)</f>
        <v>0</v>
      </c>
      <c r="M123" s="547">
        <f ca="1">I123-L123</f>
        <v>0</v>
      </c>
      <c r="N123" s="548"/>
      <c r="O123" s="143"/>
      <c r="P123" s="239"/>
      <c r="Q123" s="477" t="str">
        <f>G92</f>
        <v/>
      </c>
      <c r="R123" s="477" t="str">
        <f>IF(Q123&lt;&gt;0,Q123,"")</f>
        <v/>
      </c>
      <c r="S123" s="477" t="str">
        <f>IFERROR(INDEX(R123:R142,MATCH(0,INDEX(COUNTIF(S$122:S122,R123:R142&amp;""),),0)),"")</f>
        <v/>
      </c>
    </row>
    <row r="124" spans="1:19" s="44" customFormat="1" ht="15.75" customHeight="1" thickTop="1" thickBot="1" x14ac:dyDescent="0.25">
      <c r="A124" s="254">
        <v>2</v>
      </c>
      <c r="B124" s="517"/>
      <c r="C124" s="518"/>
      <c r="D124" s="519"/>
      <c r="E124" s="580"/>
      <c r="F124" s="581"/>
      <c r="G124" s="478" t="str">
        <f t="shared" ref="G124:G142" si="39">IF(S124&lt;&gt;0,S124,"")</f>
        <v/>
      </c>
      <c r="H124" s="479"/>
      <c r="I124" s="409">
        <f t="shared" ref="I124:I142" ca="1" si="40">SUMIF($G$66:$G$85,G124,$I$66:$I$85)</f>
        <v>0</v>
      </c>
      <c r="J124" s="401"/>
      <c r="K124" s="410"/>
      <c r="L124" s="409">
        <f t="shared" ref="L124:L142" ca="1" si="41">SUMIF($G$66:$G$85,G124,$L$66:$L$85)</f>
        <v>0</v>
      </c>
      <c r="M124" s="547">
        <f t="shared" ref="M124:M142" ca="1" si="42">I124-L124</f>
        <v>0</v>
      </c>
      <c r="N124" s="548"/>
      <c r="O124" s="143"/>
      <c r="P124" s="239"/>
      <c r="Q124" s="477" t="str">
        <f t="shared" ref="Q124:Q142" si="43">G93</f>
        <v/>
      </c>
      <c r="R124" s="477" t="str">
        <f t="shared" ref="R124:R142" si="44">IF(Q124&lt;&gt;0,Q124,"")</f>
        <v/>
      </c>
      <c r="S124" s="477" t="str">
        <f>IFERROR(INDEX(R124:R143,MATCH(0,INDEX(COUNTIF(S$122:S123,R124:R143&amp;""),),0)),"")</f>
        <v/>
      </c>
    </row>
    <row r="125" spans="1:19" s="44" customFormat="1" ht="15.75" customHeight="1" thickTop="1" thickBot="1" x14ac:dyDescent="0.25">
      <c r="A125" s="254">
        <v>3</v>
      </c>
      <c r="B125" s="517"/>
      <c r="C125" s="518"/>
      <c r="D125" s="519"/>
      <c r="E125" s="580"/>
      <c r="F125" s="581"/>
      <c r="G125" s="478" t="str">
        <f t="shared" si="39"/>
        <v/>
      </c>
      <c r="H125" s="479"/>
      <c r="I125" s="409">
        <f t="shared" ca="1" si="40"/>
        <v>0</v>
      </c>
      <c r="J125" s="401"/>
      <c r="K125" s="410"/>
      <c r="L125" s="409">
        <f t="shared" ca="1" si="41"/>
        <v>0</v>
      </c>
      <c r="M125" s="547">
        <f ca="1">I125-L125</f>
        <v>0</v>
      </c>
      <c r="N125" s="548"/>
      <c r="O125" s="143"/>
      <c r="P125" s="239"/>
      <c r="Q125" s="477" t="str">
        <f t="shared" si="43"/>
        <v/>
      </c>
      <c r="R125" s="477" t="str">
        <f t="shared" si="44"/>
        <v/>
      </c>
      <c r="S125" s="477" t="str">
        <f>IFERROR(INDEX(R125:R144,MATCH(0,INDEX(COUNTIF(S$122:S124,R125:R144&amp;""),),0)),"")</f>
        <v/>
      </c>
    </row>
    <row r="126" spans="1:19" s="44" customFormat="1" ht="15.75" customHeight="1" thickTop="1" thickBot="1" x14ac:dyDescent="0.25">
      <c r="A126" s="254">
        <v>4</v>
      </c>
      <c r="B126" s="517"/>
      <c r="C126" s="518"/>
      <c r="D126" s="519"/>
      <c r="E126" s="580"/>
      <c r="F126" s="581"/>
      <c r="G126" s="478" t="str">
        <f t="shared" si="39"/>
        <v/>
      </c>
      <c r="H126" s="479"/>
      <c r="I126" s="409">
        <f t="shared" ca="1" si="40"/>
        <v>0</v>
      </c>
      <c r="J126" s="401"/>
      <c r="K126" s="410"/>
      <c r="L126" s="409">
        <f t="shared" ca="1" si="41"/>
        <v>0</v>
      </c>
      <c r="M126" s="547">
        <f t="shared" ca="1" si="42"/>
        <v>0</v>
      </c>
      <c r="N126" s="548"/>
      <c r="O126" s="143"/>
      <c r="P126" s="239"/>
      <c r="Q126" s="477" t="str">
        <f t="shared" si="43"/>
        <v/>
      </c>
      <c r="R126" s="477" t="str">
        <f t="shared" si="44"/>
        <v/>
      </c>
      <c r="S126" s="477" t="str">
        <f>IFERROR(INDEX(R126:R145,MATCH(0,INDEX(COUNTIF(S$122:S125,R126:R145&amp;""),),0)),"")</f>
        <v/>
      </c>
    </row>
    <row r="127" spans="1:19" s="44" customFormat="1" ht="15.75" customHeight="1" thickTop="1" thickBot="1" x14ac:dyDescent="0.25">
      <c r="A127" s="254">
        <v>5</v>
      </c>
      <c r="B127" s="517"/>
      <c r="C127" s="518"/>
      <c r="D127" s="519"/>
      <c r="E127" s="580"/>
      <c r="F127" s="581"/>
      <c r="G127" s="478" t="str">
        <f t="shared" si="39"/>
        <v/>
      </c>
      <c r="H127" s="479"/>
      <c r="I127" s="409">
        <f t="shared" ca="1" si="40"/>
        <v>0</v>
      </c>
      <c r="J127" s="401"/>
      <c r="K127" s="410"/>
      <c r="L127" s="409">
        <f t="shared" ca="1" si="41"/>
        <v>0</v>
      </c>
      <c r="M127" s="547">
        <f t="shared" ca="1" si="42"/>
        <v>0</v>
      </c>
      <c r="N127" s="548"/>
      <c r="O127" s="143"/>
      <c r="P127" s="239"/>
      <c r="Q127" s="477" t="str">
        <f t="shared" si="43"/>
        <v/>
      </c>
      <c r="R127" s="477" t="str">
        <f t="shared" si="44"/>
        <v/>
      </c>
      <c r="S127" s="477" t="str">
        <f>IFERROR(INDEX(R127:R146,MATCH(0,INDEX(COUNTIF(S$122:S126,R127:R146&amp;""),),0)),"")</f>
        <v/>
      </c>
    </row>
    <row r="128" spans="1:19" s="44" customFormat="1" ht="15.75" customHeight="1" thickTop="1" thickBot="1" x14ac:dyDescent="0.25">
      <c r="A128" s="254">
        <v>6</v>
      </c>
      <c r="B128" s="517"/>
      <c r="C128" s="518"/>
      <c r="D128" s="519"/>
      <c r="E128" s="580"/>
      <c r="F128" s="581"/>
      <c r="G128" s="478" t="str">
        <f t="shared" si="39"/>
        <v/>
      </c>
      <c r="H128" s="479"/>
      <c r="I128" s="409">
        <f t="shared" ca="1" si="40"/>
        <v>0</v>
      </c>
      <c r="J128" s="401"/>
      <c r="K128" s="410"/>
      <c r="L128" s="409">
        <f t="shared" ca="1" si="41"/>
        <v>0</v>
      </c>
      <c r="M128" s="547">
        <f t="shared" ca="1" si="42"/>
        <v>0</v>
      </c>
      <c r="N128" s="548"/>
      <c r="O128" s="143"/>
      <c r="P128" s="239"/>
      <c r="Q128" s="477" t="str">
        <f t="shared" si="43"/>
        <v/>
      </c>
      <c r="R128" s="477" t="str">
        <f t="shared" si="44"/>
        <v/>
      </c>
      <c r="S128" s="477" t="str">
        <f>IFERROR(INDEX(R128:R147,MATCH(0,INDEX(COUNTIF(S$122:S127,R128:R147&amp;""),),0)),"")</f>
        <v/>
      </c>
    </row>
    <row r="129" spans="1:19" s="44" customFormat="1" ht="15.75" customHeight="1" thickTop="1" thickBot="1" x14ac:dyDescent="0.25">
      <c r="A129" s="254">
        <v>7</v>
      </c>
      <c r="B129" s="517"/>
      <c r="C129" s="518"/>
      <c r="D129" s="519"/>
      <c r="E129" s="580"/>
      <c r="F129" s="581"/>
      <c r="G129" s="478" t="str">
        <f t="shared" si="39"/>
        <v/>
      </c>
      <c r="H129" s="479"/>
      <c r="I129" s="409">
        <f t="shared" ca="1" si="40"/>
        <v>0</v>
      </c>
      <c r="J129" s="401"/>
      <c r="K129" s="410"/>
      <c r="L129" s="409">
        <f t="shared" ca="1" si="41"/>
        <v>0</v>
      </c>
      <c r="M129" s="547">
        <f t="shared" ca="1" si="42"/>
        <v>0</v>
      </c>
      <c r="N129" s="548"/>
      <c r="O129" s="143"/>
      <c r="P129" s="239"/>
      <c r="Q129" s="477" t="str">
        <f t="shared" si="43"/>
        <v/>
      </c>
      <c r="R129" s="477" t="str">
        <f t="shared" si="44"/>
        <v/>
      </c>
      <c r="S129" s="477" t="str">
        <f>IFERROR(INDEX(R129:R148,MATCH(0,INDEX(COUNTIF(S$122:S128,R129:R148&amp;""),),0)),"")</f>
        <v/>
      </c>
    </row>
    <row r="130" spans="1:19" s="44" customFormat="1" ht="15.75" customHeight="1" thickTop="1" thickBot="1" x14ac:dyDescent="0.25">
      <c r="A130" s="254">
        <v>8</v>
      </c>
      <c r="B130" s="517"/>
      <c r="C130" s="518"/>
      <c r="D130" s="519"/>
      <c r="E130" s="580"/>
      <c r="F130" s="581"/>
      <c r="G130" s="478" t="str">
        <f t="shared" si="39"/>
        <v/>
      </c>
      <c r="H130" s="479"/>
      <c r="I130" s="409">
        <f t="shared" ca="1" si="40"/>
        <v>0</v>
      </c>
      <c r="J130" s="401"/>
      <c r="K130" s="410"/>
      <c r="L130" s="409">
        <f t="shared" ca="1" si="41"/>
        <v>0</v>
      </c>
      <c r="M130" s="547">
        <f t="shared" ca="1" si="42"/>
        <v>0</v>
      </c>
      <c r="N130" s="548"/>
      <c r="O130" s="143"/>
      <c r="P130" s="239"/>
      <c r="Q130" s="477" t="str">
        <f t="shared" si="43"/>
        <v/>
      </c>
      <c r="R130" s="477" t="str">
        <f t="shared" si="44"/>
        <v/>
      </c>
      <c r="S130" s="477" t="str">
        <f>IFERROR(INDEX(R130:R149,MATCH(0,INDEX(COUNTIF(S$122:S129,R130:R149&amp;""),),0)),"")</f>
        <v/>
      </c>
    </row>
    <row r="131" spans="1:19" s="44" customFormat="1" ht="15.75" customHeight="1" thickTop="1" thickBot="1" x14ac:dyDescent="0.25">
      <c r="A131" s="254">
        <v>9</v>
      </c>
      <c r="B131" s="517"/>
      <c r="C131" s="518"/>
      <c r="D131" s="519"/>
      <c r="E131" s="580"/>
      <c r="F131" s="581"/>
      <c r="G131" s="478" t="str">
        <f t="shared" si="39"/>
        <v/>
      </c>
      <c r="H131" s="479"/>
      <c r="I131" s="409">
        <f t="shared" ca="1" si="40"/>
        <v>0</v>
      </c>
      <c r="J131" s="401"/>
      <c r="K131" s="410"/>
      <c r="L131" s="409">
        <f t="shared" ca="1" si="41"/>
        <v>0</v>
      </c>
      <c r="M131" s="547">
        <f t="shared" ca="1" si="42"/>
        <v>0</v>
      </c>
      <c r="N131" s="548"/>
      <c r="O131" s="143"/>
      <c r="P131" s="239"/>
      <c r="Q131" s="477" t="str">
        <f t="shared" si="43"/>
        <v/>
      </c>
      <c r="R131" s="477" t="str">
        <f t="shared" si="44"/>
        <v/>
      </c>
      <c r="S131" s="477" t="str">
        <f>IFERROR(INDEX(R131:R150,MATCH(0,INDEX(COUNTIF(S$122:S130,R131:R150&amp;""),),0)),"")</f>
        <v/>
      </c>
    </row>
    <row r="132" spans="1:19" s="44" customFormat="1" ht="15.75" customHeight="1" thickTop="1" thickBot="1" x14ac:dyDescent="0.25">
      <c r="A132" s="254">
        <v>10</v>
      </c>
      <c r="B132" s="517"/>
      <c r="C132" s="518"/>
      <c r="D132" s="519"/>
      <c r="E132" s="580"/>
      <c r="F132" s="581"/>
      <c r="G132" s="478" t="str">
        <f t="shared" si="39"/>
        <v/>
      </c>
      <c r="H132" s="479"/>
      <c r="I132" s="409">
        <f t="shared" ca="1" si="40"/>
        <v>0</v>
      </c>
      <c r="J132" s="401"/>
      <c r="K132" s="410"/>
      <c r="L132" s="409">
        <f t="shared" ca="1" si="41"/>
        <v>0</v>
      </c>
      <c r="M132" s="547">
        <f t="shared" ca="1" si="42"/>
        <v>0</v>
      </c>
      <c r="N132" s="548"/>
      <c r="O132" s="143"/>
      <c r="P132" s="239"/>
      <c r="Q132" s="477" t="str">
        <f t="shared" si="43"/>
        <v/>
      </c>
      <c r="R132" s="477" t="str">
        <f t="shared" si="44"/>
        <v/>
      </c>
      <c r="S132" s="477" t="str">
        <f>IFERROR(INDEX(R132:R151,MATCH(0,INDEX(COUNTIF(S$122:S131,R132:R151&amp;""),),0)),"")</f>
        <v/>
      </c>
    </row>
    <row r="133" spans="1:19" s="44" customFormat="1" ht="15.75" customHeight="1" thickTop="1" thickBot="1" x14ac:dyDescent="0.25">
      <c r="A133" s="254">
        <v>11</v>
      </c>
      <c r="B133" s="517"/>
      <c r="C133" s="518"/>
      <c r="D133" s="519"/>
      <c r="E133" s="580"/>
      <c r="F133" s="581"/>
      <c r="G133" s="478" t="str">
        <f t="shared" si="39"/>
        <v/>
      </c>
      <c r="H133" s="479"/>
      <c r="I133" s="409">
        <f t="shared" ca="1" si="40"/>
        <v>0</v>
      </c>
      <c r="J133" s="401"/>
      <c r="K133" s="410"/>
      <c r="L133" s="409">
        <f t="shared" ca="1" si="41"/>
        <v>0</v>
      </c>
      <c r="M133" s="547">
        <f t="shared" ca="1" si="42"/>
        <v>0</v>
      </c>
      <c r="N133" s="548"/>
      <c r="O133" s="143"/>
      <c r="P133" s="239"/>
      <c r="Q133" s="477" t="str">
        <f t="shared" si="43"/>
        <v/>
      </c>
      <c r="R133" s="477" t="str">
        <f t="shared" si="44"/>
        <v/>
      </c>
      <c r="S133" s="477" t="str">
        <f>IFERROR(INDEX(R133:R152,MATCH(0,INDEX(COUNTIF(S$122:S132,R133:R152&amp;""),),0)),"")</f>
        <v/>
      </c>
    </row>
    <row r="134" spans="1:19" s="44" customFormat="1" ht="15.75" customHeight="1" thickTop="1" thickBot="1" x14ac:dyDescent="0.25">
      <c r="A134" s="254">
        <v>12</v>
      </c>
      <c r="B134" s="517"/>
      <c r="C134" s="518"/>
      <c r="D134" s="519"/>
      <c r="E134" s="580"/>
      <c r="F134" s="581"/>
      <c r="G134" s="478" t="str">
        <f t="shared" si="39"/>
        <v/>
      </c>
      <c r="H134" s="479"/>
      <c r="I134" s="409">
        <f t="shared" ca="1" si="40"/>
        <v>0</v>
      </c>
      <c r="J134" s="401"/>
      <c r="K134" s="410"/>
      <c r="L134" s="409">
        <f t="shared" ca="1" si="41"/>
        <v>0</v>
      </c>
      <c r="M134" s="547">
        <f t="shared" ca="1" si="42"/>
        <v>0</v>
      </c>
      <c r="N134" s="548"/>
      <c r="O134" s="143"/>
      <c r="P134" s="239"/>
      <c r="Q134" s="477" t="str">
        <f t="shared" si="43"/>
        <v/>
      </c>
      <c r="R134" s="477" t="str">
        <f t="shared" si="44"/>
        <v/>
      </c>
      <c r="S134" s="477" t="str">
        <f>IFERROR(INDEX(R134:R153,MATCH(0,INDEX(COUNTIF(S$122:S133,R134:R153&amp;""),),0)),"")</f>
        <v/>
      </c>
    </row>
    <row r="135" spans="1:19" s="44" customFormat="1" ht="15.75" customHeight="1" thickTop="1" thickBot="1" x14ac:dyDescent="0.25">
      <c r="A135" s="254">
        <v>13</v>
      </c>
      <c r="B135" s="517"/>
      <c r="C135" s="518"/>
      <c r="D135" s="519"/>
      <c r="E135" s="580"/>
      <c r="F135" s="581"/>
      <c r="G135" s="478" t="str">
        <f t="shared" si="39"/>
        <v/>
      </c>
      <c r="H135" s="479"/>
      <c r="I135" s="409">
        <f t="shared" ca="1" si="40"/>
        <v>0</v>
      </c>
      <c r="J135" s="401"/>
      <c r="K135" s="410"/>
      <c r="L135" s="409">
        <f t="shared" ca="1" si="41"/>
        <v>0</v>
      </c>
      <c r="M135" s="547">
        <f t="shared" ca="1" si="42"/>
        <v>0</v>
      </c>
      <c r="N135" s="548"/>
      <c r="O135" s="143"/>
      <c r="P135" s="239"/>
      <c r="Q135" s="477" t="str">
        <f t="shared" si="43"/>
        <v/>
      </c>
      <c r="R135" s="477" t="str">
        <f t="shared" si="44"/>
        <v/>
      </c>
      <c r="S135" s="477" t="str">
        <f>IFERROR(INDEX(R135:R154,MATCH(0,INDEX(COUNTIF(S$122:S134,R135:R154&amp;""),),0)),"")</f>
        <v/>
      </c>
    </row>
    <row r="136" spans="1:19" s="44" customFormat="1" ht="15.75" customHeight="1" thickTop="1" thickBot="1" x14ac:dyDescent="0.25">
      <c r="A136" s="254">
        <v>14</v>
      </c>
      <c r="B136" s="517"/>
      <c r="C136" s="518"/>
      <c r="D136" s="519"/>
      <c r="E136" s="580"/>
      <c r="F136" s="581"/>
      <c r="G136" s="478" t="str">
        <f t="shared" si="39"/>
        <v/>
      </c>
      <c r="H136" s="479"/>
      <c r="I136" s="409">
        <f t="shared" ca="1" si="40"/>
        <v>0</v>
      </c>
      <c r="J136" s="401"/>
      <c r="K136" s="410"/>
      <c r="L136" s="409">
        <f t="shared" ca="1" si="41"/>
        <v>0</v>
      </c>
      <c r="M136" s="547">
        <f t="shared" ca="1" si="42"/>
        <v>0</v>
      </c>
      <c r="N136" s="548"/>
      <c r="O136" s="143"/>
      <c r="P136" s="239"/>
      <c r="Q136" s="477" t="str">
        <f t="shared" si="43"/>
        <v/>
      </c>
      <c r="R136" s="477" t="str">
        <f t="shared" si="44"/>
        <v/>
      </c>
      <c r="S136" s="477" t="str">
        <f>IFERROR(INDEX(R136:R155,MATCH(0,INDEX(COUNTIF(S$122:S135,R136:R155&amp;""),),0)),"")</f>
        <v/>
      </c>
    </row>
    <row r="137" spans="1:19" s="44" customFormat="1" ht="15.75" customHeight="1" thickTop="1" thickBot="1" x14ac:dyDescent="0.25">
      <c r="A137" s="254">
        <v>15</v>
      </c>
      <c r="B137" s="517"/>
      <c r="C137" s="518"/>
      <c r="D137" s="519"/>
      <c r="E137" s="580"/>
      <c r="F137" s="581"/>
      <c r="G137" s="478" t="str">
        <f t="shared" si="39"/>
        <v/>
      </c>
      <c r="H137" s="479"/>
      <c r="I137" s="409">
        <f t="shared" ca="1" si="40"/>
        <v>0</v>
      </c>
      <c r="J137" s="401"/>
      <c r="K137" s="410"/>
      <c r="L137" s="409">
        <f t="shared" ca="1" si="41"/>
        <v>0</v>
      </c>
      <c r="M137" s="547">
        <f t="shared" ca="1" si="42"/>
        <v>0</v>
      </c>
      <c r="N137" s="548"/>
      <c r="O137" s="143"/>
      <c r="P137" s="239"/>
      <c r="Q137" s="477" t="str">
        <f t="shared" si="43"/>
        <v/>
      </c>
      <c r="R137" s="477" t="str">
        <f t="shared" si="44"/>
        <v/>
      </c>
      <c r="S137" s="477" t="str">
        <f>IFERROR(INDEX(R137:R156,MATCH(0,INDEX(COUNTIF(S$122:S136,R137:R156&amp;""),),0)),"")</f>
        <v/>
      </c>
    </row>
    <row r="138" spans="1:19" s="44" customFormat="1" ht="15.75" customHeight="1" thickTop="1" thickBot="1" x14ac:dyDescent="0.25">
      <c r="A138" s="254">
        <v>16</v>
      </c>
      <c r="B138" s="517"/>
      <c r="C138" s="518"/>
      <c r="D138" s="519"/>
      <c r="E138" s="580"/>
      <c r="F138" s="581"/>
      <c r="G138" s="478" t="str">
        <f t="shared" si="39"/>
        <v/>
      </c>
      <c r="H138" s="479"/>
      <c r="I138" s="409">
        <f t="shared" ca="1" si="40"/>
        <v>0</v>
      </c>
      <c r="J138" s="401"/>
      <c r="K138" s="410"/>
      <c r="L138" s="409">
        <f t="shared" ca="1" si="41"/>
        <v>0</v>
      </c>
      <c r="M138" s="547">
        <f t="shared" ca="1" si="42"/>
        <v>0</v>
      </c>
      <c r="N138" s="548"/>
      <c r="O138" s="143"/>
      <c r="P138" s="239"/>
      <c r="Q138" s="477" t="str">
        <f t="shared" si="43"/>
        <v/>
      </c>
      <c r="R138" s="477" t="str">
        <f t="shared" si="44"/>
        <v/>
      </c>
      <c r="S138" s="477" t="str">
        <f>IFERROR(INDEX(R138:R157,MATCH(0,INDEX(COUNTIF(S$122:S137,R138:R157&amp;""),),0)),"")</f>
        <v/>
      </c>
    </row>
    <row r="139" spans="1:19" s="44" customFormat="1" ht="15.75" customHeight="1" thickTop="1" thickBot="1" x14ac:dyDescent="0.25">
      <c r="A139" s="254">
        <v>17</v>
      </c>
      <c r="B139" s="517"/>
      <c r="C139" s="518"/>
      <c r="D139" s="519"/>
      <c r="E139" s="580"/>
      <c r="F139" s="581"/>
      <c r="G139" s="478" t="str">
        <f t="shared" si="39"/>
        <v/>
      </c>
      <c r="H139" s="479"/>
      <c r="I139" s="409">
        <f t="shared" ca="1" si="40"/>
        <v>0</v>
      </c>
      <c r="J139" s="401"/>
      <c r="K139" s="410"/>
      <c r="L139" s="409">
        <f t="shared" ca="1" si="41"/>
        <v>0</v>
      </c>
      <c r="M139" s="547">
        <f t="shared" ca="1" si="42"/>
        <v>0</v>
      </c>
      <c r="N139" s="548"/>
      <c r="O139" s="143"/>
      <c r="P139" s="239"/>
      <c r="Q139" s="477" t="str">
        <f t="shared" si="43"/>
        <v/>
      </c>
      <c r="R139" s="477" t="str">
        <f t="shared" si="44"/>
        <v/>
      </c>
      <c r="S139" s="477" t="str">
        <f>IFERROR(INDEX(R139:R158,MATCH(0,INDEX(COUNTIF(S$122:S138,R139:R158&amp;""),),0)),"")</f>
        <v/>
      </c>
    </row>
    <row r="140" spans="1:19" s="44" customFormat="1" ht="15.75" customHeight="1" thickTop="1" thickBot="1" x14ac:dyDescent="0.25">
      <c r="A140" s="254">
        <v>18</v>
      </c>
      <c r="B140" s="517"/>
      <c r="C140" s="518"/>
      <c r="D140" s="519"/>
      <c r="E140" s="580"/>
      <c r="F140" s="581"/>
      <c r="G140" s="478" t="str">
        <f t="shared" si="39"/>
        <v/>
      </c>
      <c r="H140" s="479"/>
      <c r="I140" s="409">
        <f t="shared" ca="1" si="40"/>
        <v>0</v>
      </c>
      <c r="J140" s="401"/>
      <c r="K140" s="410"/>
      <c r="L140" s="409">
        <f t="shared" ca="1" si="41"/>
        <v>0</v>
      </c>
      <c r="M140" s="547">
        <f t="shared" ca="1" si="42"/>
        <v>0</v>
      </c>
      <c r="N140" s="548"/>
      <c r="O140" s="143"/>
      <c r="P140" s="239"/>
      <c r="Q140" s="477" t="str">
        <f t="shared" si="43"/>
        <v/>
      </c>
      <c r="R140" s="477" t="str">
        <f t="shared" si="44"/>
        <v/>
      </c>
      <c r="S140" s="477" t="str">
        <f>IFERROR(INDEX(R140:R159,MATCH(0,INDEX(COUNTIF(S$122:S139,R140:R159&amp;""),),0)),"")</f>
        <v/>
      </c>
    </row>
    <row r="141" spans="1:19" s="44" customFormat="1" ht="15.75" customHeight="1" thickTop="1" thickBot="1" x14ac:dyDescent="0.25">
      <c r="A141" s="254">
        <v>19</v>
      </c>
      <c r="B141" s="517"/>
      <c r="C141" s="518"/>
      <c r="D141" s="519"/>
      <c r="E141" s="580"/>
      <c r="F141" s="581"/>
      <c r="G141" s="478" t="str">
        <f t="shared" si="39"/>
        <v/>
      </c>
      <c r="H141" s="479"/>
      <c r="I141" s="409">
        <f t="shared" ca="1" si="40"/>
        <v>0</v>
      </c>
      <c r="J141" s="401"/>
      <c r="K141" s="410"/>
      <c r="L141" s="409">
        <f t="shared" ca="1" si="41"/>
        <v>0</v>
      </c>
      <c r="M141" s="547">
        <f t="shared" ca="1" si="42"/>
        <v>0</v>
      </c>
      <c r="N141" s="548"/>
      <c r="O141" s="143"/>
      <c r="P141" s="239"/>
      <c r="Q141" s="477" t="str">
        <f t="shared" si="43"/>
        <v/>
      </c>
      <c r="R141" s="477" t="str">
        <f t="shared" si="44"/>
        <v/>
      </c>
      <c r="S141" s="477" t="str">
        <f>IFERROR(INDEX(R141:R160,MATCH(0,INDEX(COUNTIF(S$122:S140,R141:R160&amp;""),),0)),"")</f>
        <v/>
      </c>
    </row>
    <row r="142" spans="1:19" s="44" customFormat="1" ht="15.75" customHeight="1" thickTop="1" thickBot="1" x14ac:dyDescent="0.25">
      <c r="A142" s="254">
        <v>20</v>
      </c>
      <c r="B142" s="517"/>
      <c r="C142" s="518"/>
      <c r="D142" s="519"/>
      <c r="E142" s="580"/>
      <c r="F142" s="581"/>
      <c r="G142" s="478" t="str">
        <f t="shared" si="39"/>
        <v/>
      </c>
      <c r="H142" s="479"/>
      <c r="I142" s="409">
        <f t="shared" ca="1" si="40"/>
        <v>0</v>
      </c>
      <c r="J142" s="401"/>
      <c r="K142" s="410"/>
      <c r="L142" s="409">
        <f t="shared" ca="1" si="41"/>
        <v>0</v>
      </c>
      <c r="M142" s="547">
        <f t="shared" ca="1" si="42"/>
        <v>0</v>
      </c>
      <c r="N142" s="548"/>
      <c r="O142" s="143"/>
      <c r="P142" s="239"/>
      <c r="Q142" s="477" t="str">
        <f t="shared" si="43"/>
        <v/>
      </c>
      <c r="R142" s="477" t="str">
        <f t="shared" si="44"/>
        <v/>
      </c>
      <c r="S142" s="477" t="str">
        <f>IFERROR(INDEX(R142:R161,MATCH(0,INDEX(COUNTIF(S$122:S141,R142:R161&amp;""),),0)),"")</f>
        <v/>
      </c>
    </row>
    <row r="143" spans="1:19" s="44" customFormat="1" ht="15.75" customHeight="1" thickTop="1" thickBot="1" x14ac:dyDescent="0.3">
      <c r="A143" s="100"/>
      <c r="B143" s="555" t="s">
        <v>8</v>
      </c>
      <c r="C143" s="556"/>
      <c r="D143" s="556"/>
      <c r="E143" s="556"/>
      <c r="F143" s="556"/>
      <c r="G143" s="556"/>
      <c r="H143" s="556"/>
      <c r="I143" s="405">
        <f ca="1">SUM(I123:I142)</f>
        <v>0</v>
      </c>
      <c r="J143" s="405"/>
      <c r="K143" s="405"/>
      <c r="L143" s="405">
        <f ca="1">SUM(L123:L142)</f>
        <v>0</v>
      </c>
      <c r="M143" s="739">
        <f ca="1">SUM(M123:N142)</f>
        <v>0</v>
      </c>
      <c r="N143" s="740"/>
      <c r="O143" s="143"/>
      <c r="P143" s="239"/>
      <c r="Q143" s="239"/>
      <c r="R143"/>
    </row>
    <row r="144" spans="1:19" s="44" customFormat="1" ht="15.75" customHeight="1" thickTop="1" thickBot="1" x14ac:dyDescent="0.25">
      <c r="A144" s="142"/>
      <c r="B144" s="473"/>
      <c r="C144" s="474"/>
      <c r="D144" s="474"/>
      <c r="E144" s="474"/>
      <c r="F144" s="474"/>
      <c r="G144" s="474"/>
      <c r="H144" s="474"/>
      <c r="I144" s="472"/>
      <c r="J144" s="472"/>
      <c r="K144" s="472"/>
      <c r="L144" s="472"/>
      <c r="M144" s="472"/>
      <c r="N144" s="472"/>
      <c r="O144" s="143"/>
      <c r="P144" s="239"/>
      <c r="Q144" s="241"/>
      <c r="R144" s="100"/>
    </row>
    <row r="145" spans="1:18" s="44" customFormat="1" ht="15.75" customHeight="1" thickTop="1" thickBot="1" x14ac:dyDescent="0.25">
      <c r="A145" s="142"/>
      <c r="B145" s="544" t="s">
        <v>95</v>
      </c>
      <c r="C145" s="545"/>
      <c r="D145" s="545"/>
      <c r="E145" s="545"/>
      <c r="F145" s="545"/>
      <c r="G145" s="545"/>
      <c r="H145" s="545"/>
      <c r="I145" s="545"/>
      <c r="J145" s="545"/>
      <c r="K145" s="545"/>
      <c r="L145" s="545"/>
      <c r="M145" s="545"/>
      <c r="N145" s="545"/>
      <c r="O145" s="143"/>
      <c r="P145" s="239"/>
      <c r="Q145" s="241"/>
      <c r="R145" s="100"/>
    </row>
    <row r="146" spans="1:18" ht="17.25" customHeight="1" thickTop="1" thickBot="1" x14ac:dyDescent="0.3">
      <c r="B146" s="574"/>
      <c r="C146" s="575"/>
      <c r="D146" s="7"/>
      <c r="E146" s="7"/>
      <c r="F146" s="7"/>
      <c r="G146" s="7"/>
      <c r="H146" s="7"/>
      <c r="I146" s="7"/>
      <c r="J146" s="7"/>
      <c r="K146" s="7"/>
      <c r="L146" s="7"/>
      <c r="M146" s="7"/>
      <c r="N146" s="7"/>
      <c r="O146" s="229"/>
      <c r="P146" s="239"/>
    </row>
    <row r="147" spans="1:18" ht="15.75" customHeight="1" thickTop="1" thickBot="1" x14ac:dyDescent="0.3">
      <c r="A147" s="10"/>
      <c r="B147" s="574"/>
      <c r="C147" s="575"/>
      <c r="D147" s="140"/>
      <c r="E147" s="140"/>
      <c r="F147" s="140"/>
      <c r="G147" s="140"/>
      <c r="H147" s="141"/>
      <c r="I147" s="579" t="s">
        <v>94</v>
      </c>
      <c r="J147" s="577"/>
      <c r="K147" s="577"/>
      <c r="L147" s="576" t="s">
        <v>9</v>
      </c>
      <c r="M147" s="577"/>
      <c r="N147" s="578"/>
      <c r="O147" s="229"/>
      <c r="P147" s="241"/>
    </row>
    <row r="148" spans="1:18" s="100" customFormat="1" ht="15.75" customHeight="1" thickTop="1" thickBot="1" x14ac:dyDescent="0.3">
      <c r="A148" s="119"/>
      <c r="B148" s="567" t="s">
        <v>183</v>
      </c>
      <c r="C148" s="568"/>
      <c r="D148" s="568"/>
      <c r="E148" s="568"/>
      <c r="F148" s="568"/>
      <c r="G148" s="568"/>
      <c r="H148" s="569"/>
      <c r="I148" s="570">
        <f ca="1">SUM(AV66)</f>
        <v>0</v>
      </c>
      <c r="J148" s="571"/>
      <c r="K148" s="572"/>
      <c r="L148" s="570">
        <f ca="1">SUM(AW66)</f>
        <v>0</v>
      </c>
      <c r="M148" s="571"/>
      <c r="N148" s="573"/>
      <c r="O148" s="236"/>
      <c r="P148"/>
      <c r="Q148"/>
      <c r="R148"/>
    </row>
    <row r="149" spans="1:18" s="100" customFormat="1" ht="15.75" customHeight="1" thickTop="1" thickBot="1" x14ac:dyDescent="0.3">
      <c r="A149" s="119"/>
      <c r="B149" s="40"/>
      <c r="C149" s="40"/>
      <c r="D149" s="40"/>
      <c r="E149" s="40"/>
      <c r="F149" s="40"/>
      <c r="G149" s="40"/>
      <c r="H149" s="40"/>
      <c r="I149" s="40"/>
      <c r="J149" s="40"/>
      <c r="K149" s="40"/>
      <c r="L149" s="40"/>
      <c r="M149" s="40"/>
      <c r="N149" s="40"/>
      <c r="O149" s="236"/>
      <c r="P149"/>
      <c r="Q149"/>
      <c r="R149"/>
    </row>
    <row r="150" spans="1:18" ht="15.75" customHeight="1" thickTop="1" x14ac:dyDescent="0.25">
      <c r="B150" s="614" t="s">
        <v>331</v>
      </c>
      <c r="C150" s="614"/>
      <c r="D150" s="614"/>
      <c r="E150" s="614"/>
      <c r="F150" s="614"/>
      <c r="G150" s="614"/>
      <c r="H150" s="614"/>
      <c r="I150" s="614"/>
      <c r="J150" s="614"/>
      <c r="K150" s="614"/>
      <c r="L150" s="614"/>
      <c r="M150" s="614"/>
      <c r="N150" s="614"/>
    </row>
    <row r="151" spans="1:18" ht="15" customHeight="1" x14ac:dyDescent="0.25">
      <c r="B151" s="614"/>
      <c r="C151" s="614"/>
      <c r="D151" s="614"/>
      <c r="E151" s="614"/>
      <c r="F151" s="614"/>
      <c r="G151" s="614"/>
      <c r="H151" s="614"/>
      <c r="I151" s="614"/>
      <c r="J151" s="614"/>
      <c r="K151" s="614"/>
      <c r="L151" s="614"/>
      <c r="M151" s="614"/>
      <c r="N151" s="614"/>
    </row>
    <row r="152" spans="1:18" ht="15.75" thickBot="1" x14ac:dyDescent="0.3">
      <c r="B152" s="195"/>
      <c r="C152" s="195"/>
      <c r="D152" s="195"/>
      <c r="E152" s="195"/>
      <c r="F152" s="195"/>
      <c r="G152" s="195"/>
      <c r="H152" s="195"/>
    </row>
    <row r="153" spans="1:18" ht="16.5" thickTop="1" thickBot="1" x14ac:dyDescent="0.3">
      <c r="B153" s="615" t="s">
        <v>106</v>
      </c>
      <c r="C153" s="616"/>
      <c r="D153" s="616"/>
      <c r="E153" s="616"/>
      <c r="F153" s="616"/>
      <c r="G153" s="616"/>
      <c r="H153" s="617"/>
      <c r="K153" s="615" t="s">
        <v>332</v>
      </c>
      <c r="L153" s="616"/>
      <c r="M153" s="616"/>
      <c r="N153" s="617"/>
    </row>
    <row r="154" spans="1:18" ht="21" customHeight="1" thickTop="1" thickBot="1" x14ac:dyDescent="0.3">
      <c r="A154" s="187"/>
      <c r="B154" s="618" t="s">
        <v>2</v>
      </c>
      <c r="C154" s="619"/>
      <c r="D154" s="620"/>
      <c r="E154" s="621" t="s">
        <v>1</v>
      </c>
      <c r="F154" s="619"/>
      <c r="G154" s="619"/>
      <c r="H154" s="622"/>
      <c r="K154" s="623" t="s">
        <v>2</v>
      </c>
      <c r="L154" s="624"/>
      <c r="M154" s="625" t="s">
        <v>1</v>
      </c>
      <c r="N154" s="626"/>
      <c r="O154" s="40"/>
    </row>
    <row r="155" spans="1:18" ht="16.5" customHeight="1" thickTop="1" thickBot="1" x14ac:dyDescent="0.3">
      <c r="A155" s="187"/>
      <c r="B155" s="627" t="str">
        <f>IF(C$20="","",C$20)</f>
        <v/>
      </c>
      <c r="C155" s="628"/>
      <c r="D155" s="629"/>
      <c r="E155" s="628" t="str">
        <f>IF(C$19="","",C$19)</f>
        <v/>
      </c>
      <c r="F155" s="628"/>
      <c r="G155" s="628"/>
      <c r="H155" s="630"/>
      <c r="K155" s="631" t="str">
        <f>IF(D44="","",D44)</f>
        <v/>
      </c>
      <c r="L155" s="632"/>
      <c r="M155" s="633" t="str">
        <f>IF(D43="","",D43)</f>
        <v/>
      </c>
      <c r="N155" s="634"/>
      <c r="O155" s="40"/>
    </row>
    <row r="156" spans="1:18" ht="24.75" customHeight="1" thickTop="1" thickBot="1" x14ac:dyDescent="0.3">
      <c r="A156" s="191"/>
      <c r="B156" s="97"/>
      <c r="C156" s="97"/>
      <c r="K156" s="618" t="s">
        <v>30</v>
      </c>
      <c r="L156" s="619"/>
      <c r="M156" s="619"/>
      <c r="N156" s="622"/>
      <c r="O156" s="40"/>
    </row>
    <row r="157" spans="1:18" ht="16.5" thickTop="1" thickBot="1" x14ac:dyDescent="0.3">
      <c r="A157" s="106"/>
      <c r="B157" s="635" t="s">
        <v>29</v>
      </c>
      <c r="C157" s="636"/>
      <c r="D157" s="636"/>
      <c r="E157" s="636"/>
      <c r="F157" s="636"/>
      <c r="G157" s="636"/>
      <c r="H157" s="637"/>
      <c r="K157" s="627" t="str">
        <f>IF(D45="","",D45)</f>
        <v/>
      </c>
      <c r="L157" s="628"/>
      <c r="M157" s="628"/>
      <c r="N157" s="630"/>
      <c r="O157" s="40"/>
    </row>
    <row r="158" spans="1:18" ht="16.5" customHeight="1" thickTop="1" thickBot="1" x14ac:dyDescent="0.3">
      <c r="A158" s="187"/>
      <c r="B158" s="638"/>
      <c r="C158" s="638"/>
      <c r="D158" s="638"/>
      <c r="E158" s="638"/>
      <c r="F158" s="638"/>
      <c r="G158" s="638"/>
      <c r="H158" s="638"/>
      <c r="K158" s="97"/>
      <c r="L158" s="97"/>
      <c r="M158" s="97"/>
      <c r="N158" s="97"/>
      <c r="O158" s="40"/>
    </row>
    <row r="159" spans="1:18" ht="16.5" thickTop="1" thickBot="1" x14ac:dyDescent="0.3">
      <c r="A159" s="187"/>
      <c r="B159" s="638"/>
      <c r="C159" s="638"/>
      <c r="D159" s="638"/>
      <c r="E159" s="638"/>
      <c r="F159" s="638"/>
      <c r="G159" s="638"/>
      <c r="H159" s="638"/>
      <c r="K159" s="635" t="s">
        <v>351</v>
      </c>
      <c r="L159" s="636"/>
      <c r="M159" s="636"/>
      <c r="N159" s="637"/>
      <c r="O159" s="40"/>
    </row>
    <row r="160" spans="1:18" ht="16.5" customHeight="1" thickTop="1" thickBot="1" x14ac:dyDescent="0.3">
      <c r="A160" s="187"/>
      <c r="B160" s="638"/>
      <c r="C160" s="638"/>
      <c r="D160" s="638"/>
      <c r="E160" s="638"/>
      <c r="F160" s="638"/>
      <c r="G160" s="638"/>
      <c r="H160" s="638"/>
      <c r="K160" s="639"/>
      <c r="L160" s="640"/>
      <c r="M160" s="640"/>
      <c r="N160" s="641"/>
      <c r="O160" s="40"/>
    </row>
    <row r="161" spans="1:15" ht="16.5" thickTop="1" thickBot="1" x14ac:dyDescent="0.3">
      <c r="A161" s="187"/>
      <c r="B161" s="638"/>
      <c r="C161" s="638"/>
      <c r="D161" s="638"/>
      <c r="E161" s="638"/>
      <c r="F161" s="638"/>
      <c r="G161" s="638"/>
      <c r="H161" s="638"/>
      <c r="K161" s="642"/>
      <c r="L161" s="643"/>
      <c r="M161" s="643"/>
      <c r="N161" s="644"/>
      <c r="O161" s="40"/>
    </row>
    <row r="162" spans="1:15" ht="16.5" thickTop="1" thickBot="1" x14ac:dyDescent="0.3">
      <c r="A162" s="187"/>
      <c r="B162" s="638"/>
      <c r="C162" s="638"/>
      <c r="D162" s="638"/>
      <c r="E162" s="638"/>
      <c r="F162" s="638"/>
      <c r="G162" s="638"/>
      <c r="H162" s="638"/>
      <c r="K162" s="642"/>
      <c r="L162" s="643"/>
      <c r="M162" s="643"/>
      <c r="N162" s="644"/>
      <c r="O162" s="40"/>
    </row>
    <row r="163" spans="1:15" ht="16.5" thickTop="1" thickBot="1" x14ac:dyDescent="0.3">
      <c r="A163" s="187"/>
      <c r="B163" s="638"/>
      <c r="C163" s="638"/>
      <c r="D163" s="638"/>
      <c r="E163" s="638"/>
      <c r="F163" s="638"/>
      <c r="G163" s="638"/>
      <c r="H163" s="638"/>
      <c r="K163" s="642"/>
      <c r="L163" s="643"/>
      <c r="M163" s="643"/>
      <c r="N163" s="644"/>
      <c r="O163" s="40"/>
    </row>
    <row r="164" spans="1:15" ht="16.5" thickTop="1" thickBot="1" x14ac:dyDescent="0.3">
      <c r="A164" s="187"/>
      <c r="B164" s="638"/>
      <c r="C164" s="638"/>
      <c r="D164" s="638"/>
      <c r="E164" s="638"/>
      <c r="F164" s="638"/>
      <c r="G164" s="638"/>
      <c r="H164" s="638"/>
      <c r="K164" s="642"/>
      <c r="L164" s="643"/>
      <c r="M164" s="643"/>
      <c r="N164" s="644"/>
      <c r="O164" s="40"/>
    </row>
    <row r="165" spans="1:15" ht="16.5" thickTop="1" thickBot="1" x14ac:dyDescent="0.3">
      <c r="A165" s="187"/>
      <c r="B165" s="638"/>
      <c r="C165" s="638"/>
      <c r="D165" s="638"/>
      <c r="E165" s="638"/>
      <c r="F165" s="638"/>
      <c r="G165" s="638"/>
      <c r="H165" s="638"/>
      <c r="K165" s="645"/>
      <c r="L165" s="646"/>
      <c r="M165" s="646"/>
      <c r="N165" s="647"/>
      <c r="O165" s="40"/>
    </row>
    <row r="166" spans="1:15" ht="16.5" thickTop="1" thickBot="1" x14ac:dyDescent="0.3">
      <c r="A166" s="187"/>
      <c r="B166" s="105"/>
      <c r="C166" s="105"/>
      <c r="D166" s="105"/>
      <c r="E166" s="105"/>
      <c r="F166" s="105"/>
      <c r="G166" s="105"/>
      <c r="H166" s="105"/>
      <c r="K166" s="142"/>
      <c r="O166" s="40"/>
    </row>
    <row r="167" spans="1:15" ht="15.75" customHeight="1" thickTop="1" x14ac:dyDescent="0.25">
      <c r="A167" s="118"/>
      <c r="B167" s="613" t="s">
        <v>98</v>
      </c>
      <c r="C167" s="613"/>
      <c r="D167" s="613"/>
      <c r="E167" s="613"/>
      <c r="F167" s="613"/>
      <c r="G167" s="613"/>
      <c r="H167" s="613"/>
      <c r="I167" s="613"/>
      <c r="J167" s="613"/>
      <c r="K167" s="613"/>
      <c r="L167" s="613"/>
      <c r="M167" s="613"/>
      <c r="N167" s="613"/>
      <c r="O167" s="40"/>
    </row>
    <row r="168" spans="1:15" ht="15" customHeight="1" x14ac:dyDescent="0.25">
      <c r="B168" s="613"/>
      <c r="C168" s="613"/>
      <c r="D168" s="613"/>
      <c r="E168" s="613"/>
      <c r="F168" s="613"/>
      <c r="G168" s="613"/>
      <c r="H168" s="613"/>
      <c r="I168" s="613"/>
      <c r="J168" s="613"/>
      <c r="K168" s="613"/>
      <c r="L168" s="613"/>
      <c r="M168" s="613"/>
      <c r="N168" s="613"/>
    </row>
    <row r="169" spans="1:15" ht="15" hidden="1" x14ac:dyDescent="0.25">
      <c r="B169"/>
      <c r="C169"/>
      <c r="D169"/>
      <c r="E169"/>
      <c r="F169"/>
      <c r="G169"/>
      <c r="H169"/>
      <c r="I169"/>
      <c r="J169"/>
      <c r="K169"/>
      <c r="L169"/>
      <c r="M169"/>
      <c r="N169"/>
    </row>
    <row r="170" spans="1:15" ht="15" hidden="1" x14ac:dyDescent="0.25">
      <c r="A170"/>
      <c r="B170"/>
      <c r="C170"/>
      <c r="D170"/>
      <c r="E170"/>
      <c r="F170"/>
      <c r="G170"/>
      <c r="H170"/>
      <c r="I170"/>
      <c r="J170"/>
      <c r="K170"/>
      <c r="L170"/>
      <c r="M170"/>
      <c r="N170"/>
      <c r="O170" s="250"/>
    </row>
    <row r="171" spans="1:15" ht="15" hidden="1" x14ac:dyDescent="0.25">
      <c r="A171"/>
      <c r="B171"/>
      <c r="C171"/>
      <c r="D171"/>
      <c r="E171"/>
      <c r="F171"/>
      <c r="G171"/>
      <c r="H171"/>
      <c r="I171"/>
      <c r="J171"/>
      <c r="K171"/>
      <c r="L171"/>
      <c r="M171"/>
      <c r="N171"/>
      <c r="O171" s="250"/>
    </row>
    <row r="172" spans="1:15" ht="15" hidden="1" x14ac:dyDescent="0.25">
      <c r="A172"/>
      <c r="B172"/>
      <c r="C172"/>
      <c r="D172"/>
      <c r="E172"/>
      <c r="F172"/>
      <c r="G172"/>
      <c r="H172"/>
      <c r="I172"/>
      <c r="J172"/>
      <c r="K172"/>
      <c r="L172"/>
      <c r="M172"/>
      <c r="N172"/>
      <c r="O172" s="250"/>
    </row>
    <row r="173" spans="1:15" ht="15" hidden="1" x14ac:dyDescent="0.25">
      <c r="A173"/>
      <c r="B173"/>
      <c r="C173"/>
      <c r="D173"/>
      <c r="E173"/>
      <c r="F173"/>
      <c r="G173"/>
      <c r="H173"/>
      <c r="I173"/>
      <c r="J173"/>
      <c r="K173"/>
      <c r="L173"/>
      <c r="M173"/>
      <c r="N173"/>
      <c r="O173" s="250"/>
    </row>
    <row r="174" spans="1:15" ht="15" hidden="1" x14ac:dyDescent="0.25">
      <c r="A174"/>
      <c r="B174"/>
      <c r="C174"/>
      <c r="D174"/>
      <c r="E174"/>
      <c r="F174"/>
      <c r="G174"/>
      <c r="H174"/>
      <c r="I174"/>
      <c r="J174"/>
      <c r="K174"/>
      <c r="L174"/>
      <c r="M174"/>
      <c r="N174"/>
      <c r="O174" s="250"/>
    </row>
    <row r="175" spans="1:15" ht="15" hidden="1" x14ac:dyDescent="0.25">
      <c r="A175"/>
      <c r="B175"/>
      <c r="C175"/>
      <c r="D175"/>
      <c r="E175"/>
      <c r="F175"/>
      <c r="G175"/>
      <c r="H175"/>
      <c r="I175"/>
      <c r="J175"/>
      <c r="K175"/>
      <c r="L175"/>
      <c r="M175"/>
      <c r="N175"/>
      <c r="O175" s="250"/>
    </row>
    <row r="176" spans="1:15" ht="15" hidden="1" x14ac:dyDescent="0.25">
      <c r="A176"/>
      <c r="B176"/>
      <c r="C176"/>
      <c r="D176"/>
      <c r="E176"/>
      <c r="F176"/>
      <c r="G176"/>
      <c r="H176"/>
      <c r="I176"/>
      <c r="J176"/>
      <c r="K176"/>
      <c r="L176"/>
      <c r="M176"/>
      <c r="N176"/>
      <c r="O176" s="250"/>
    </row>
    <row r="177" spans="1:15" ht="15" hidden="1" x14ac:dyDescent="0.25">
      <c r="A177"/>
      <c r="B177"/>
      <c r="C177"/>
      <c r="D177"/>
      <c r="E177"/>
      <c r="F177"/>
      <c r="G177"/>
      <c r="H177"/>
      <c r="I177"/>
      <c r="J177"/>
      <c r="K177"/>
      <c r="L177"/>
      <c r="M177"/>
      <c r="N177"/>
      <c r="O177" s="250"/>
    </row>
    <row r="178" spans="1:15" ht="15" hidden="1" x14ac:dyDescent="0.25">
      <c r="A178"/>
      <c r="B178"/>
      <c r="C178"/>
      <c r="D178"/>
      <c r="E178"/>
      <c r="F178"/>
      <c r="G178"/>
      <c r="H178"/>
      <c r="I178"/>
      <c r="J178"/>
      <c r="K178"/>
      <c r="L178"/>
      <c r="M178"/>
      <c r="N178"/>
      <c r="O178" s="250"/>
    </row>
    <row r="179" spans="1:15" ht="15" hidden="1" x14ac:dyDescent="0.25">
      <c r="A179"/>
      <c r="B179"/>
      <c r="C179"/>
      <c r="D179"/>
      <c r="E179"/>
      <c r="F179"/>
      <c r="G179"/>
      <c r="H179"/>
      <c r="I179"/>
      <c r="J179"/>
      <c r="K179"/>
      <c r="L179"/>
      <c r="M179"/>
      <c r="N179"/>
      <c r="O179" s="250"/>
    </row>
    <row r="180" spans="1:15" ht="15" hidden="1" x14ac:dyDescent="0.25">
      <c r="A180"/>
      <c r="B180"/>
      <c r="C180"/>
      <c r="D180"/>
      <c r="E180"/>
      <c r="F180"/>
      <c r="G180"/>
      <c r="H180"/>
      <c r="I180"/>
      <c r="J180"/>
      <c r="K180"/>
      <c r="L180"/>
      <c r="M180"/>
      <c r="N180"/>
      <c r="O180" s="250"/>
    </row>
    <row r="181" spans="1:15" ht="15" hidden="1" x14ac:dyDescent="0.25">
      <c r="A181"/>
      <c r="B181"/>
      <c r="C181"/>
      <c r="D181"/>
      <c r="E181"/>
      <c r="F181"/>
      <c r="G181"/>
      <c r="H181"/>
      <c r="I181"/>
      <c r="J181"/>
      <c r="K181"/>
      <c r="L181"/>
      <c r="M181"/>
      <c r="N181"/>
      <c r="O181" s="250"/>
    </row>
    <row r="182" spans="1:15" ht="15" hidden="1" x14ac:dyDescent="0.25">
      <c r="A182"/>
      <c r="B182"/>
      <c r="C182"/>
      <c r="D182"/>
      <c r="E182"/>
      <c r="F182"/>
      <c r="G182"/>
      <c r="H182"/>
      <c r="I182"/>
      <c r="J182"/>
      <c r="K182"/>
      <c r="L182"/>
      <c r="M182"/>
      <c r="N182"/>
      <c r="O182" s="250"/>
    </row>
    <row r="183" spans="1:15" ht="15" hidden="1" x14ac:dyDescent="0.25">
      <c r="A183"/>
      <c r="B183"/>
      <c r="C183"/>
      <c r="D183"/>
      <c r="E183"/>
      <c r="F183"/>
      <c r="G183"/>
      <c r="H183"/>
      <c r="I183"/>
      <c r="J183"/>
      <c r="K183"/>
      <c r="L183"/>
      <c r="M183"/>
      <c r="N183"/>
      <c r="O183" s="250"/>
    </row>
    <row r="184" spans="1:15" ht="15" hidden="1" x14ac:dyDescent="0.25">
      <c r="A184"/>
      <c r="B184"/>
      <c r="C184"/>
      <c r="D184"/>
      <c r="E184"/>
      <c r="F184"/>
      <c r="G184"/>
      <c r="H184"/>
      <c r="I184"/>
      <c r="J184"/>
      <c r="K184"/>
      <c r="L184"/>
      <c r="M184"/>
      <c r="N184"/>
      <c r="O184" s="250"/>
    </row>
    <row r="185" spans="1:15" ht="15" hidden="1" x14ac:dyDescent="0.25">
      <c r="A185"/>
      <c r="B185"/>
      <c r="C185"/>
      <c r="D185"/>
      <c r="E185"/>
      <c r="F185"/>
      <c r="G185"/>
      <c r="H185"/>
      <c r="I185"/>
      <c r="J185"/>
      <c r="K185"/>
      <c r="L185"/>
      <c r="M185"/>
      <c r="N185"/>
      <c r="O185" s="250"/>
    </row>
    <row r="186" spans="1:15" ht="15" hidden="1" x14ac:dyDescent="0.25">
      <c r="A186"/>
      <c r="B186"/>
      <c r="C186"/>
      <c r="D186"/>
      <c r="E186"/>
      <c r="F186"/>
      <c r="G186"/>
      <c r="H186"/>
      <c r="I186"/>
      <c r="J186"/>
      <c r="K186"/>
      <c r="L186"/>
      <c r="M186"/>
      <c r="N186"/>
      <c r="O186" s="250"/>
    </row>
    <row r="187" spans="1:15" ht="15" hidden="1" x14ac:dyDescent="0.25">
      <c r="A187"/>
      <c r="B187"/>
      <c r="C187"/>
      <c r="D187"/>
      <c r="E187"/>
      <c r="F187"/>
      <c r="G187"/>
      <c r="H187"/>
      <c r="I187"/>
      <c r="J187"/>
      <c r="K187"/>
      <c r="L187"/>
      <c r="M187"/>
      <c r="N187"/>
      <c r="O187" s="250"/>
    </row>
    <row r="188" spans="1:15" ht="15" hidden="1" x14ac:dyDescent="0.25">
      <c r="A188"/>
      <c r="B188"/>
      <c r="C188"/>
      <c r="D188"/>
      <c r="E188"/>
      <c r="F188"/>
      <c r="G188"/>
      <c r="H188"/>
      <c r="I188"/>
      <c r="J188"/>
      <c r="K188"/>
      <c r="L188"/>
      <c r="M188"/>
      <c r="N188"/>
      <c r="O188" s="250"/>
    </row>
    <row r="189" spans="1:15" ht="15" hidden="1" x14ac:dyDescent="0.25">
      <c r="A189"/>
      <c r="B189"/>
      <c r="C189"/>
      <c r="D189"/>
      <c r="E189"/>
      <c r="F189"/>
      <c r="G189"/>
      <c r="H189"/>
      <c r="I189"/>
      <c r="J189"/>
      <c r="K189"/>
      <c r="L189"/>
      <c r="M189"/>
      <c r="N189"/>
      <c r="O189" s="250"/>
    </row>
    <row r="190" spans="1:15" ht="15" hidden="1" x14ac:dyDescent="0.25">
      <c r="A190"/>
      <c r="B190"/>
      <c r="C190"/>
      <c r="D190"/>
      <c r="E190"/>
      <c r="F190"/>
      <c r="G190"/>
      <c r="H190"/>
      <c r="I190"/>
      <c r="J190"/>
      <c r="K190"/>
      <c r="L190"/>
      <c r="M190"/>
      <c r="N190"/>
      <c r="O190" s="250"/>
    </row>
    <row r="191" spans="1:15" ht="15" hidden="1" x14ac:dyDescent="0.25">
      <c r="A191"/>
      <c r="B191"/>
      <c r="C191"/>
      <c r="D191"/>
      <c r="E191"/>
      <c r="F191"/>
      <c r="G191"/>
      <c r="H191"/>
      <c r="I191"/>
      <c r="J191"/>
      <c r="K191"/>
      <c r="L191"/>
      <c r="M191"/>
      <c r="N191"/>
      <c r="O191" s="250"/>
    </row>
    <row r="192" spans="1:15" ht="15" hidden="1" x14ac:dyDescent="0.25">
      <c r="A192"/>
      <c r="B192"/>
      <c r="C192"/>
      <c r="D192"/>
      <c r="E192"/>
      <c r="F192"/>
      <c r="G192"/>
      <c r="H192"/>
      <c r="I192"/>
      <c r="J192"/>
      <c r="K192"/>
      <c r="L192"/>
      <c r="M192"/>
      <c r="N192"/>
      <c r="O192" s="250"/>
    </row>
    <row r="193" spans="1:15" ht="15" hidden="1" x14ac:dyDescent="0.25">
      <c r="A193"/>
      <c r="B193"/>
      <c r="C193"/>
      <c r="D193"/>
      <c r="E193"/>
      <c r="F193"/>
      <c r="G193"/>
      <c r="H193"/>
      <c r="I193"/>
      <c r="J193"/>
      <c r="K193"/>
      <c r="L193"/>
      <c r="M193"/>
      <c r="N193"/>
      <c r="O193" s="250"/>
    </row>
    <row r="194" spans="1:15" ht="15" hidden="1" x14ac:dyDescent="0.25">
      <c r="A194"/>
      <c r="B194"/>
      <c r="C194"/>
      <c r="D194"/>
      <c r="E194"/>
      <c r="F194"/>
      <c r="G194"/>
      <c r="H194"/>
      <c r="I194"/>
      <c r="J194"/>
      <c r="K194"/>
      <c r="L194"/>
      <c r="M194"/>
      <c r="N194"/>
      <c r="O194" s="250"/>
    </row>
    <row r="195" spans="1:15" ht="15" hidden="1" x14ac:dyDescent="0.25">
      <c r="A195"/>
      <c r="B195"/>
      <c r="C195"/>
      <c r="D195"/>
      <c r="E195"/>
      <c r="F195"/>
      <c r="G195"/>
      <c r="H195"/>
      <c r="I195"/>
      <c r="J195"/>
      <c r="K195"/>
      <c r="L195"/>
      <c r="M195"/>
      <c r="N195"/>
      <c r="O195" s="250"/>
    </row>
    <row r="196" spans="1:15" ht="15" hidden="1" x14ac:dyDescent="0.25">
      <c r="A196"/>
      <c r="B196"/>
      <c r="C196"/>
      <c r="D196"/>
      <c r="E196"/>
      <c r="F196"/>
      <c r="G196"/>
      <c r="H196"/>
      <c r="I196"/>
      <c r="J196"/>
      <c r="K196"/>
      <c r="L196"/>
      <c r="M196"/>
      <c r="N196"/>
      <c r="O196" s="250"/>
    </row>
    <row r="197" spans="1:15" ht="15" hidden="1" x14ac:dyDescent="0.25">
      <c r="A197"/>
      <c r="B197"/>
      <c r="C197"/>
      <c r="D197"/>
      <c r="E197"/>
      <c r="F197"/>
      <c r="G197"/>
      <c r="H197"/>
      <c r="I197"/>
      <c r="J197"/>
      <c r="K197"/>
      <c r="L197"/>
      <c r="M197"/>
      <c r="N197"/>
      <c r="O197" s="250"/>
    </row>
    <row r="198" spans="1:15" ht="15" hidden="1" x14ac:dyDescent="0.25">
      <c r="A198"/>
      <c r="B198"/>
      <c r="C198"/>
      <c r="D198"/>
      <c r="E198"/>
      <c r="F198"/>
      <c r="G198"/>
      <c r="H198"/>
      <c r="I198"/>
      <c r="J198"/>
      <c r="K198"/>
      <c r="L198"/>
      <c r="M198"/>
      <c r="N198"/>
      <c r="O198" s="250"/>
    </row>
    <row r="199" spans="1:15" ht="15" hidden="1" x14ac:dyDescent="0.25">
      <c r="A199"/>
      <c r="B199"/>
      <c r="C199"/>
      <c r="D199"/>
      <c r="E199"/>
      <c r="F199"/>
      <c r="G199"/>
      <c r="H199"/>
      <c r="I199"/>
      <c r="J199"/>
      <c r="K199"/>
      <c r="L199"/>
      <c r="M199"/>
      <c r="N199"/>
      <c r="O199" s="250"/>
    </row>
    <row r="200" spans="1:15" ht="15" hidden="1" x14ac:dyDescent="0.25">
      <c r="A200"/>
      <c r="B200"/>
      <c r="C200"/>
      <c r="D200"/>
      <c r="E200"/>
      <c r="F200"/>
      <c r="G200"/>
      <c r="H200"/>
      <c r="I200"/>
      <c r="J200"/>
      <c r="K200"/>
      <c r="L200"/>
      <c r="M200"/>
      <c r="N200"/>
      <c r="O200" s="250"/>
    </row>
    <row r="201" spans="1:15" ht="15" hidden="1" x14ac:dyDescent="0.25">
      <c r="A201"/>
      <c r="B201"/>
      <c r="C201"/>
      <c r="D201"/>
      <c r="E201"/>
      <c r="F201"/>
      <c r="G201"/>
      <c r="H201"/>
      <c r="I201"/>
      <c r="J201"/>
      <c r="K201"/>
      <c r="L201"/>
      <c r="M201"/>
      <c r="N201"/>
      <c r="O201" s="250"/>
    </row>
    <row r="202" spans="1:15" ht="15" hidden="1" x14ac:dyDescent="0.25">
      <c r="A202"/>
      <c r="B202"/>
      <c r="C202"/>
      <c r="D202"/>
      <c r="E202"/>
      <c r="F202"/>
      <c r="G202"/>
      <c r="H202"/>
      <c r="I202"/>
      <c r="J202"/>
      <c r="K202"/>
      <c r="L202"/>
      <c r="M202"/>
      <c r="N202"/>
      <c r="O202" s="250"/>
    </row>
    <row r="203" spans="1:15" ht="15" hidden="1" x14ac:dyDescent="0.25">
      <c r="A203"/>
      <c r="B203"/>
      <c r="C203"/>
      <c r="D203"/>
      <c r="E203"/>
      <c r="F203"/>
      <c r="G203"/>
      <c r="H203"/>
      <c r="I203"/>
      <c r="J203"/>
      <c r="K203"/>
      <c r="L203"/>
      <c r="M203"/>
      <c r="N203"/>
      <c r="O203" s="250"/>
    </row>
    <row r="204" spans="1:15" ht="15" hidden="1" x14ac:dyDescent="0.25">
      <c r="A204"/>
      <c r="B204"/>
      <c r="C204"/>
      <c r="D204"/>
      <c r="E204"/>
      <c r="F204"/>
      <c r="G204"/>
      <c r="H204"/>
      <c r="I204"/>
      <c r="J204"/>
      <c r="K204"/>
      <c r="L204"/>
      <c r="M204"/>
      <c r="N204"/>
      <c r="O204" s="250"/>
    </row>
    <row r="205" spans="1:15" ht="15" hidden="1" x14ac:dyDescent="0.25">
      <c r="A205"/>
      <c r="B205"/>
      <c r="C205"/>
      <c r="D205"/>
      <c r="E205"/>
      <c r="F205"/>
      <c r="G205"/>
      <c r="H205"/>
      <c r="I205"/>
      <c r="J205"/>
      <c r="K205"/>
      <c r="L205"/>
      <c r="M205"/>
      <c r="N205"/>
      <c r="O205" s="250"/>
    </row>
    <row r="206" spans="1:15" ht="15" hidden="1" x14ac:dyDescent="0.25">
      <c r="A206"/>
      <c r="B206"/>
      <c r="C206"/>
      <c r="D206"/>
      <c r="E206"/>
      <c r="F206"/>
      <c r="G206"/>
      <c r="H206"/>
      <c r="I206"/>
      <c r="J206"/>
      <c r="K206"/>
      <c r="L206"/>
      <c r="M206"/>
      <c r="N206"/>
      <c r="O206" s="250"/>
    </row>
    <row r="207" spans="1:15" ht="15" hidden="1" x14ac:dyDescent="0.25">
      <c r="A207"/>
      <c r="B207"/>
      <c r="C207"/>
      <c r="D207"/>
      <c r="E207"/>
      <c r="F207"/>
      <c r="G207"/>
      <c r="H207"/>
      <c r="I207"/>
      <c r="J207"/>
      <c r="K207"/>
      <c r="L207"/>
      <c r="M207"/>
      <c r="N207"/>
      <c r="O207" s="250"/>
    </row>
    <row r="208" spans="1:15" ht="15" hidden="1" x14ac:dyDescent="0.25">
      <c r="A208"/>
      <c r="B208"/>
      <c r="C208"/>
      <c r="D208"/>
      <c r="E208"/>
      <c r="F208"/>
      <c r="G208"/>
      <c r="H208"/>
      <c r="I208"/>
      <c r="J208"/>
      <c r="K208"/>
      <c r="L208"/>
      <c r="M208"/>
      <c r="N208"/>
      <c r="O208" s="250"/>
    </row>
    <row r="209" spans="1:15" ht="15" hidden="1" x14ac:dyDescent="0.25">
      <c r="A209"/>
      <c r="B209"/>
      <c r="C209"/>
      <c r="D209"/>
      <c r="E209"/>
      <c r="F209"/>
      <c r="G209"/>
      <c r="H209"/>
      <c r="I209"/>
      <c r="J209"/>
      <c r="K209"/>
      <c r="L209"/>
      <c r="M209"/>
      <c r="N209"/>
      <c r="O209" s="250"/>
    </row>
    <row r="210" spans="1:15" ht="15" hidden="1" x14ac:dyDescent="0.25">
      <c r="A210"/>
      <c r="B210"/>
      <c r="C210"/>
      <c r="D210"/>
      <c r="E210"/>
      <c r="F210"/>
      <c r="G210"/>
      <c r="H210"/>
      <c r="I210"/>
      <c r="J210"/>
      <c r="K210"/>
      <c r="L210"/>
      <c r="M210"/>
      <c r="N210"/>
      <c r="O210" s="250"/>
    </row>
    <row r="211" spans="1:15" ht="15" hidden="1" x14ac:dyDescent="0.25">
      <c r="A211"/>
      <c r="B211"/>
      <c r="C211"/>
      <c r="D211"/>
      <c r="E211"/>
      <c r="F211"/>
      <c r="G211"/>
      <c r="H211"/>
      <c r="I211"/>
      <c r="J211"/>
      <c r="K211"/>
      <c r="L211"/>
      <c r="M211"/>
      <c r="N211"/>
      <c r="O211" s="250"/>
    </row>
    <row r="212" spans="1:15" ht="15" hidden="1" x14ac:dyDescent="0.25">
      <c r="A212"/>
      <c r="B212"/>
      <c r="C212"/>
      <c r="D212"/>
      <c r="E212"/>
      <c r="F212"/>
      <c r="G212"/>
      <c r="H212"/>
      <c r="I212"/>
      <c r="J212"/>
      <c r="K212"/>
      <c r="L212"/>
      <c r="M212"/>
      <c r="N212"/>
      <c r="O212" s="250"/>
    </row>
    <row r="213" spans="1:15" ht="15" hidden="1" x14ac:dyDescent="0.25">
      <c r="A213"/>
      <c r="B213"/>
      <c r="C213"/>
      <c r="D213"/>
      <c r="E213"/>
      <c r="F213"/>
      <c r="G213"/>
      <c r="H213"/>
      <c r="I213"/>
      <c r="J213"/>
      <c r="K213"/>
      <c r="L213"/>
      <c r="M213"/>
      <c r="N213"/>
      <c r="O213" s="250"/>
    </row>
    <row r="214" spans="1:15" ht="15" hidden="1" x14ac:dyDescent="0.25">
      <c r="A214"/>
      <c r="B214"/>
      <c r="C214"/>
      <c r="D214"/>
      <c r="E214"/>
      <c r="F214"/>
      <c r="G214"/>
      <c r="H214"/>
      <c r="I214"/>
      <c r="J214"/>
      <c r="K214"/>
      <c r="L214"/>
      <c r="M214"/>
      <c r="N214"/>
      <c r="O214" s="250"/>
    </row>
    <row r="215" spans="1:15" ht="15" hidden="1" x14ac:dyDescent="0.25">
      <c r="A215"/>
      <c r="B215"/>
      <c r="C215"/>
      <c r="D215"/>
      <c r="E215"/>
      <c r="F215"/>
      <c r="G215"/>
      <c r="H215"/>
      <c r="I215"/>
      <c r="J215"/>
      <c r="K215"/>
      <c r="L215"/>
      <c r="M215"/>
      <c r="N215"/>
      <c r="O215" s="250"/>
    </row>
    <row r="216" spans="1:15" ht="15" hidden="1" x14ac:dyDescent="0.25">
      <c r="A216"/>
      <c r="B216"/>
      <c r="C216"/>
      <c r="D216"/>
      <c r="E216"/>
      <c r="F216"/>
      <c r="G216"/>
      <c r="H216"/>
      <c r="I216"/>
      <c r="J216"/>
      <c r="K216"/>
      <c r="L216"/>
      <c r="M216"/>
      <c r="N216"/>
      <c r="O216" s="250"/>
    </row>
    <row r="217" spans="1:15" ht="15" hidden="1" x14ac:dyDescent="0.25">
      <c r="A217"/>
      <c r="B217"/>
      <c r="C217"/>
      <c r="D217"/>
      <c r="E217"/>
      <c r="F217"/>
      <c r="G217"/>
      <c r="H217"/>
      <c r="I217"/>
      <c r="J217"/>
      <c r="K217"/>
      <c r="L217"/>
      <c r="M217"/>
      <c r="N217"/>
      <c r="O217" s="250"/>
    </row>
    <row r="218" spans="1:15" ht="15" hidden="1" x14ac:dyDescent="0.25">
      <c r="A218"/>
      <c r="B218"/>
      <c r="C218"/>
      <c r="D218"/>
      <c r="E218"/>
      <c r="F218"/>
      <c r="G218"/>
      <c r="H218"/>
      <c r="I218"/>
      <c r="J218"/>
      <c r="K218"/>
      <c r="L218"/>
      <c r="M218"/>
      <c r="N218"/>
      <c r="O218" s="250"/>
    </row>
    <row r="219" spans="1:15" ht="15" hidden="1" x14ac:dyDescent="0.25">
      <c r="A219"/>
      <c r="B219"/>
      <c r="C219"/>
      <c r="D219"/>
      <c r="E219"/>
      <c r="F219"/>
      <c r="G219"/>
      <c r="H219"/>
      <c r="I219"/>
      <c r="J219"/>
      <c r="K219"/>
      <c r="L219"/>
      <c r="M219"/>
      <c r="N219"/>
      <c r="O219" s="250"/>
    </row>
    <row r="220" spans="1:15" ht="15" hidden="1" x14ac:dyDescent="0.25">
      <c r="A220"/>
      <c r="B220"/>
      <c r="C220"/>
      <c r="D220"/>
      <c r="E220"/>
      <c r="F220"/>
      <c r="G220"/>
      <c r="H220"/>
      <c r="I220"/>
      <c r="J220"/>
      <c r="K220"/>
      <c r="L220"/>
      <c r="M220"/>
      <c r="N220"/>
      <c r="O220" s="250"/>
    </row>
    <row r="221" spans="1:15" ht="15" hidden="1" x14ac:dyDescent="0.25">
      <c r="A221"/>
      <c r="B221"/>
      <c r="C221"/>
      <c r="D221"/>
      <c r="E221"/>
      <c r="F221"/>
      <c r="G221"/>
      <c r="H221"/>
      <c r="I221"/>
      <c r="J221"/>
      <c r="K221"/>
      <c r="L221"/>
      <c r="M221"/>
      <c r="N221"/>
      <c r="O221" s="250"/>
    </row>
    <row r="222" spans="1:15" ht="15" hidden="1" x14ac:dyDescent="0.25">
      <c r="A222"/>
      <c r="B222"/>
      <c r="C222"/>
      <c r="D222"/>
      <c r="E222"/>
      <c r="F222"/>
      <c r="G222"/>
      <c r="H222"/>
      <c r="I222"/>
      <c r="J222"/>
      <c r="K222"/>
      <c r="L222"/>
      <c r="M222"/>
      <c r="N222"/>
      <c r="O222" s="250"/>
    </row>
    <row r="223" spans="1:15" ht="15" hidden="1" x14ac:dyDescent="0.25">
      <c r="A223"/>
      <c r="B223"/>
      <c r="C223"/>
      <c r="D223"/>
      <c r="E223"/>
      <c r="F223"/>
      <c r="G223"/>
      <c r="H223"/>
      <c r="I223"/>
      <c r="J223"/>
      <c r="K223"/>
      <c r="L223"/>
      <c r="M223"/>
      <c r="N223"/>
      <c r="O223" s="250"/>
    </row>
    <row r="224" spans="1:15" ht="15" hidden="1" x14ac:dyDescent="0.25">
      <c r="A224"/>
      <c r="B224"/>
      <c r="C224"/>
      <c r="D224"/>
      <c r="E224"/>
      <c r="F224"/>
      <c r="G224"/>
      <c r="H224"/>
      <c r="I224"/>
      <c r="J224"/>
      <c r="K224"/>
      <c r="L224"/>
      <c r="M224"/>
      <c r="N224"/>
      <c r="O224" s="250"/>
    </row>
    <row r="225" spans="1:15" ht="15" hidden="1" x14ac:dyDescent="0.25">
      <c r="A225"/>
      <c r="B225"/>
      <c r="C225"/>
      <c r="D225"/>
      <c r="E225"/>
      <c r="F225"/>
      <c r="G225"/>
      <c r="H225"/>
      <c r="I225"/>
      <c r="J225"/>
      <c r="K225"/>
      <c r="L225"/>
      <c r="M225"/>
      <c r="N225"/>
      <c r="O225" s="250"/>
    </row>
    <row r="226" spans="1:15" ht="15" hidden="1" x14ac:dyDescent="0.25">
      <c r="A226"/>
      <c r="B226"/>
      <c r="C226"/>
      <c r="D226"/>
      <c r="E226"/>
      <c r="F226"/>
      <c r="G226"/>
      <c r="H226"/>
      <c r="I226"/>
      <c r="J226"/>
      <c r="K226"/>
      <c r="L226"/>
      <c r="M226"/>
      <c r="N226"/>
      <c r="O226" s="250"/>
    </row>
    <row r="227" spans="1:15" ht="15" hidden="1" x14ac:dyDescent="0.25">
      <c r="A227"/>
      <c r="B227"/>
      <c r="C227"/>
      <c r="D227"/>
      <c r="E227"/>
      <c r="F227"/>
      <c r="G227"/>
      <c r="H227"/>
      <c r="I227"/>
      <c r="J227"/>
      <c r="K227"/>
      <c r="L227"/>
      <c r="M227"/>
      <c r="N227"/>
      <c r="O227" s="250"/>
    </row>
    <row r="228" spans="1:15" ht="15" hidden="1" x14ac:dyDescent="0.25">
      <c r="A228"/>
      <c r="B228"/>
      <c r="C228"/>
      <c r="D228"/>
      <c r="E228"/>
      <c r="F228"/>
      <c r="G228"/>
      <c r="H228"/>
      <c r="I228"/>
      <c r="J228"/>
      <c r="K228"/>
      <c r="L228"/>
      <c r="M228"/>
      <c r="N228"/>
      <c r="O228" s="250"/>
    </row>
    <row r="229" spans="1:15" ht="15" hidden="1" x14ac:dyDescent="0.25">
      <c r="A229"/>
      <c r="B229"/>
      <c r="C229"/>
      <c r="D229"/>
      <c r="E229"/>
      <c r="F229"/>
      <c r="G229"/>
      <c r="H229"/>
      <c r="I229"/>
      <c r="J229"/>
      <c r="K229"/>
      <c r="L229"/>
      <c r="M229"/>
      <c r="N229"/>
      <c r="O229" s="250"/>
    </row>
    <row r="230" spans="1:15" ht="15" hidden="1" x14ac:dyDescent="0.25">
      <c r="A230"/>
      <c r="B230"/>
      <c r="C230"/>
      <c r="D230"/>
      <c r="E230"/>
      <c r="F230"/>
      <c r="G230"/>
      <c r="H230"/>
      <c r="I230"/>
      <c r="J230"/>
      <c r="K230"/>
      <c r="L230"/>
      <c r="M230"/>
      <c r="N230"/>
      <c r="O230" s="250"/>
    </row>
    <row r="231" spans="1:15" ht="15" hidden="1" x14ac:dyDescent="0.25">
      <c r="A231"/>
      <c r="B231"/>
      <c r="C231"/>
      <c r="D231"/>
      <c r="E231"/>
      <c r="F231"/>
      <c r="G231"/>
      <c r="H231"/>
      <c r="I231"/>
      <c r="J231"/>
      <c r="K231"/>
      <c r="L231"/>
      <c r="M231"/>
      <c r="N231"/>
      <c r="O231" s="250"/>
    </row>
    <row r="232" spans="1:15" ht="15" hidden="1" x14ac:dyDescent="0.25">
      <c r="A232"/>
      <c r="B232"/>
      <c r="C232"/>
      <c r="D232"/>
      <c r="E232"/>
      <c r="F232"/>
      <c r="G232"/>
      <c r="H232"/>
      <c r="I232"/>
      <c r="J232"/>
      <c r="K232"/>
      <c r="L232"/>
      <c r="M232"/>
      <c r="N232"/>
      <c r="O232" s="250"/>
    </row>
    <row r="233" spans="1:15" ht="15" hidden="1" x14ac:dyDescent="0.25">
      <c r="A233"/>
      <c r="B233"/>
      <c r="C233"/>
      <c r="D233"/>
      <c r="E233"/>
      <c r="F233"/>
      <c r="G233"/>
      <c r="H233"/>
      <c r="I233"/>
      <c r="J233"/>
      <c r="K233"/>
      <c r="L233"/>
      <c r="M233"/>
      <c r="N233"/>
      <c r="O233" s="250"/>
    </row>
    <row r="234" spans="1:15" ht="15" hidden="1" x14ac:dyDescent="0.25">
      <c r="A234"/>
      <c r="B234"/>
      <c r="C234"/>
      <c r="D234"/>
      <c r="E234"/>
      <c r="F234"/>
      <c r="G234"/>
      <c r="H234"/>
      <c r="I234"/>
      <c r="J234"/>
      <c r="K234"/>
      <c r="L234"/>
      <c r="M234"/>
      <c r="N234"/>
      <c r="O234" s="250"/>
    </row>
    <row r="235" spans="1:15" ht="15" hidden="1" x14ac:dyDescent="0.25">
      <c r="A235"/>
      <c r="B235"/>
      <c r="C235"/>
      <c r="D235"/>
      <c r="E235"/>
      <c r="F235"/>
      <c r="G235"/>
      <c r="H235"/>
      <c r="I235"/>
      <c r="J235"/>
      <c r="K235"/>
      <c r="L235"/>
      <c r="M235"/>
      <c r="N235"/>
      <c r="O235" s="250"/>
    </row>
    <row r="236" spans="1:15" ht="15" hidden="1" x14ac:dyDescent="0.25">
      <c r="A236"/>
      <c r="B236"/>
      <c r="C236"/>
      <c r="D236"/>
      <c r="E236"/>
      <c r="F236"/>
      <c r="G236"/>
      <c r="H236"/>
      <c r="I236"/>
      <c r="J236"/>
      <c r="K236"/>
      <c r="L236"/>
      <c r="M236"/>
      <c r="N236"/>
      <c r="O236" s="250"/>
    </row>
    <row r="237" spans="1:15" ht="15" hidden="1" x14ac:dyDescent="0.25">
      <c r="A237"/>
      <c r="B237"/>
      <c r="C237"/>
      <c r="D237"/>
      <c r="E237"/>
      <c r="F237"/>
      <c r="G237"/>
      <c r="H237"/>
      <c r="I237"/>
      <c r="J237"/>
      <c r="K237"/>
      <c r="L237"/>
      <c r="M237"/>
      <c r="N237"/>
      <c r="O237" s="250"/>
    </row>
    <row r="238" spans="1:15" ht="15" hidden="1" x14ac:dyDescent="0.25">
      <c r="A238"/>
      <c r="B238"/>
      <c r="C238"/>
      <c r="D238"/>
      <c r="E238"/>
      <c r="F238"/>
      <c r="G238"/>
      <c r="H238"/>
      <c r="I238"/>
      <c r="J238"/>
      <c r="K238"/>
      <c r="L238"/>
      <c r="M238"/>
      <c r="N238"/>
      <c r="O238" s="250"/>
    </row>
    <row r="239" spans="1:15" ht="15" hidden="1" x14ac:dyDescent="0.25">
      <c r="A239"/>
      <c r="B239"/>
      <c r="C239"/>
      <c r="D239"/>
      <c r="E239"/>
      <c r="F239"/>
      <c r="G239"/>
      <c r="H239"/>
      <c r="I239"/>
      <c r="J239"/>
      <c r="K239"/>
      <c r="L239"/>
      <c r="M239"/>
      <c r="N239"/>
      <c r="O239" s="250"/>
    </row>
    <row r="240" spans="1:15" ht="15" hidden="1" x14ac:dyDescent="0.25">
      <c r="A240"/>
      <c r="B240"/>
      <c r="C240"/>
      <c r="D240"/>
      <c r="E240"/>
      <c r="F240"/>
      <c r="G240"/>
      <c r="H240"/>
      <c r="I240"/>
      <c r="J240"/>
      <c r="K240"/>
      <c r="L240"/>
      <c r="M240"/>
      <c r="N240"/>
      <c r="O240" s="250"/>
    </row>
    <row r="241" spans="1:15" ht="15" hidden="1" x14ac:dyDescent="0.25">
      <c r="A241"/>
      <c r="B241"/>
      <c r="C241"/>
      <c r="D241"/>
      <c r="E241"/>
      <c r="F241"/>
      <c r="G241"/>
      <c r="H241"/>
      <c r="I241"/>
      <c r="J241"/>
      <c r="K241"/>
      <c r="L241"/>
      <c r="M241"/>
      <c r="N241"/>
      <c r="O241" s="250"/>
    </row>
    <row r="242" spans="1:15" ht="15" hidden="1" x14ac:dyDescent="0.25">
      <c r="A242"/>
      <c r="B242"/>
      <c r="C242"/>
      <c r="D242"/>
      <c r="E242"/>
      <c r="F242"/>
      <c r="G242"/>
      <c r="H242"/>
      <c r="I242"/>
      <c r="J242"/>
      <c r="K242"/>
      <c r="L242"/>
      <c r="M242"/>
      <c r="N242"/>
      <c r="O242" s="250"/>
    </row>
    <row r="243" spans="1:15" ht="15" hidden="1" x14ac:dyDescent="0.25">
      <c r="A243"/>
      <c r="B243"/>
      <c r="C243"/>
      <c r="D243"/>
      <c r="E243"/>
      <c r="F243"/>
      <c r="G243"/>
      <c r="H243"/>
      <c r="I243"/>
      <c r="J243"/>
      <c r="K243"/>
      <c r="L243"/>
      <c r="M243"/>
      <c r="N243"/>
      <c r="O243" s="250"/>
    </row>
    <row r="244" spans="1:15" ht="15" hidden="1" x14ac:dyDescent="0.25">
      <c r="A244"/>
      <c r="B244"/>
      <c r="C244"/>
      <c r="D244"/>
      <c r="E244"/>
      <c r="F244"/>
      <c r="G244"/>
      <c r="H244"/>
      <c r="I244"/>
      <c r="J244"/>
      <c r="K244"/>
      <c r="L244"/>
      <c r="M244"/>
      <c r="N244"/>
      <c r="O244" s="250"/>
    </row>
    <row r="245" spans="1:15" ht="15" hidden="1" x14ac:dyDescent="0.25">
      <c r="A245"/>
      <c r="B245"/>
      <c r="C245"/>
      <c r="D245"/>
      <c r="E245"/>
      <c r="F245"/>
      <c r="G245"/>
      <c r="H245"/>
      <c r="I245"/>
      <c r="J245"/>
      <c r="K245"/>
      <c r="L245"/>
      <c r="M245"/>
      <c r="N245"/>
      <c r="O245" s="250"/>
    </row>
    <row r="246" spans="1:15" ht="15" hidden="1" x14ac:dyDescent="0.25">
      <c r="A246"/>
      <c r="B246"/>
      <c r="C246"/>
      <c r="D246"/>
      <c r="E246"/>
      <c r="F246"/>
      <c r="G246"/>
      <c r="H246"/>
      <c r="I246"/>
      <c r="J246"/>
      <c r="K246"/>
      <c r="L246"/>
      <c r="M246"/>
      <c r="N246"/>
      <c r="O246" s="250"/>
    </row>
    <row r="247" spans="1:15" ht="15" hidden="1" x14ac:dyDescent="0.25">
      <c r="A247"/>
      <c r="B247"/>
      <c r="C247"/>
      <c r="D247"/>
      <c r="E247"/>
      <c r="F247"/>
      <c r="G247"/>
      <c r="H247"/>
      <c r="I247"/>
      <c r="J247"/>
      <c r="K247"/>
      <c r="L247"/>
      <c r="M247"/>
      <c r="N247"/>
      <c r="O247" s="250"/>
    </row>
    <row r="248" spans="1:15" ht="15" hidden="1" x14ac:dyDescent="0.25">
      <c r="A248"/>
      <c r="B248"/>
      <c r="C248"/>
      <c r="D248"/>
      <c r="E248"/>
      <c r="F248"/>
      <c r="G248"/>
      <c r="H248"/>
      <c r="I248"/>
      <c r="J248"/>
      <c r="K248"/>
      <c r="L248"/>
      <c r="M248"/>
      <c r="N248"/>
      <c r="O248" s="250"/>
    </row>
    <row r="249" spans="1:15" ht="15" hidden="1" x14ac:dyDescent="0.25">
      <c r="A249"/>
      <c r="B249"/>
      <c r="C249"/>
      <c r="D249"/>
      <c r="E249"/>
      <c r="F249"/>
      <c r="G249"/>
      <c r="H249"/>
      <c r="I249"/>
      <c r="J249"/>
      <c r="K249"/>
      <c r="L249"/>
      <c r="M249"/>
      <c r="N249"/>
      <c r="O249" s="250"/>
    </row>
    <row r="250" spans="1:15" ht="15" hidden="1" x14ac:dyDescent="0.25">
      <c r="A250"/>
      <c r="B250"/>
      <c r="C250"/>
      <c r="D250"/>
      <c r="E250"/>
      <c r="F250"/>
      <c r="G250"/>
      <c r="H250"/>
      <c r="I250"/>
      <c r="J250"/>
      <c r="K250"/>
      <c r="L250"/>
      <c r="M250"/>
      <c r="N250"/>
      <c r="O250" s="250"/>
    </row>
    <row r="251" spans="1:15" ht="15" hidden="1" x14ac:dyDescent="0.25">
      <c r="A251"/>
      <c r="B251"/>
      <c r="C251"/>
      <c r="D251"/>
      <c r="E251"/>
      <c r="F251"/>
      <c r="G251"/>
      <c r="H251"/>
      <c r="I251"/>
      <c r="J251"/>
      <c r="K251"/>
      <c r="L251"/>
      <c r="M251"/>
      <c r="N251"/>
      <c r="O251" s="250"/>
    </row>
    <row r="252" spans="1:15" ht="15" hidden="1" x14ac:dyDescent="0.25">
      <c r="A252"/>
      <c r="B252"/>
      <c r="C252"/>
      <c r="D252"/>
      <c r="E252"/>
      <c r="F252"/>
      <c r="G252"/>
      <c r="H252"/>
      <c r="I252"/>
      <c r="J252"/>
      <c r="K252"/>
      <c r="L252"/>
      <c r="M252"/>
      <c r="N252"/>
      <c r="O252" s="250"/>
    </row>
    <row r="253" spans="1:15" ht="15" hidden="1" x14ac:dyDescent="0.25">
      <c r="A253"/>
      <c r="B253"/>
      <c r="C253"/>
      <c r="D253"/>
      <c r="E253"/>
      <c r="F253"/>
      <c r="G253"/>
      <c r="H253"/>
      <c r="I253"/>
      <c r="J253"/>
      <c r="K253"/>
      <c r="L253"/>
      <c r="M253"/>
      <c r="N253"/>
      <c r="O253" s="250"/>
    </row>
    <row r="254" spans="1:15" ht="15" hidden="1" x14ac:dyDescent="0.25">
      <c r="A254"/>
      <c r="B254"/>
      <c r="C254"/>
      <c r="D254"/>
      <c r="E254"/>
      <c r="F254"/>
      <c r="G254"/>
      <c r="H254"/>
      <c r="I254"/>
      <c r="J254"/>
      <c r="K254"/>
      <c r="L254"/>
      <c r="M254"/>
      <c r="N254"/>
      <c r="O254" s="250"/>
    </row>
    <row r="255" spans="1:15" ht="15" hidden="1" x14ac:dyDescent="0.25">
      <c r="A255"/>
      <c r="B255"/>
      <c r="C255"/>
      <c r="D255"/>
      <c r="E255"/>
      <c r="F255"/>
      <c r="G255"/>
      <c r="H255"/>
      <c r="I255"/>
      <c r="J255"/>
      <c r="K255"/>
      <c r="L255"/>
      <c r="M255"/>
      <c r="N255"/>
      <c r="O255" s="250"/>
    </row>
    <row r="256" spans="1:15" ht="15" hidden="1" x14ac:dyDescent="0.25">
      <c r="A256"/>
      <c r="B256"/>
      <c r="C256"/>
      <c r="D256"/>
      <c r="E256"/>
      <c r="F256"/>
      <c r="G256"/>
      <c r="H256"/>
      <c r="I256"/>
      <c r="J256"/>
      <c r="K256"/>
      <c r="L256"/>
      <c r="M256"/>
      <c r="N256"/>
      <c r="O256" s="250"/>
    </row>
    <row r="257" spans="1:15" ht="15" hidden="1" x14ac:dyDescent="0.25">
      <c r="A257"/>
      <c r="B257"/>
      <c r="C257"/>
      <c r="D257"/>
      <c r="E257"/>
      <c r="F257"/>
      <c r="G257"/>
      <c r="H257"/>
      <c r="I257"/>
      <c r="J257"/>
      <c r="K257"/>
      <c r="L257"/>
      <c r="M257"/>
      <c r="N257"/>
      <c r="O257" s="250"/>
    </row>
    <row r="258" spans="1:15" ht="15" hidden="1" x14ac:dyDescent="0.25">
      <c r="A258"/>
      <c r="B258"/>
      <c r="C258"/>
      <c r="D258"/>
      <c r="E258"/>
      <c r="F258"/>
      <c r="G258"/>
      <c r="H258"/>
      <c r="I258"/>
      <c r="J258"/>
      <c r="K258"/>
      <c r="L258"/>
      <c r="M258"/>
      <c r="N258"/>
      <c r="O258" s="250"/>
    </row>
    <row r="259" spans="1:15" ht="15" hidden="1" x14ac:dyDescent="0.25">
      <c r="A259"/>
      <c r="B259"/>
      <c r="C259"/>
      <c r="D259"/>
      <c r="E259"/>
      <c r="F259"/>
      <c r="G259"/>
      <c r="H259"/>
      <c r="I259"/>
      <c r="J259"/>
      <c r="K259"/>
      <c r="L259"/>
      <c r="M259"/>
      <c r="N259"/>
      <c r="O259" s="250"/>
    </row>
    <row r="260" spans="1:15" ht="15" hidden="1" x14ac:dyDescent="0.25">
      <c r="A260"/>
      <c r="B260"/>
      <c r="C260"/>
      <c r="D260"/>
      <c r="E260"/>
      <c r="F260"/>
      <c r="G260"/>
      <c r="H260"/>
      <c r="I260"/>
      <c r="J260"/>
      <c r="K260"/>
      <c r="L260"/>
      <c r="M260"/>
      <c r="N260"/>
      <c r="O260" s="250"/>
    </row>
    <row r="261" spans="1:15" ht="15" hidden="1" x14ac:dyDescent="0.25">
      <c r="A261"/>
      <c r="B261"/>
      <c r="C261"/>
      <c r="D261"/>
      <c r="E261"/>
      <c r="F261"/>
      <c r="G261"/>
      <c r="H261"/>
      <c r="I261"/>
      <c r="J261"/>
      <c r="K261"/>
      <c r="L261"/>
      <c r="M261"/>
      <c r="N261"/>
      <c r="O261" s="250"/>
    </row>
    <row r="262" spans="1:15" ht="15" hidden="1" x14ac:dyDescent="0.25">
      <c r="A262"/>
      <c r="B262"/>
      <c r="C262"/>
      <c r="D262"/>
      <c r="E262"/>
      <c r="F262"/>
      <c r="G262"/>
      <c r="H262"/>
      <c r="I262"/>
      <c r="J262"/>
      <c r="K262"/>
      <c r="L262"/>
      <c r="M262"/>
      <c r="N262"/>
      <c r="O262" s="250"/>
    </row>
    <row r="263" spans="1:15" ht="15" hidden="1" x14ac:dyDescent="0.25">
      <c r="A263"/>
      <c r="B263"/>
      <c r="C263"/>
      <c r="D263"/>
      <c r="E263"/>
      <c r="F263"/>
      <c r="G263"/>
      <c r="H263"/>
      <c r="I263"/>
      <c r="J263"/>
      <c r="K263"/>
      <c r="L263"/>
      <c r="M263"/>
      <c r="N263"/>
      <c r="O263" s="250"/>
    </row>
    <row r="264" spans="1:15" ht="15" hidden="1" x14ac:dyDescent="0.25">
      <c r="A264"/>
      <c r="B264"/>
      <c r="C264"/>
      <c r="D264"/>
      <c r="E264"/>
      <c r="F264"/>
      <c r="G264"/>
      <c r="H264"/>
      <c r="I264"/>
      <c r="J264"/>
      <c r="K264"/>
      <c r="L264"/>
      <c r="M264"/>
      <c r="N264"/>
      <c r="O264" s="250"/>
    </row>
    <row r="265" spans="1:15" ht="15" hidden="1" x14ac:dyDescent="0.25">
      <c r="A265"/>
      <c r="B265"/>
      <c r="C265"/>
      <c r="D265"/>
      <c r="E265"/>
      <c r="F265"/>
      <c r="G265"/>
      <c r="H265"/>
      <c r="I265"/>
      <c r="J265"/>
      <c r="K265"/>
      <c r="L265"/>
      <c r="M265"/>
      <c r="N265"/>
      <c r="O265" s="250"/>
    </row>
    <row r="266" spans="1:15" ht="15" hidden="1" x14ac:dyDescent="0.25">
      <c r="A266"/>
      <c r="B266"/>
      <c r="C266"/>
      <c r="D266"/>
      <c r="E266"/>
      <c r="F266"/>
      <c r="G266"/>
      <c r="H266"/>
      <c r="I266"/>
      <c r="J266"/>
      <c r="K266"/>
      <c r="L266"/>
      <c r="M266"/>
      <c r="N266"/>
      <c r="O266" s="250"/>
    </row>
    <row r="267" spans="1:15" ht="15" hidden="1" x14ac:dyDescent="0.25">
      <c r="A267"/>
      <c r="B267"/>
      <c r="C267"/>
      <c r="D267"/>
      <c r="E267"/>
      <c r="F267"/>
      <c r="G267"/>
      <c r="H267"/>
      <c r="I267"/>
      <c r="J267"/>
      <c r="K267"/>
      <c r="L267"/>
      <c r="M267"/>
      <c r="N267"/>
      <c r="O267" s="250"/>
    </row>
    <row r="268" spans="1:15" ht="15" hidden="1" x14ac:dyDescent="0.25">
      <c r="A268"/>
      <c r="B268"/>
      <c r="C268"/>
      <c r="D268"/>
      <c r="E268"/>
      <c r="F268"/>
      <c r="G268"/>
      <c r="H268"/>
      <c r="I268"/>
      <c r="J268"/>
      <c r="K268"/>
      <c r="L268"/>
      <c r="M268"/>
      <c r="N268"/>
      <c r="O268" s="250"/>
    </row>
    <row r="269" spans="1:15" ht="15" hidden="1" x14ac:dyDescent="0.25">
      <c r="A269"/>
      <c r="B269"/>
      <c r="C269"/>
      <c r="D269"/>
      <c r="E269"/>
      <c r="F269"/>
      <c r="G269"/>
      <c r="H269"/>
      <c r="I269"/>
      <c r="J269"/>
      <c r="K269"/>
      <c r="L269"/>
      <c r="M269"/>
      <c r="N269"/>
      <c r="O269" s="250"/>
    </row>
    <row r="270" spans="1:15" ht="15" hidden="1" x14ac:dyDescent="0.25">
      <c r="A270"/>
      <c r="B270"/>
      <c r="C270"/>
      <c r="D270"/>
      <c r="E270"/>
      <c r="F270"/>
      <c r="G270"/>
      <c r="H270"/>
      <c r="I270"/>
      <c r="J270"/>
      <c r="K270"/>
      <c r="L270"/>
      <c r="M270"/>
      <c r="N270"/>
      <c r="O270" s="250"/>
    </row>
    <row r="271" spans="1:15" ht="15" hidden="1" x14ac:dyDescent="0.25">
      <c r="A271"/>
      <c r="B271"/>
      <c r="C271"/>
      <c r="D271"/>
      <c r="E271"/>
      <c r="F271"/>
      <c r="G271"/>
      <c r="H271"/>
      <c r="I271"/>
      <c r="J271"/>
      <c r="K271"/>
      <c r="L271"/>
      <c r="M271"/>
      <c r="N271"/>
      <c r="O271" s="250"/>
    </row>
    <row r="272" spans="1:15" ht="15" hidden="1" x14ac:dyDescent="0.25">
      <c r="A272"/>
      <c r="B272"/>
      <c r="C272"/>
      <c r="D272"/>
      <c r="E272"/>
      <c r="F272"/>
      <c r="G272"/>
      <c r="H272"/>
      <c r="I272"/>
      <c r="J272"/>
      <c r="K272"/>
      <c r="L272"/>
      <c r="M272"/>
      <c r="N272"/>
      <c r="O272" s="250"/>
    </row>
    <row r="273" spans="1:15" ht="15" hidden="1" x14ac:dyDescent="0.25">
      <c r="A273"/>
      <c r="B273"/>
      <c r="C273"/>
      <c r="D273"/>
      <c r="E273"/>
      <c r="F273"/>
      <c r="G273"/>
      <c r="H273"/>
      <c r="I273"/>
      <c r="J273"/>
      <c r="K273"/>
      <c r="L273"/>
      <c r="M273"/>
      <c r="N273"/>
      <c r="O273" s="250"/>
    </row>
    <row r="274" spans="1:15" ht="15" hidden="1" x14ac:dyDescent="0.25">
      <c r="A274"/>
      <c r="B274"/>
      <c r="C274"/>
      <c r="D274"/>
      <c r="E274"/>
      <c r="F274"/>
      <c r="G274"/>
      <c r="H274"/>
      <c r="I274"/>
      <c r="J274"/>
      <c r="K274"/>
      <c r="L274"/>
      <c r="M274"/>
      <c r="N274"/>
      <c r="O274" s="250"/>
    </row>
    <row r="275" spans="1:15" ht="15" hidden="1" x14ac:dyDescent="0.25">
      <c r="A275"/>
      <c r="B275"/>
      <c r="C275"/>
      <c r="D275"/>
      <c r="E275"/>
      <c r="F275"/>
      <c r="G275"/>
      <c r="H275"/>
      <c r="I275"/>
      <c r="J275"/>
      <c r="K275"/>
      <c r="L275"/>
      <c r="M275"/>
      <c r="N275"/>
      <c r="O275" s="250"/>
    </row>
    <row r="276" spans="1:15" ht="15" hidden="1" x14ac:dyDescent="0.25">
      <c r="A276"/>
      <c r="B276"/>
      <c r="C276"/>
      <c r="D276"/>
      <c r="E276"/>
      <c r="F276"/>
      <c r="G276"/>
      <c r="H276"/>
      <c r="I276"/>
      <c r="J276"/>
      <c r="K276"/>
      <c r="L276"/>
      <c r="M276"/>
      <c r="N276"/>
      <c r="O276" s="250"/>
    </row>
    <row r="277" spans="1:15" ht="15" hidden="1" x14ac:dyDescent="0.25">
      <c r="A277"/>
      <c r="B277"/>
      <c r="C277"/>
      <c r="D277"/>
      <c r="E277"/>
      <c r="F277"/>
      <c r="G277"/>
      <c r="H277"/>
      <c r="I277"/>
      <c r="J277"/>
      <c r="K277"/>
      <c r="L277"/>
      <c r="M277"/>
      <c r="N277"/>
      <c r="O277" s="250"/>
    </row>
    <row r="278" spans="1:15" ht="15" hidden="1" x14ac:dyDescent="0.25">
      <c r="A278"/>
      <c r="B278"/>
      <c r="C278"/>
      <c r="D278"/>
      <c r="E278"/>
      <c r="F278"/>
      <c r="G278"/>
      <c r="H278"/>
      <c r="I278"/>
      <c r="J278"/>
      <c r="K278"/>
      <c r="L278"/>
      <c r="M278"/>
      <c r="N278"/>
      <c r="O278" s="250"/>
    </row>
    <row r="279" spans="1:15" ht="15" hidden="1" x14ac:dyDescent="0.25">
      <c r="A279"/>
      <c r="B279"/>
      <c r="C279"/>
      <c r="D279"/>
      <c r="E279"/>
      <c r="F279"/>
      <c r="G279"/>
      <c r="H279"/>
      <c r="I279"/>
      <c r="J279"/>
      <c r="K279"/>
      <c r="L279"/>
      <c r="M279"/>
      <c r="N279"/>
      <c r="O279" s="250"/>
    </row>
    <row r="280" spans="1:15" ht="15" hidden="1" x14ac:dyDescent="0.25">
      <c r="A280"/>
      <c r="B280"/>
      <c r="C280"/>
      <c r="D280"/>
      <c r="E280"/>
      <c r="F280"/>
      <c r="G280"/>
      <c r="H280"/>
      <c r="I280"/>
      <c r="J280"/>
      <c r="K280"/>
      <c r="L280"/>
      <c r="M280"/>
      <c r="N280"/>
      <c r="O280" s="250"/>
    </row>
    <row r="281" spans="1:15" ht="15" hidden="1" x14ac:dyDescent="0.25">
      <c r="A281"/>
      <c r="B281"/>
      <c r="C281"/>
      <c r="D281"/>
      <c r="E281"/>
      <c r="F281"/>
      <c r="G281"/>
      <c r="H281"/>
      <c r="I281"/>
      <c r="J281"/>
      <c r="K281"/>
      <c r="L281"/>
      <c r="M281"/>
      <c r="N281"/>
      <c r="O281" s="250"/>
    </row>
    <row r="282" spans="1:15" ht="15" hidden="1" x14ac:dyDescent="0.25">
      <c r="A282"/>
      <c r="B282"/>
      <c r="C282"/>
      <c r="D282"/>
      <c r="E282"/>
      <c r="F282"/>
      <c r="G282"/>
      <c r="H282"/>
      <c r="I282"/>
      <c r="J282"/>
      <c r="K282"/>
      <c r="L282"/>
      <c r="M282"/>
      <c r="N282"/>
      <c r="O282" s="250"/>
    </row>
    <row r="283" spans="1:15" ht="15" hidden="1" x14ac:dyDescent="0.25">
      <c r="A283"/>
      <c r="B283"/>
      <c r="C283"/>
      <c r="D283"/>
      <c r="E283"/>
      <c r="F283"/>
      <c r="G283"/>
      <c r="H283"/>
      <c r="I283"/>
      <c r="J283"/>
      <c r="K283"/>
      <c r="L283"/>
      <c r="M283"/>
      <c r="N283"/>
      <c r="O283" s="250"/>
    </row>
    <row r="284" spans="1:15" ht="15" hidden="1" x14ac:dyDescent="0.25">
      <c r="A284"/>
      <c r="B284"/>
      <c r="C284"/>
      <c r="D284"/>
      <c r="E284"/>
      <c r="F284"/>
      <c r="G284"/>
      <c r="H284"/>
      <c r="I284"/>
      <c r="J284"/>
      <c r="K284"/>
      <c r="L284"/>
      <c r="M284"/>
      <c r="N284"/>
      <c r="O284" s="250"/>
    </row>
    <row r="285" spans="1:15" ht="15" hidden="1" x14ac:dyDescent="0.25">
      <c r="A285"/>
      <c r="B285"/>
      <c r="C285"/>
      <c r="D285"/>
      <c r="E285"/>
      <c r="F285"/>
      <c r="G285"/>
      <c r="H285"/>
      <c r="I285"/>
      <c r="J285"/>
      <c r="K285"/>
      <c r="L285"/>
      <c r="M285"/>
      <c r="N285"/>
      <c r="O285" s="250"/>
    </row>
    <row r="286" spans="1:15" ht="15" hidden="1" x14ac:dyDescent="0.25">
      <c r="A286"/>
      <c r="B286"/>
      <c r="C286"/>
      <c r="D286"/>
      <c r="E286"/>
      <c r="F286"/>
      <c r="G286"/>
      <c r="H286"/>
      <c r="I286"/>
      <c r="J286"/>
      <c r="K286"/>
      <c r="L286"/>
      <c r="M286"/>
      <c r="N286"/>
      <c r="O286" s="250"/>
    </row>
    <row r="287" spans="1:15" ht="15" hidden="1" x14ac:dyDescent="0.25">
      <c r="A287"/>
      <c r="B287"/>
      <c r="C287"/>
      <c r="D287"/>
      <c r="E287"/>
      <c r="F287"/>
      <c r="G287"/>
      <c r="H287"/>
      <c r="I287"/>
      <c r="J287"/>
      <c r="K287"/>
      <c r="L287"/>
      <c r="M287"/>
      <c r="N287"/>
      <c r="O287" s="250"/>
    </row>
    <row r="288" spans="1:15" ht="15" hidden="1" x14ac:dyDescent="0.25">
      <c r="A288"/>
      <c r="B288"/>
      <c r="C288"/>
      <c r="D288"/>
      <c r="E288"/>
      <c r="F288"/>
      <c r="G288"/>
      <c r="H288"/>
      <c r="I288"/>
      <c r="J288"/>
      <c r="K288"/>
      <c r="L288"/>
      <c r="M288"/>
      <c r="N288"/>
      <c r="O288" s="250"/>
    </row>
    <row r="289" spans="1:15" ht="15" hidden="1" x14ac:dyDescent="0.25">
      <c r="A289"/>
      <c r="B289"/>
      <c r="C289"/>
      <c r="D289"/>
      <c r="E289"/>
      <c r="F289"/>
      <c r="G289"/>
      <c r="H289"/>
      <c r="I289"/>
      <c r="J289"/>
      <c r="K289"/>
      <c r="L289"/>
      <c r="M289"/>
      <c r="N289"/>
      <c r="O289" s="250"/>
    </row>
    <row r="290" spans="1:15" ht="15" hidden="1" x14ac:dyDescent="0.25">
      <c r="A290"/>
      <c r="B290"/>
      <c r="C290"/>
      <c r="D290"/>
      <c r="E290"/>
      <c r="F290"/>
      <c r="G290"/>
      <c r="H290"/>
      <c r="I290"/>
      <c r="J290"/>
      <c r="K290"/>
      <c r="L290"/>
      <c r="M290"/>
      <c r="N290"/>
      <c r="O290" s="250"/>
    </row>
    <row r="291" spans="1:15" ht="15" hidden="1" x14ac:dyDescent="0.25">
      <c r="A291"/>
      <c r="B291"/>
      <c r="C291"/>
      <c r="D291"/>
      <c r="E291"/>
      <c r="F291"/>
      <c r="G291"/>
      <c r="H291"/>
      <c r="I291"/>
      <c r="J291"/>
      <c r="K291"/>
      <c r="L291"/>
      <c r="M291"/>
      <c r="N291"/>
      <c r="O291" s="250"/>
    </row>
    <row r="292" spans="1:15" ht="15" hidden="1" x14ac:dyDescent="0.25">
      <c r="A292"/>
      <c r="B292"/>
      <c r="C292"/>
      <c r="D292"/>
      <c r="E292"/>
      <c r="F292"/>
      <c r="G292"/>
      <c r="H292"/>
      <c r="I292"/>
      <c r="J292"/>
      <c r="K292"/>
      <c r="L292"/>
      <c r="M292"/>
      <c r="N292"/>
      <c r="O292" s="250"/>
    </row>
    <row r="293" spans="1:15" ht="15" hidden="1" x14ac:dyDescent="0.25">
      <c r="A293"/>
      <c r="B293"/>
      <c r="C293"/>
      <c r="D293"/>
      <c r="E293"/>
      <c r="F293"/>
      <c r="G293"/>
      <c r="H293"/>
      <c r="I293"/>
      <c r="J293"/>
      <c r="K293"/>
      <c r="L293"/>
      <c r="M293"/>
      <c r="N293"/>
      <c r="O293" s="250"/>
    </row>
    <row r="294" spans="1:15" ht="15" hidden="1" x14ac:dyDescent="0.25">
      <c r="A294"/>
      <c r="B294"/>
      <c r="C294"/>
      <c r="D294"/>
      <c r="E294"/>
      <c r="F294"/>
      <c r="G294"/>
      <c r="H294"/>
      <c r="I294"/>
      <c r="J294"/>
      <c r="K294"/>
      <c r="L294"/>
      <c r="M294"/>
      <c r="N294"/>
      <c r="O294" s="250"/>
    </row>
    <row r="295" spans="1:15" ht="15" hidden="1" x14ac:dyDescent="0.25">
      <c r="A295"/>
      <c r="B295"/>
      <c r="C295"/>
      <c r="D295"/>
      <c r="E295"/>
      <c r="F295"/>
      <c r="G295"/>
      <c r="H295"/>
      <c r="I295"/>
      <c r="J295"/>
      <c r="K295"/>
      <c r="L295"/>
      <c r="M295"/>
      <c r="N295"/>
      <c r="O295" s="250"/>
    </row>
    <row r="296" spans="1:15" ht="15" hidden="1" x14ac:dyDescent="0.25">
      <c r="A296"/>
      <c r="B296"/>
      <c r="C296"/>
      <c r="D296"/>
      <c r="E296"/>
      <c r="F296"/>
      <c r="G296"/>
      <c r="H296"/>
      <c r="I296"/>
      <c r="J296"/>
      <c r="K296"/>
      <c r="L296"/>
      <c r="M296"/>
      <c r="N296"/>
      <c r="O296" s="250"/>
    </row>
    <row r="297" spans="1:15" ht="15" hidden="1" x14ac:dyDescent="0.25">
      <c r="A297"/>
      <c r="B297"/>
      <c r="C297"/>
      <c r="D297"/>
      <c r="E297"/>
      <c r="F297"/>
      <c r="G297"/>
      <c r="H297"/>
      <c r="I297"/>
      <c r="J297"/>
      <c r="K297"/>
      <c r="L297"/>
      <c r="M297"/>
      <c r="N297"/>
      <c r="O297" s="250"/>
    </row>
    <row r="298" spans="1:15" ht="15" hidden="1" x14ac:dyDescent="0.25">
      <c r="A298"/>
      <c r="B298"/>
      <c r="C298"/>
      <c r="D298"/>
      <c r="E298"/>
      <c r="F298"/>
      <c r="G298"/>
      <c r="H298"/>
      <c r="I298"/>
      <c r="J298"/>
      <c r="K298"/>
      <c r="L298"/>
      <c r="M298"/>
      <c r="N298"/>
      <c r="O298" s="250"/>
    </row>
    <row r="299" spans="1:15" ht="15" hidden="1" x14ac:dyDescent="0.25">
      <c r="A299"/>
      <c r="B299"/>
      <c r="C299"/>
      <c r="D299"/>
      <c r="E299"/>
      <c r="F299"/>
      <c r="G299"/>
      <c r="H299"/>
      <c r="I299"/>
      <c r="J299"/>
      <c r="K299"/>
      <c r="L299"/>
      <c r="M299"/>
      <c r="N299"/>
      <c r="O299" s="250"/>
    </row>
    <row r="300" spans="1:15" ht="15" hidden="1" x14ac:dyDescent="0.25">
      <c r="A300"/>
      <c r="B300"/>
      <c r="C300"/>
      <c r="D300"/>
      <c r="E300"/>
      <c r="F300"/>
      <c r="G300"/>
      <c r="H300"/>
      <c r="I300"/>
      <c r="J300"/>
      <c r="K300"/>
      <c r="L300"/>
      <c r="M300"/>
      <c r="N300"/>
      <c r="O300" s="250"/>
    </row>
    <row r="301" spans="1:15" ht="15" hidden="1" x14ac:dyDescent="0.25">
      <c r="A301"/>
      <c r="B301"/>
      <c r="C301"/>
      <c r="D301"/>
      <c r="E301"/>
      <c r="F301"/>
      <c r="G301"/>
      <c r="H301"/>
      <c r="I301"/>
      <c r="J301"/>
      <c r="K301"/>
      <c r="L301"/>
      <c r="M301"/>
      <c r="N301"/>
      <c r="O301" s="250"/>
    </row>
    <row r="302" spans="1:15" ht="15" hidden="1" x14ac:dyDescent="0.25">
      <c r="A302"/>
      <c r="B302"/>
      <c r="C302"/>
      <c r="D302"/>
      <c r="E302"/>
      <c r="F302"/>
      <c r="G302"/>
      <c r="H302"/>
      <c r="I302"/>
      <c r="J302"/>
      <c r="K302"/>
      <c r="L302"/>
      <c r="M302"/>
      <c r="N302"/>
      <c r="O302" s="250"/>
    </row>
    <row r="303" spans="1:15" ht="15" hidden="1" x14ac:dyDescent="0.25">
      <c r="A303"/>
      <c r="B303"/>
      <c r="C303"/>
      <c r="D303"/>
      <c r="E303"/>
      <c r="F303"/>
      <c r="G303"/>
      <c r="H303"/>
      <c r="I303"/>
      <c r="J303"/>
      <c r="K303"/>
      <c r="L303"/>
      <c r="M303"/>
      <c r="N303"/>
      <c r="O303" s="250"/>
    </row>
    <row r="304" spans="1:15" ht="15" hidden="1" x14ac:dyDescent="0.25">
      <c r="A304"/>
      <c r="B304"/>
      <c r="C304"/>
      <c r="D304"/>
      <c r="E304"/>
      <c r="F304"/>
      <c r="G304"/>
      <c r="H304"/>
      <c r="I304"/>
      <c r="J304"/>
      <c r="K304"/>
      <c r="L304"/>
      <c r="M304"/>
      <c r="N304"/>
      <c r="O304" s="250"/>
    </row>
    <row r="305" spans="1:15" ht="15" hidden="1" x14ac:dyDescent="0.25">
      <c r="A305"/>
      <c r="B305"/>
      <c r="C305"/>
      <c r="D305"/>
      <c r="E305"/>
      <c r="F305"/>
      <c r="G305"/>
      <c r="H305"/>
      <c r="I305"/>
      <c r="J305"/>
      <c r="K305"/>
      <c r="L305"/>
      <c r="M305"/>
      <c r="N305"/>
      <c r="O305" s="250"/>
    </row>
    <row r="306" spans="1:15" ht="15" hidden="1" x14ac:dyDescent="0.25">
      <c r="A306"/>
      <c r="B306"/>
      <c r="C306"/>
      <c r="D306"/>
      <c r="E306"/>
      <c r="F306"/>
      <c r="G306"/>
      <c r="H306"/>
      <c r="I306"/>
      <c r="J306"/>
      <c r="K306"/>
      <c r="L306"/>
      <c r="M306"/>
      <c r="N306"/>
      <c r="O306" s="250"/>
    </row>
    <row r="307" spans="1:15" ht="15" hidden="1" x14ac:dyDescent="0.25">
      <c r="A307"/>
      <c r="B307"/>
      <c r="C307"/>
      <c r="D307"/>
      <c r="E307"/>
      <c r="F307"/>
      <c r="G307"/>
      <c r="H307"/>
      <c r="I307"/>
      <c r="J307"/>
      <c r="K307"/>
      <c r="L307"/>
      <c r="M307"/>
      <c r="N307"/>
      <c r="O307" s="250"/>
    </row>
    <row r="308" spans="1:15" ht="15" hidden="1" x14ac:dyDescent="0.25">
      <c r="A308"/>
      <c r="B308"/>
      <c r="C308"/>
      <c r="D308"/>
      <c r="E308"/>
      <c r="F308"/>
      <c r="G308"/>
      <c r="H308"/>
      <c r="I308"/>
      <c r="J308"/>
      <c r="K308"/>
      <c r="L308"/>
      <c r="M308"/>
      <c r="N308"/>
      <c r="O308" s="250"/>
    </row>
    <row r="309" spans="1:15" ht="15" hidden="1" x14ac:dyDescent="0.25">
      <c r="A309"/>
      <c r="B309"/>
      <c r="C309"/>
      <c r="D309"/>
      <c r="E309"/>
      <c r="F309"/>
      <c r="G309"/>
      <c r="H309"/>
      <c r="I309"/>
      <c r="J309"/>
      <c r="K309"/>
      <c r="L309"/>
      <c r="M309"/>
      <c r="N309"/>
      <c r="O309" s="250"/>
    </row>
    <row r="310" spans="1:15" ht="15" hidden="1" x14ac:dyDescent="0.25">
      <c r="A310"/>
      <c r="B310"/>
      <c r="C310"/>
      <c r="D310"/>
      <c r="E310"/>
      <c r="F310"/>
      <c r="G310"/>
      <c r="H310"/>
      <c r="I310"/>
      <c r="J310"/>
      <c r="K310"/>
      <c r="L310"/>
      <c r="M310"/>
      <c r="N310"/>
      <c r="O310" s="250"/>
    </row>
    <row r="311" spans="1:15" ht="15" hidden="1" x14ac:dyDescent="0.25">
      <c r="A311"/>
      <c r="B311"/>
      <c r="C311"/>
      <c r="D311"/>
      <c r="E311"/>
      <c r="F311"/>
      <c r="G311"/>
      <c r="H311"/>
      <c r="I311"/>
      <c r="J311"/>
      <c r="K311"/>
      <c r="L311"/>
      <c r="M311"/>
      <c r="N311"/>
      <c r="O311" s="250"/>
    </row>
    <row r="312" spans="1:15" ht="15" hidden="1" x14ac:dyDescent="0.25">
      <c r="A312"/>
      <c r="B312"/>
      <c r="C312"/>
      <c r="D312"/>
      <c r="E312"/>
      <c r="F312"/>
      <c r="G312"/>
      <c r="H312"/>
      <c r="I312"/>
      <c r="J312"/>
      <c r="K312"/>
      <c r="L312"/>
      <c r="M312"/>
      <c r="N312"/>
      <c r="O312" s="250"/>
    </row>
    <row r="313" spans="1:15" ht="15" hidden="1" x14ac:dyDescent="0.25">
      <c r="A313"/>
      <c r="B313"/>
      <c r="C313"/>
      <c r="D313"/>
      <c r="E313"/>
      <c r="F313"/>
      <c r="G313"/>
      <c r="H313"/>
      <c r="I313"/>
      <c r="J313"/>
      <c r="K313"/>
      <c r="L313"/>
      <c r="M313"/>
      <c r="N313"/>
      <c r="O313" s="250"/>
    </row>
    <row r="314" spans="1:15" ht="15" hidden="1" x14ac:dyDescent="0.25">
      <c r="A314"/>
      <c r="B314"/>
      <c r="C314"/>
      <c r="D314"/>
      <c r="E314"/>
      <c r="F314"/>
      <c r="G314"/>
      <c r="H314"/>
      <c r="I314"/>
      <c r="J314"/>
      <c r="K314"/>
      <c r="L314"/>
      <c r="M314"/>
      <c r="N314"/>
      <c r="O314" s="250"/>
    </row>
    <row r="315" spans="1:15" ht="15" hidden="1" x14ac:dyDescent="0.25">
      <c r="A315"/>
      <c r="B315"/>
      <c r="C315"/>
      <c r="D315"/>
      <c r="E315"/>
      <c r="F315"/>
      <c r="G315"/>
      <c r="H315"/>
      <c r="I315"/>
      <c r="J315"/>
      <c r="K315"/>
      <c r="L315"/>
      <c r="M315"/>
      <c r="N315"/>
      <c r="O315" s="250"/>
    </row>
    <row r="316" spans="1:15" ht="15" hidden="1" x14ac:dyDescent="0.25">
      <c r="A316"/>
      <c r="B316"/>
      <c r="C316"/>
      <c r="D316"/>
      <c r="E316"/>
      <c r="F316"/>
      <c r="G316"/>
      <c r="H316"/>
      <c r="I316"/>
      <c r="J316"/>
      <c r="K316"/>
      <c r="L316"/>
      <c r="M316"/>
      <c r="N316"/>
      <c r="O316" s="250"/>
    </row>
    <row r="317" spans="1:15" ht="15" hidden="1" x14ac:dyDescent="0.25">
      <c r="A317"/>
      <c r="B317"/>
      <c r="C317"/>
      <c r="D317"/>
      <c r="E317"/>
      <c r="F317"/>
      <c r="G317"/>
      <c r="H317"/>
      <c r="I317"/>
      <c r="J317"/>
      <c r="K317"/>
      <c r="L317"/>
      <c r="M317"/>
      <c r="N317"/>
      <c r="O317" s="250"/>
    </row>
    <row r="318" spans="1:15" ht="15" hidden="1" x14ac:dyDescent="0.25">
      <c r="A318"/>
      <c r="B318"/>
      <c r="C318"/>
      <c r="D318"/>
      <c r="E318"/>
      <c r="F318"/>
      <c r="G318"/>
      <c r="H318"/>
      <c r="I318"/>
      <c r="J318"/>
      <c r="K318"/>
      <c r="L318"/>
      <c r="M318"/>
      <c r="N318"/>
      <c r="O318" s="250"/>
    </row>
    <row r="319" spans="1:15" ht="15" hidden="1" x14ac:dyDescent="0.25">
      <c r="A319"/>
      <c r="B319"/>
      <c r="C319"/>
      <c r="D319"/>
      <c r="E319"/>
      <c r="F319"/>
      <c r="G319"/>
      <c r="H319"/>
      <c r="I319"/>
      <c r="J319"/>
      <c r="K319"/>
      <c r="L319"/>
      <c r="M319"/>
      <c r="N319"/>
      <c r="O319" s="250"/>
    </row>
    <row r="320" spans="1:15" ht="15" hidden="1" x14ac:dyDescent="0.25">
      <c r="A320"/>
      <c r="B320"/>
      <c r="C320"/>
      <c r="D320"/>
      <c r="E320"/>
      <c r="F320"/>
      <c r="G320"/>
      <c r="H320"/>
      <c r="I320"/>
      <c r="J320"/>
      <c r="K320"/>
      <c r="L320"/>
      <c r="M320"/>
      <c r="N320"/>
      <c r="O320" s="250"/>
    </row>
    <row r="321" spans="1:15" ht="15" hidden="1" x14ac:dyDescent="0.25">
      <c r="A321"/>
      <c r="B321"/>
      <c r="C321"/>
      <c r="D321"/>
      <c r="E321"/>
      <c r="F321"/>
      <c r="G321"/>
      <c r="H321"/>
      <c r="I321"/>
      <c r="J321"/>
      <c r="K321"/>
      <c r="L321"/>
      <c r="M321"/>
      <c r="N321"/>
      <c r="O321" s="250"/>
    </row>
    <row r="322" spans="1:15" ht="15" hidden="1" x14ac:dyDescent="0.25">
      <c r="A322"/>
      <c r="B322"/>
      <c r="C322"/>
      <c r="D322"/>
      <c r="E322"/>
      <c r="F322"/>
      <c r="G322"/>
      <c r="H322"/>
      <c r="I322"/>
      <c r="J322"/>
      <c r="K322"/>
      <c r="L322"/>
      <c r="M322"/>
      <c r="N322"/>
      <c r="O322" s="250"/>
    </row>
    <row r="323" spans="1:15" ht="15" hidden="1" x14ac:dyDescent="0.25">
      <c r="A323"/>
      <c r="B323"/>
      <c r="C323"/>
      <c r="D323"/>
      <c r="E323"/>
      <c r="F323"/>
      <c r="G323"/>
      <c r="H323"/>
      <c r="I323"/>
      <c r="J323"/>
      <c r="K323"/>
      <c r="L323"/>
      <c r="M323"/>
      <c r="N323"/>
      <c r="O323" s="250"/>
    </row>
    <row r="324" spans="1:15" ht="15" hidden="1" x14ac:dyDescent="0.25">
      <c r="A324"/>
      <c r="B324"/>
      <c r="C324"/>
      <c r="D324"/>
      <c r="E324"/>
      <c r="F324"/>
      <c r="G324"/>
      <c r="H324"/>
      <c r="I324"/>
      <c r="J324"/>
      <c r="K324"/>
      <c r="L324"/>
      <c r="M324"/>
      <c r="N324"/>
      <c r="O324" s="250"/>
    </row>
    <row r="325" spans="1:15" ht="15" hidden="1" x14ac:dyDescent="0.25">
      <c r="A325"/>
      <c r="B325"/>
      <c r="C325"/>
      <c r="D325"/>
      <c r="E325"/>
      <c r="F325"/>
      <c r="G325"/>
      <c r="H325"/>
      <c r="I325"/>
      <c r="J325"/>
      <c r="K325"/>
      <c r="L325"/>
      <c r="M325"/>
      <c r="N325"/>
      <c r="O325" s="250"/>
    </row>
    <row r="326" spans="1:15" ht="15" hidden="1" x14ac:dyDescent="0.25">
      <c r="A326"/>
      <c r="B326"/>
      <c r="C326"/>
      <c r="D326"/>
      <c r="E326"/>
      <c r="F326"/>
      <c r="G326"/>
      <c r="H326"/>
      <c r="I326"/>
      <c r="J326"/>
      <c r="K326"/>
      <c r="L326"/>
      <c r="M326"/>
      <c r="N326"/>
      <c r="O326" s="250"/>
    </row>
    <row r="327" spans="1:15" ht="15" hidden="1" x14ac:dyDescent="0.25">
      <c r="A327"/>
      <c r="B327"/>
      <c r="C327"/>
      <c r="D327"/>
      <c r="E327"/>
      <c r="F327"/>
      <c r="G327"/>
      <c r="H327"/>
      <c r="I327"/>
      <c r="J327"/>
      <c r="K327"/>
      <c r="L327"/>
      <c r="M327"/>
      <c r="N327"/>
      <c r="O327" s="250"/>
    </row>
    <row r="328" spans="1:15" ht="15" hidden="1" x14ac:dyDescent="0.25">
      <c r="A328"/>
      <c r="B328"/>
      <c r="C328"/>
      <c r="D328"/>
      <c r="E328"/>
      <c r="F328"/>
      <c r="G328"/>
      <c r="H328"/>
      <c r="I328"/>
      <c r="J328"/>
      <c r="K328"/>
      <c r="L328"/>
      <c r="M328"/>
      <c r="N328"/>
      <c r="O328" s="250"/>
    </row>
    <row r="329" spans="1:15" ht="15" hidden="1" x14ac:dyDescent="0.25">
      <c r="A329"/>
      <c r="B329"/>
      <c r="C329"/>
      <c r="D329"/>
      <c r="E329"/>
      <c r="F329"/>
      <c r="G329"/>
      <c r="H329"/>
      <c r="I329"/>
      <c r="J329"/>
      <c r="K329"/>
      <c r="L329"/>
      <c r="M329"/>
      <c r="N329"/>
      <c r="O329" s="250"/>
    </row>
    <row r="330" spans="1:15" ht="15" hidden="1" x14ac:dyDescent="0.25">
      <c r="A330"/>
      <c r="B330"/>
      <c r="C330"/>
      <c r="D330"/>
      <c r="E330"/>
      <c r="F330"/>
      <c r="G330"/>
      <c r="H330"/>
      <c r="I330"/>
      <c r="J330"/>
      <c r="K330"/>
      <c r="L330"/>
      <c r="M330"/>
      <c r="N330"/>
      <c r="O330" s="250"/>
    </row>
    <row r="331" spans="1:15" ht="15" hidden="1" x14ac:dyDescent="0.25">
      <c r="A331"/>
      <c r="B331"/>
      <c r="C331"/>
      <c r="D331"/>
      <c r="E331"/>
      <c r="F331"/>
      <c r="G331"/>
      <c r="H331"/>
      <c r="I331"/>
      <c r="J331"/>
      <c r="K331"/>
      <c r="L331"/>
      <c r="M331"/>
      <c r="N331"/>
      <c r="O331" s="250"/>
    </row>
    <row r="332" spans="1:15" ht="15" hidden="1" x14ac:dyDescent="0.25">
      <c r="A332"/>
      <c r="B332"/>
      <c r="C332"/>
      <c r="D332"/>
      <c r="E332"/>
      <c r="F332"/>
      <c r="G332"/>
      <c r="H332"/>
      <c r="I332"/>
      <c r="J332"/>
      <c r="K332"/>
      <c r="L332"/>
      <c r="M332"/>
      <c r="N332"/>
      <c r="O332" s="250"/>
    </row>
    <row r="333" spans="1:15" ht="15" hidden="1" x14ac:dyDescent="0.25">
      <c r="A333"/>
      <c r="B333"/>
      <c r="C333"/>
      <c r="D333"/>
      <c r="E333"/>
      <c r="F333"/>
      <c r="G333"/>
      <c r="H333"/>
      <c r="I333"/>
      <c r="J333"/>
      <c r="K333"/>
      <c r="L333"/>
      <c r="M333"/>
      <c r="N333"/>
      <c r="O333" s="250"/>
    </row>
    <row r="334" spans="1:15" ht="15" hidden="1" x14ac:dyDescent="0.25">
      <c r="A334"/>
      <c r="B334"/>
      <c r="C334"/>
      <c r="D334"/>
      <c r="E334"/>
      <c r="F334"/>
      <c r="G334"/>
      <c r="H334"/>
      <c r="I334"/>
      <c r="J334"/>
      <c r="K334"/>
      <c r="L334"/>
      <c r="M334"/>
      <c r="N334"/>
      <c r="O334" s="250"/>
    </row>
    <row r="335" spans="1:15" ht="15" hidden="1" x14ac:dyDescent="0.25">
      <c r="A335"/>
      <c r="B335"/>
      <c r="C335"/>
      <c r="D335"/>
      <c r="E335"/>
      <c r="F335"/>
      <c r="G335"/>
      <c r="H335"/>
      <c r="I335"/>
      <c r="J335"/>
      <c r="K335"/>
      <c r="L335"/>
      <c r="M335"/>
      <c r="N335"/>
      <c r="O335" s="250"/>
    </row>
    <row r="336" spans="1:15" ht="15" hidden="1" x14ac:dyDescent="0.25">
      <c r="A336"/>
      <c r="B336"/>
      <c r="C336"/>
      <c r="D336"/>
      <c r="E336"/>
      <c r="F336"/>
      <c r="G336"/>
      <c r="H336"/>
      <c r="I336"/>
      <c r="J336"/>
      <c r="K336"/>
      <c r="L336"/>
      <c r="M336"/>
      <c r="N336"/>
      <c r="O336" s="250"/>
    </row>
    <row r="337" spans="1:15" ht="15" hidden="1" x14ac:dyDescent="0.25">
      <c r="A337"/>
      <c r="B337"/>
      <c r="C337"/>
      <c r="D337"/>
      <c r="E337"/>
      <c r="F337"/>
      <c r="G337"/>
      <c r="H337"/>
      <c r="I337"/>
      <c r="J337"/>
      <c r="K337"/>
      <c r="L337"/>
      <c r="M337"/>
      <c r="N337"/>
      <c r="O337" s="250"/>
    </row>
    <row r="338" spans="1:15" ht="15" hidden="1" x14ac:dyDescent="0.25">
      <c r="A338"/>
      <c r="B338"/>
      <c r="C338"/>
      <c r="D338"/>
      <c r="E338"/>
      <c r="F338"/>
      <c r="G338"/>
      <c r="H338"/>
      <c r="I338"/>
      <c r="J338"/>
      <c r="K338"/>
      <c r="L338"/>
      <c r="M338"/>
      <c r="N338"/>
      <c r="O338" s="250"/>
    </row>
    <row r="339" spans="1:15" ht="15" hidden="1" x14ac:dyDescent="0.25">
      <c r="A339"/>
      <c r="B339"/>
      <c r="C339"/>
      <c r="D339"/>
      <c r="E339"/>
      <c r="F339"/>
      <c r="G339"/>
      <c r="H339"/>
      <c r="I339"/>
      <c r="J339"/>
      <c r="K339"/>
      <c r="L339"/>
      <c r="M339"/>
      <c r="N339"/>
      <c r="O339" s="250"/>
    </row>
    <row r="340" spans="1:15" ht="15" hidden="1" x14ac:dyDescent="0.25">
      <c r="A340"/>
      <c r="B340"/>
      <c r="C340"/>
      <c r="D340"/>
      <c r="E340"/>
      <c r="F340"/>
      <c r="G340"/>
      <c r="H340"/>
      <c r="I340"/>
      <c r="J340"/>
      <c r="K340"/>
      <c r="L340"/>
      <c r="M340"/>
      <c r="N340"/>
      <c r="O340" s="250"/>
    </row>
    <row r="341" spans="1:15" ht="15" hidden="1" x14ac:dyDescent="0.25">
      <c r="A341"/>
      <c r="B341"/>
      <c r="C341"/>
      <c r="D341"/>
      <c r="E341"/>
      <c r="F341"/>
      <c r="G341"/>
      <c r="H341"/>
      <c r="I341"/>
      <c r="J341"/>
      <c r="K341"/>
      <c r="L341"/>
      <c r="M341"/>
      <c r="N341"/>
      <c r="O341" s="250"/>
    </row>
    <row r="342" spans="1:15" ht="15" hidden="1" x14ac:dyDescent="0.25">
      <c r="A342"/>
      <c r="B342"/>
      <c r="C342"/>
      <c r="D342"/>
      <c r="E342"/>
      <c r="F342"/>
      <c r="G342"/>
      <c r="H342"/>
      <c r="I342"/>
      <c r="J342"/>
      <c r="K342"/>
      <c r="L342"/>
      <c r="M342"/>
      <c r="N342"/>
      <c r="O342" s="250"/>
    </row>
    <row r="343" spans="1:15" ht="15" hidden="1" x14ac:dyDescent="0.25">
      <c r="A343"/>
      <c r="B343"/>
      <c r="C343"/>
      <c r="D343"/>
      <c r="E343"/>
      <c r="F343"/>
      <c r="G343"/>
      <c r="H343"/>
      <c r="I343"/>
      <c r="J343"/>
      <c r="K343"/>
      <c r="L343"/>
      <c r="M343"/>
      <c r="N343"/>
      <c r="O343" s="250"/>
    </row>
    <row r="344" spans="1:15" ht="15" hidden="1" x14ac:dyDescent="0.25">
      <c r="A344"/>
      <c r="B344"/>
      <c r="C344"/>
      <c r="D344"/>
      <c r="E344"/>
      <c r="F344"/>
      <c r="G344"/>
      <c r="H344"/>
      <c r="I344"/>
      <c r="J344"/>
      <c r="K344"/>
      <c r="L344"/>
      <c r="M344"/>
      <c r="N344"/>
      <c r="O344" s="250"/>
    </row>
    <row r="345" spans="1:15" ht="15" hidden="1" x14ac:dyDescent="0.25">
      <c r="A345"/>
      <c r="B345"/>
      <c r="C345"/>
      <c r="D345"/>
      <c r="E345"/>
      <c r="F345"/>
      <c r="G345"/>
      <c r="H345"/>
      <c r="I345"/>
      <c r="J345"/>
      <c r="K345"/>
      <c r="L345"/>
      <c r="M345"/>
      <c r="N345"/>
      <c r="O345" s="250"/>
    </row>
    <row r="346" spans="1:15" ht="15" hidden="1" x14ac:dyDescent="0.25">
      <c r="A346"/>
      <c r="B346"/>
      <c r="C346"/>
      <c r="D346"/>
      <c r="E346"/>
      <c r="F346"/>
      <c r="G346"/>
      <c r="H346"/>
      <c r="I346"/>
      <c r="J346"/>
      <c r="K346"/>
      <c r="L346"/>
      <c r="M346"/>
      <c r="N346"/>
      <c r="O346" s="250"/>
    </row>
    <row r="347" spans="1:15" ht="15" hidden="1" x14ac:dyDescent="0.25">
      <c r="A347"/>
      <c r="B347"/>
      <c r="C347"/>
      <c r="D347"/>
      <c r="E347"/>
      <c r="F347"/>
      <c r="G347"/>
      <c r="H347"/>
      <c r="I347"/>
      <c r="J347"/>
      <c r="K347"/>
      <c r="L347"/>
      <c r="M347"/>
      <c r="N347"/>
      <c r="O347" s="250"/>
    </row>
    <row r="348" spans="1:15" ht="15" hidden="1" x14ac:dyDescent="0.25">
      <c r="A348"/>
      <c r="B348"/>
      <c r="C348"/>
      <c r="D348"/>
      <c r="E348"/>
      <c r="F348"/>
      <c r="G348"/>
      <c r="H348"/>
      <c r="I348"/>
      <c r="J348"/>
      <c r="K348"/>
      <c r="L348"/>
      <c r="M348"/>
      <c r="N348"/>
      <c r="O348" s="250"/>
    </row>
    <row r="349" spans="1:15" ht="15" hidden="1" x14ac:dyDescent="0.25">
      <c r="A349"/>
      <c r="B349"/>
      <c r="C349"/>
      <c r="D349"/>
      <c r="E349"/>
      <c r="F349"/>
      <c r="G349"/>
      <c r="H349"/>
      <c r="I349"/>
      <c r="J349"/>
      <c r="K349"/>
      <c r="L349"/>
      <c r="M349"/>
      <c r="N349"/>
      <c r="O349" s="250"/>
    </row>
    <row r="350" spans="1:15" ht="15" hidden="1" x14ac:dyDescent="0.25">
      <c r="A350"/>
      <c r="B350"/>
      <c r="C350"/>
      <c r="D350"/>
      <c r="E350"/>
      <c r="F350"/>
      <c r="G350"/>
      <c r="H350"/>
      <c r="I350"/>
      <c r="J350"/>
      <c r="K350"/>
      <c r="L350"/>
      <c r="M350"/>
      <c r="N350"/>
      <c r="O350" s="250"/>
    </row>
    <row r="351" spans="1:15" ht="15" hidden="1" x14ac:dyDescent="0.25">
      <c r="A351"/>
      <c r="B351"/>
      <c r="C351"/>
      <c r="D351"/>
      <c r="E351"/>
      <c r="F351"/>
      <c r="G351"/>
      <c r="H351"/>
      <c r="I351"/>
      <c r="J351"/>
      <c r="K351"/>
      <c r="L351"/>
      <c r="M351"/>
      <c r="N351"/>
      <c r="O351" s="250"/>
    </row>
    <row r="352" spans="1:15" ht="15" hidden="1" x14ac:dyDescent="0.25">
      <c r="A352"/>
      <c r="B352"/>
      <c r="C352"/>
      <c r="D352"/>
      <c r="E352"/>
      <c r="F352"/>
      <c r="G352"/>
      <c r="H352"/>
      <c r="I352"/>
      <c r="J352"/>
      <c r="K352"/>
      <c r="L352"/>
      <c r="M352"/>
      <c r="N352"/>
      <c r="O352" s="250"/>
    </row>
    <row r="353" spans="1:15" ht="15" hidden="1" x14ac:dyDescent="0.25">
      <c r="A353"/>
      <c r="B353"/>
      <c r="C353"/>
      <c r="D353"/>
      <c r="E353"/>
      <c r="F353"/>
      <c r="G353"/>
      <c r="H353"/>
      <c r="I353"/>
      <c r="J353"/>
      <c r="K353"/>
      <c r="L353"/>
      <c r="M353"/>
      <c r="N353"/>
      <c r="O353" s="250"/>
    </row>
    <row r="354" spans="1:15" ht="15" hidden="1" x14ac:dyDescent="0.25">
      <c r="A354"/>
      <c r="B354"/>
      <c r="C354"/>
      <c r="D354"/>
      <c r="E354"/>
      <c r="F354"/>
      <c r="G354"/>
      <c r="H354"/>
      <c r="I354"/>
      <c r="J354"/>
      <c r="K354"/>
      <c r="L354"/>
      <c r="M354"/>
      <c r="N354"/>
      <c r="O354" s="250"/>
    </row>
    <row r="355" spans="1:15" ht="15" hidden="1" x14ac:dyDescent="0.25">
      <c r="A355"/>
      <c r="B355"/>
      <c r="C355"/>
      <c r="D355"/>
      <c r="E355"/>
      <c r="F355"/>
      <c r="G355"/>
      <c r="H355"/>
      <c r="I355"/>
      <c r="J355"/>
      <c r="K355"/>
      <c r="L355"/>
      <c r="M355"/>
      <c r="N355"/>
      <c r="O355" s="250"/>
    </row>
    <row r="356" spans="1:15" ht="15" hidden="1" x14ac:dyDescent="0.25">
      <c r="A356"/>
      <c r="B356"/>
      <c r="C356"/>
      <c r="D356"/>
      <c r="E356"/>
      <c r="F356"/>
      <c r="G356"/>
      <c r="H356"/>
      <c r="I356"/>
      <c r="J356"/>
      <c r="K356"/>
      <c r="L356"/>
      <c r="M356"/>
      <c r="N356"/>
      <c r="O356" s="250"/>
    </row>
    <row r="357" spans="1:15" ht="15" hidden="1" x14ac:dyDescent="0.25">
      <c r="A357"/>
      <c r="B357"/>
      <c r="C357"/>
      <c r="D357"/>
      <c r="E357"/>
      <c r="F357"/>
      <c r="G357"/>
      <c r="H357"/>
      <c r="I357"/>
      <c r="J357"/>
      <c r="K357"/>
      <c r="L357"/>
      <c r="M357"/>
      <c r="N357"/>
      <c r="O357" s="250"/>
    </row>
    <row r="358" spans="1:15" ht="15" hidden="1" x14ac:dyDescent="0.25">
      <c r="A358"/>
      <c r="B358"/>
      <c r="C358"/>
      <c r="D358"/>
      <c r="E358"/>
      <c r="F358"/>
      <c r="G358"/>
      <c r="H358"/>
      <c r="I358"/>
      <c r="J358"/>
      <c r="K358"/>
      <c r="L358"/>
      <c r="M358"/>
      <c r="N358"/>
      <c r="O358" s="250"/>
    </row>
    <row r="359" spans="1:15" ht="15" hidden="1" x14ac:dyDescent="0.25">
      <c r="A359"/>
      <c r="B359"/>
      <c r="C359"/>
      <c r="D359"/>
      <c r="E359"/>
      <c r="F359"/>
      <c r="G359"/>
      <c r="H359"/>
      <c r="I359"/>
      <c r="J359"/>
      <c r="K359"/>
      <c r="L359"/>
      <c r="M359"/>
      <c r="N359"/>
      <c r="O359" s="250"/>
    </row>
    <row r="360" spans="1:15" ht="15" hidden="1" x14ac:dyDescent="0.25">
      <c r="A360"/>
      <c r="B360"/>
      <c r="C360"/>
      <c r="D360"/>
      <c r="E360"/>
      <c r="F360"/>
      <c r="G360"/>
      <c r="H360"/>
      <c r="I360"/>
      <c r="J360"/>
      <c r="K360"/>
      <c r="L360"/>
      <c r="M360"/>
      <c r="N360"/>
      <c r="O360" s="250"/>
    </row>
    <row r="361" spans="1:15" ht="15" hidden="1" x14ac:dyDescent="0.25">
      <c r="A361"/>
      <c r="B361"/>
      <c r="C361"/>
      <c r="D361"/>
      <c r="E361"/>
      <c r="F361"/>
      <c r="G361"/>
      <c r="H361"/>
      <c r="I361"/>
      <c r="J361"/>
      <c r="K361"/>
      <c r="L361"/>
      <c r="M361"/>
      <c r="N361"/>
      <c r="O361" s="250"/>
    </row>
    <row r="362" spans="1:15" ht="15" hidden="1" x14ac:dyDescent="0.25">
      <c r="A362"/>
      <c r="B362"/>
      <c r="C362"/>
      <c r="D362"/>
      <c r="E362"/>
      <c r="F362"/>
      <c r="G362"/>
      <c r="H362"/>
      <c r="I362"/>
      <c r="J362"/>
      <c r="K362"/>
      <c r="L362"/>
      <c r="M362"/>
      <c r="N362"/>
      <c r="O362" s="250"/>
    </row>
    <row r="363" spans="1:15" ht="15" hidden="1" x14ac:dyDescent="0.25">
      <c r="A363"/>
      <c r="B363"/>
      <c r="C363"/>
      <c r="D363"/>
      <c r="E363"/>
      <c r="F363"/>
      <c r="G363"/>
      <c r="H363"/>
      <c r="I363"/>
      <c r="J363"/>
      <c r="K363"/>
      <c r="L363"/>
      <c r="M363"/>
      <c r="N363"/>
      <c r="O363" s="250"/>
    </row>
    <row r="364" spans="1:15" ht="15" hidden="1" x14ac:dyDescent="0.25">
      <c r="A364"/>
      <c r="B364"/>
      <c r="C364"/>
      <c r="D364"/>
      <c r="E364"/>
      <c r="F364"/>
      <c r="G364"/>
      <c r="H364"/>
      <c r="I364"/>
      <c r="J364"/>
      <c r="K364"/>
      <c r="L364"/>
      <c r="M364"/>
      <c r="N364"/>
      <c r="O364" s="250"/>
    </row>
    <row r="365" spans="1:15" ht="15" hidden="1" x14ac:dyDescent="0.25">
      <c r="A365"/>
      <c r="B365"/>
      <c r="C365"/>
      <c r="D365"/>
      <c r="E365"/>
      <c r="F365"/>
      <c r="G365"/>
      <c r="H365"/>
      <c r="I365"/>
      <c r="J365"/>
      <c r="K365"/>
      <c r="L365"/>
      <c r="M365"/>
      <c r="N365"/>
      <c r="O365" s="250"/>
    </row>
    <row r="366" spans="1:15" ht="15" hidden="1" x14ac:dyDescent="0.25">
      <c r="A366"/>
      <c r="B366"/>
      <c r="C366"/>
      <c r="D366"/>
      <c r="E366"/>
      <c r="F366"/>
      <c r="G366"/>
      <c r="H366"/>
      <c r="I366"/>
      <c r="J366"/>
      <c r="K366"/>
      <c r="L366"/>
      <c r="M366"/>
      <c r="N366"/>
      <c r="O366" s="250"/>
    </row>
    <row r="367" spans="1:15" ht="15" hidden="1" x14ac:dyDescent="0.25">
      <c r="A367"/>
      <c r="B367"/>
      <c r="C367"/>
      <c r="D367"/>
      <c r="E367"/>
      <c r="F367"/>
      <c r="G367"/>
      <c r="H367"/>
      <c r="I367"/>
      <c r="J367"/>
      <c r="K367"/>
      <c r="L367"/>
      <c r="M367"/>
      <c r="N367"/>
      <c r="O367" s="250"/>
    </row>
    <row r="368" spans="1:15" ht="15" hidden="1" x14ac:dyDescent="0.25">
      <c r="A368"/>
      <c r="B368"/>
      <c r="C368"/>
      <c r="D368"/>
      <c r="E368"/>
      <c r="F368"/>
      <c r="G368"/>
      <c r="H368"/>
      <c r="I368"/>
      <c r="J368"/>
      <c r="K368"/>
      <c r="L368"/>
      <c r="M368"/>
      <c r="N368"/>
      <c r="O368" s="250"/>
    </row>
    <row r="369" spans="1:15" ht="15" hidden="1" x14ac:dyDescent="0.25">
      <c r="A369"/>
      <c r="B369"/>
      <c r="C369"/>
      <c r="D369"/>
      <c r="E369"/>
      <c r="F369"/>
      <c r="G369"/>
      <c r="H369"/>
      <c r="I369"/>
      <c r="J369"/>
      <c r="K369"/>
      <c r="L369"/>
      <c r="M369"/>
      <c r="N369"/>
      <c r="O369" s="250"/>
    </row>
    <row r="370" spans="1:15" ht="15" hidden="1" x14ac:dyDescent="0.25">
      <c r="A370"/>
      <c r="B370"/>
      <c r="C370"/>
      <c r="D370"/>
      <c r="E370"/>
      <c r="F370"/>
      <c r="G370"/>
      <c r="H370"/>
      <c r="I370"/>
      <c r="J370"/>
      <c r="K370"/>
      <c r="L370"/>
      <c r="M370"/>
      <c r="N370"/>
      <c r="O370" s="250"/>
    </row>
    <row r="371" spans="1:15" ht="15" hidden="1" x14ac:dyDescent="0.25">
      <c r="A371"/>
      <c r="B371"/>
      <c r="C371"/>
      <c r="D371"/>
      <c r="E371"/>
      <c r="F371"/>
      <c r="G371"/>
      <c r="H371"/>
      <c r="I371"/>
      <c r="J371"/>
      <c r="K371"/>
      <c r="L371"/>
      <c r="M371"/>
      <c r="N371"/>
      <c r="O371" s="250"/>
    </row>
    <row r="372" spans="1:15" ht="15" hidden="1" x14ac:dyDescent="0.25">
      <c r="A372"/>
      <c r="B372"/>
      <c r="C372"/>
      <c r="D372"/>
      <c r="E372"/>
      <c r="F372"/>
      <c r="G372"/>
      <c r="H372"/>
      <c r="I372"/>
      <c r="J372"/>
      <c r="K372"/>
      <c r="L372"/>
      <c r="M372"/>
      <c r="N372"/>
      <c r="O372" s="250"/>
    </row>
    <row r="373" spans="1:15" ht="15" hidden="1" x14ac:dyDescent="0.25">
      <c r="A373"/>
      <c r="B373"/>
      <c r="C373"/>
      <c r="D373"/>
      <c r="E373"/>
      <c r="F373"/>
      <c r="G373"/>
      <c r="H373"/>
      <c r="I373"/>
      <c r="J373"/>
      <c r="K373"/>
      <c r="L373"/>
      <c r="M373"/>
      <c r="N373"/>
      <c r="O373" s="250"/>
    </row>
    <row r="374" spans="1:15" ht="15" hidden="1" x14ac:dyDescent="0.25">
      <c r="A374"/>
      <c r="B374"/>
      <c r="C374"/>
      <c r="D374"/>
      <c r="E374"/>
      <c r="F374"/>
      <c r="G374"/>
      <c r="H374"/>
      <c r="I374"/>
      <c r="J374"/>
      <c r="K374"/>
      <c r="L374"/>
      <c r="M374"/>
      <c r="N374"/>
      <c r="O374" s="250"/>
    </row>
    <row r="375" spans="1:15" ht="15" hidden="1" x14ac:dyDescent="0.25">
      <c r="A375"/>
      <c r="B375"/>
      <c r="C375"/>
      <c r="D375"/>
      <c r="E375"/>
      <c r="F375"/>
      <c r="G375"/>
      <c r="H375"/>
      <c r="I375"/>
      <c r="J375"/>
      <c r="K375"/>
      <c r="L375"/>
      <c r="M375"/>
      <c r="N375"/>
      <c r="O375" s="250"/>
    </row>
    <row r="376" spans="1:15" ht="15" hidden="1" x14ac:dyDescent="0.25">
      <c r="A376"/>
      <c r="B376"/>
      <c r="C376"/>
      <c r="D376"/>
      <c r="E376"/>
      <c r="F376"/>
      <c r="G376"/>
      <c r="H376"/>
      <c r="I376"/>
      <c r="J376"/>
      <c r="K376"/>
      <c r="L376"/>
      <c r="M376"/>
      <c r="N376"/>
      <c r="O376" s="250"/>
    </row>
    <row r="377" spans="1:15" ht="15" hidden="1" x14ac:dyDescent="0.25">
      <c r="A377"/>
      <c r="B377"/>
      <c r="C377"/>
      <c r="D377"/>
      <c r="E377"/>
      <c r="F377"/>
      <c r="G377"/>
      <c r="H377"/>
      <c r="I377"/>
      <c r="J377"/>
      <c r="K377"/>
      <c r="L377"/>
      <c r="M377"/>
      <c r="N377"/>
      <c r="O377" s="250"/>
    </row>
    <row r="378" spans="1:15" ht="15" hidden="1" x14ac:dyDescent="0.25">
      <c r="A378"/>
      <c r="B378"/>
      <c r="C378"/>
      <c r="D378"/>
      <c r="E378"/>
      <c r="F378"/>
      <c r="G378"/>
      <c r="H378"/>
      <c r="I378"/>
      <c r="J378"/>
      <c r="K378"/>
      <c r="L378"/>
      <c r="M378"/>
      <c r="N378"/>
      <c r="O378" s="250"/>
    </row>
    <row r="379" spans="1:15" ht="15" hidden="1" x14ac:dyDescent="0.25">
      <c r="A379"/>
      <c r="B379"/>
      <c r="C379"/>
      <c r="D379"/>
      <c r="E379"/>
      <c r="F379"/>
      <c r="G379"/>
      <c r="H379"/>
      <c r="I379"/>
      <c r="J379"/>
      <c r="K379"/>
      <c r="L379"/>
      <c r="M379"/>
      <c r="N379"/>
      <c r="O379" s="250"/>
    </row>
    <row r="380" spans="1:15" ht="15" hidden="1" x14ac:dyDescent="0.25">
      <c r="A380"/>
      <c r="B380"/>
      <c r="C380"/>
      <c r="D380"/>
      <c r="E380"/>
      <c r="F380"/>
      <c r="G380"/>
      <c r="H380"/>
      <c r="I380"/>
      <c r="J380"/>
      <c r="K380"/>
      <c r="L380"/>
      <c r="M380"/>
      <c r="N380"/>
      <c r="O380" s="250"/>
    </row>
    <row r="381" spans="1:15" ht="15" hidden="1" x14ac:dyDescent="0.25">
      <c r="A381"/>
      <c r="B381"/>
      <c r="C381"/>
      <c r="D381"/>
      <c r="E381"/>
      <c r="F381"/>
      <c r="G381"/>
      <c r="H381"/>
      <c r="I381"/>
      <c r="J381"/>
      <c r="K381"/>
      <c r="L381"/>
      <c r="M381"/>
      <c r="N381"/>
      <c r="O381" s="250"/>
    </row>
    <row r="382" spans="1:15" ht="15" hidden="1" x14ac:dyDescent="0.25">
      <c r="A382"/>
      <c r="B382"/>
      <c r="C382"/>
      <c r="D382"/>
      <c r="E382"/>
      <c r="F382"/>
      <c r="G382"/>
      <c r="H382"/>
      <c r="I382"/>
      <c r="J382"/>
      <c r="K382"/>
      <c r="L382"/>
      <c r="M382"/>
      <c r="N382"/>
      <c r="O382" s="250"/>
    </row>
    <row r="383" spans="1:15" ht="15" hidden="1" x14ac:dyDescent="0.25">
      <c r="A383"/>
      <c r="B383"/>
      <c r="C383"/>
      <c r="D383"/>
      <c r="E383"/>
      <c r="F383"/>
      <c r="G383"/>
      <c r="H383"/>
      <c r="I383"/>
      <c r="J383"/>
      <c r="K383"/>
      <c r="L383"/>
      <c r="M383"/>
      <c r="N383"/>
      <c r="O383" s="250"/>
    </row>
    <row r="384" spans="1:15" ht="15" hidden="1" x14ac:dyDescent="0.25">
      <c r="A384"/>
      <c r="B384"/>
      <c r="C384"/>
      <c r="D384"/>
      <c r="E384"/>
      <c r="F384"/>
      <c r="G384"/>
      <c r="H384"/>
      <c r="I384"/>
      <c r="J384"/>
      <c r="K384"/>
      <c r="L384"/>
      <c r="M384"/>
      <c r="N384"/>
      <c r="O384" s="250"/>
    </row>
    <row r="385" spans="1:15" ht="15" hidden="1" x14ac:dyDescent="0.25">
      <c r="A385"/>
      <c r="B385"/>
      <c r="C385"/>
      <c r="D385"/>
      <c r="E385"/>
      <c r="F385"/>
      <c r="G385"/>
      <c r="H385"/>
      <c r="I385"/>
      <c r="J385"/>
      <c r="K385"/>
      <c r="L385"/>
      <c r="M385"/>
      <c r="N385"/>
      <c r="O385" s="250"/>
    </row>
    <row r="386" spans="1:15" ht="15" hidden="1" x14ac:dyDescent="0.25">
      <c r="A386"/>
      <c r="B386"/>
      <c r="C386"/>
      <c r="D386"/>
      <c r="E386"/>
      <c r="F386"/>
      <c r="G386"/>
      <c r="H386"/>
      <c r="I386"/>
      <c r="J386"/>
      <c r="K386"/>
      <c r="L386"/>
      <c r="M386"/>
      <c r="N386"/>
      <c r="O386" s="250"/>
    </row>
    <row r="387" spans="1:15" ht="15" hidden="1" x14ac:dyDescent="0.25">
      <c r="A387"/>
      <c r="B387"/>
      <c r="C387"/>
      <c r="D387"/>
      <c r="E387"/>
      <c r="F387"/>
      <c r="G387"/>
      <c r="H387"/>
      <c r="I387"/>
      <c r="J387"/>
      <c r="K387"/>
      <c r="L387"/>
      <c r="M387"/>
      <c r="N387"/>
      <c r="O387" s="250"/>
    </row>
    <row r="388" spans="1:15" ht="15" hidden="1" x14ac:dyDescent="0.25">
      <c r="A388"/>
      <c r="B388"/>
      <c r="C388"/>
      <c r="D388"/>
      <c r="E388"/>
      <c r="F388"/>
      <c r="G388"/>
      <c r="H388"/>
      <c r="I388"/>
      <c r="J388"/>
      <c r="K388"/>
      <c r="L388"/>
      <c r="M388"/>
      <c r="N388"/>
      <c r="O388" s="250"/>
    </row>
    <row r="389" spans="1:15" ht="15" hidden="1" x14ac:dyDescent="0.25">
      <c r="A389"/>
      <c r="B389"/>
      <c r="C389"/>
      <c r="D389"/>
      <c r="E389"/>
      <c r="F389"/>
      <c r="G389"/>
      <c r="H389"/>
      <c r="I389"/>
      <c r="J389"/>
      <c r="K389"/>
      <c r="L389"/>
      <c r="M389"/>
      <c r="N389"/>
      <c r="O389" s="250"/>
    </row>
    <row r="390" spans="1:15" ht="15" hidden="1" x14ac:dyDescent="0.25">
      <c r="A390"/>
      <c r="B390"/>
      <c r="C390"/>
      <c r="D390"/>
      <c r="E390"/>
      <c r="F390"/>
      <c r="G390"/>
      <c r="H390"/>
      <c r="I390"/>
      <c r="J390"/>
      <c r="K390"/>
      <c r="L390"/>
      <c r="M390"/>
      <c r="N390"/>
      <c r="O390" s="250"/>
    </row>
    <row r="391" spans="1:15" ht="15" hidden="1" x14ac:dyDescent="0.25">
      <c r="A391"/>
      <c r="B391"/>
      <c r="C391"/>
      <c r="D391"/>
      <c r="E391"/>
      <c r="F391"/>
      <c r="G391"/>
      <c r="H391"/>
      <c r="I391"/>
      <c r="J391"/>
      <c r="K391"/>
      <c r="L391"/>
      <c r="M391"/>
      <c r="N391"/>
      <c r="O391" s="250"/>
    </row>
    <row r="392" spans="1:15" ht="15" hidden="1" x14ac:dyDescent="0.25">
      <c r="A392"/>
      <c r="B392"/>
      <c r="C392"/>
      <c r="D392"/>
      <c r="E392"/>
      <c r="F392"/>
      <c r="G392"/>
      <c r="H392"/>
      <c r="I392"/>
      <c r="J392"/>
      <c r="K392"/>
      <c r="L392"/>
      <c r="M392"/>
      <c r="N392"/>
      <c r="O392" s="250"/>
    </row>
    <row r="393" spans="1:15" ht="15" hidden="1" x14ac:dyDescent="0.25">
      <c r="A393"/>
      <c r="B393"/>
      <c r="C393"/>
      <c r="D393"/>
      <c r="E393"/>
      <c r="F393"/>
      <c r="G393"/>
      <c r="H393"/>
      <c r="I393"/>
      <c r="J393"/>
      <c r="K393"/>
      <c r="L393"/>
      <c r="M393"/>
      <c r="N393"/>
      <c r="O393" s="250"/>
    </row>
    <row r="394" spans="1:15" ht="15" hidden="1" x14ac:dyDescent="0.25">
      <c r="A394"/>
      <c r="B394"/>
      <c r="C394"/>
      <c r="D394"/>
      <c r="E394"/>
      <c r="F394"/>
      <c r="G394"/>
      <c r="H394"/>
      <c r="I394"/>
      <c r="J394"/>
      <c r="K394"/>
      <c r="L394"/>
      <c r="M394"/>
      <c r="N394"/>
      <c r="O394" s="250"/>
    </row>
    <row r="395" spans="1:15" ht="15" hidden="1" x14ac:dyDescent="0.25">
      <c r="A395"/>
      <c r="B395"/>
      <c r="C395"/>
      <c r="D395"/>
      <c r="E395"/>
      <c r="F395"/>
      <c r="G395"/>
      <c r="H395"/>
      <c r="I395"/>
      <c r="J395"/>
      <c r="K395"/>
      <c r="L395"/>
      <c r="M395"/>
      <c r="N395"/>
      <c r="O395" s="250"/>
    </row>
    <row r="396" spans="1:15" ht="15" hidden="1" x14ac:dyDescent="0.25">
      <c r="A396"/>
      <c r="B396"/>
      <c r="C396"/>
      <c r="D396"/>
      <c r="E396"/>
      <c r="F396"/>
      <c r="G396"/>
      <c r="H396"/>
      <c r="I396"/>
      <c r="J396"/>
      <c r="K396"/>
      <c r="L396"/>
      <c r="M396"/>
      <c r="N396"/>
      <c r="O396" s="250"/>
    </row>
    <row r="397" spans="1:15" ht="15" hidden="1" x14ac:dyDescent="0.25">
      <c r="A397"/>
      <c r="B397"/>
      <c r="C397"/>
      <c r="D397"/>
      <c r="E397"/>
      <c r="F397"/>
      <c r="G397"/>
      <c r="H397"/>
      <c r="I397"/>
      <c r="J397"/>
      <c r="K397"/>
      <c r="L397"/>
      <c r="M397"/>
      <c r="N397"/>
      <c r="O397" s="250"/>
    </row>
    <row r="398" spans="1:15" ht="15" hidden="1" x14ac:dyDescent="0.25">
      <c r="A398"/>
      <c r="B398"/>
      <c r="C398"/>
      <c r="D398"/>
      <c r="E398"/>
      <c r="F398"/>
      <c r="G398"/>
      <c r="H398"/>
      <c r="I398"/>
      <c r="J398"/>
      <c r="K398"/>
      <c r="L398"/>
      <c r="M398"/>
      <c r="N398"/>
      <c r="O398" s="250"/>
    </row>
    <row r="399" spans="1:15" ht="15" hidden="1" x14ac:dyDescent="0.25">
      <c r="A399"/>
      <c r="B399"/>
      <c r="C399"/>
      <c r="D399"/>
      <c r="E399"/>
      <c r="F399"/>
      <c r="G399"/>
      <c r="H399"/>
      <c r="I399"/>
      <c r="J399"/>
      <c r="K399"/>
      <c r="L399"/>
      <c r="M399"/>
      <c r="N399"/>
      <c r="O399" s="250"/>
    </row>
    <row r="400" spans="1:15" ht="15" hidden="1" x14ac:dyDescent="0.25">
      <c r="A400"/>
      <c r="B400"/>
      <c r="C400"/>
      <c r="D400"/>
      <c r="E400"/>
      <c r="F400"/>
      <c r="G400"/>
      <c r="H400"/>
      <c r="I400"/>
      <c r="J400"/>
      <c r="K400"/>
      <c r="L400"/>
      <c r="M400"/>
      <c r="N400"/>
      <c r="O400" s="250"/>
    </row>
    <row r="401" spans="1:15" ht="15" hidden="1" x14ac:dyDescent="0.25">
      <c r="A401"/>
      <c r="B401"/>
      <c r="C401"/>
      <c r="D401"/>
      <c r="E401"/>
      <c r="F401"/>
      <c r="G401"/>
      <c r="H401"/>
      <c r="I401"/>
      <c r="J401"/>
      <c r="K401"/>
      <c r="L401"/>
      <c r="M401"/>
      <c r="N401"/>
      <c r="O401" s="250"/>
    </row>
    <row r="402" spans="1:15" ht="15" hidden="1" x14ac:dyDescent="0.25">
      <c r="A402"/>
      <c r="B402"/>
      <c r="C402"/>
      <c r="D402"/>
      <c r="E402"/>
      <c r="F402"/>
      <c r="G402"/>
      <c r="H402"/>
      <c r="I402"/>
      <c r="J402"/>
      <c r="K402"/>
      <c r="L402"/>
      <c r="M402"/>
      <c r="N402"/>
      <c r="O402" s="250"/>
    </row>
    <row r="403" spans="1:15" ht="15" hidden="1" x14ac:dyDescent="0.25">
      <c r="A403"/>
      <c r="B403"/>
      <c r="C403"/>
      <c r="D403"/>
      <c r="E403"/>
      <c r="F403"/>
      <c r="G403"/>
      <c r="H403"/>
      <c r="I403"/>
      <c r="J403"/>
      <c r="K403"/>
      <c r="L403"/>
      <c r="M403"/>
      <c r="N403"/>
      <c r="O403" s="250"/>
    </row>
    <row r="404" spans="1:15" ht="15" hidden="1" x14ac:dyDescent="0.25">
      <c r="A404"/>
      <c r="B404"/>
      <c r="C404"/>
      <c r="D404"/>
      <c r="E404"/>
      <c r="F404"/>
      <c r="G404"/>
      <c r="H404"/>
      <c r="I404"/>
      <c r="J404"/>
      <c r="K404"/>
      <c r="L404"/>
      <c r="M404"/>
      <c r="N404"/>
      <c r="O404" s="250"/>
    </row>
    <row r="405" spans="1:15" ht="15" hidden="1" x14ac:dyDescent="0.25">
      <c r="A405"/>
      <c r="B405"/>
      <c r="C405"/>
      <c r="D405"/>
      <c r="E405"/>
      <c r="F405"/>
      <c r="G405"/>
      <c r="H405"/>
      <c r="I405"/>
      <c r="J405"/>
      <c r="K405"/>
      <c r="L405"/>
      <c r="M405"/>
      <c r="N405"/>
      <c r="O405" s="250"/>
    </row>
    <row r="406" spans="1:15" ht="15" hidden="1" x14ac:dyDescent="0.25">
      <c r="A406"/>
      <c r="B406"/>
      <c r="C406"/>
      <c r="D406"/>
      <c r="E406"/>
      <c r="F406"/>
      <c r="G406"/>
      <c r="H406"/>
      <c r="I406"/>
      <c r="J406"/>
      <c r="K406"/>
      <c r="L406"/>
      <c r="M406"/>
      <c r="N406"/>
      <c r="O406" s="250"/>
    </row>
    <row r="407" spans="1:15" ht="15" hidden="1" x14ac:dyDescent="0.25">
      <c r="A407"/>
      <c r="B407"/>
      <c r="C407"/>
      <c r="D407"/>
      <c r="E407"/>
      <c r="F407"/>
      <c r="G407"/>
      <c r="H407"/>
      <c r="I407"/>
      <c r="J407"/>
      <c r="K407"/>
      <c r="L407"/>
      <c r="M407"/>
      <c r="N407"/>
      <c r="O407" s="250"/>
    </row>
    <row r="408" spans="1:15" ht="15" hidden="1" x14ac:dyDescent="0.25">
      <c r="A408"/>
      <c r="B408"/>
      <c r="C408"/>
      <c r="D408"/>
      <c r="E408"/>
      <c r="F408"/>
      <c r="G408"/>
      <c r="H408"/>
      <c r="I408"/>
      <c r="J408"/>
      <c r="K408"/>
      <c r="L408"/>
      <c r="M408"/>
      <c r="N408"/>
      <c r="O408" s="250"/>
    </row>
    <row r="409" spans="1:15" ht="15" hidden="1" x14ac:dyDescent="0.25">
      <c r="A409"/>
      <c r="B409"/>
      <c r="C409"/>
      <c r="D409"/>
      <c r="E409"/>
      <c r="F409"/>
      <c r="G409"/>
      <c r="H409"/>
      <c r="I409"/>
      <c r="J409"/>
      <c r="K409"/>
      <c r="L409"/>
      <c r="M409"/>
      <c r="N409"/>
      <c r="O409" s="250"/>
    </row>
    <row r="410" spans="1:15" ht="15" hidden="1" x14ac:dyDescent="0.25">
      <c r="A410"/>
      <c r="B410"/>
      <c r="C410"/>
      <c r="D410"/>
      <c r="E410"/>
      <c r="F410"/>
      <c r="G410"/>
      <c r="H410"/>
      <c r="I410"/>
      <c r="J410"/>
      <c r="K410"/>
      <c r="L410"/>
      <c r="M410"/>
      <c r="N410"/>
      <c r="O410" s="250"/>
    </row>
    <row r="411" spans="1:15" ht="15" hidden="1" x14ac:dyDescent="0.25">
      <c r="A411"/>
      <c r="B411"/>
      <c r="C411"/>
      <c r="D411"/>
      <c r="E411"/>
      <c r="F411"/>
      <c r="G411"/>
      <c r="H411"/>
      <c r="I411"/>
      <c r="J411"/>
      <c r="K411"/>
      <c r="L411"/>
      <c r="M411"/>
      <c r="N411"/>
      <c r="O411" s="250"/>
    </row>
    <row r="412" spans="1:15" ht="15" hidden="1" x14ac:dyDescent="0.25">
      <c r="A412"/>
      <c r="B412"/>
      <c r="C412"/>
      <c r="D412"/>
      <c r="E412"/>
      <c r="F412"/>
      <c r="G412"/>
      <c r="H412"/>
      <c r="I412"/>
      <c r="J412"/>
      <c r="K412"/>
      <c r="L412"/>
      <c r="M412"/>
      <c r="N412"/>
      <c r="O412" s="250"/>
    </row>
    <row r="413" spans="1:15" ht="15" hidden="1" x14ac:dyDescent="0.25">
      <c r="A413"/>
      <c r="B413"/>
      <c r="C413"/>
      <c r="D413"/>
      <c r="E413"/>
      <c r="F413"/>
      <c r="G413"/>
      <c r="H413"/>
      <c r="I413"/>
      <c r="J413"/>
      <c r="K413"/>
      <c r="L413"/>
      <c r="M413"/>
      <c r="N413"/>
      <c r="O413" s="250"/>
    </row>
    <row r="414" spans="1:15" ht="15" hidden="1" x14ac:dyDescent="0.25">
      <c r="A414"/>
      <c r="B414"/>
      <c r="C414"/>
      <c r="D414"/>
      <c r="E414"/>
      <c r="F414"/>
      <c r="G414"/>
      <c r="H414"/>
      <c r="I414"/>
      <c r="J414"/>
      <c r="K414"/>
      <c r="L414"/>
      <c r="M414"/>
      <c r="N414"/>
      <c r="O414" s="250"/>
    </row>
    <row r="415" spans="1:15" ht="15" hidden="1" x14ac:dyDescent="0.25">
      <c r="A415"/>
      <c r="B415"/>
      <c r="C415"/>
      <c r="D415"/>
      <c r="E415"/>
      <c r="F415"/>
      <c r="G415"/>
      <c r="H415"/>
      <c r="I415"/>
      <c r="J415"/>
      <c r="K415"/>
      <c r="L415"/>
      <c r="M415"/>
      <c r="N415"/>
      <c r="O415" s="250"/>
    </row>
    <row r="416" spans="1:15" ht="15" hidden="1" x14ac:dyDescent="0.25">
      <c r="A416"/>
      <c r="B416"/>
      <c r="C416"/>
      <c r="D416"/>
      <c r="E416"/>
      <c r="F416"/>
      <c r="G416"/>
      <c r="H416"/>
      <c r="I416"/>
      <c r="J416"/>
      <c r="K416"/>
      <c r="L416"/>
      <c r="M416"/>
      <c r="N416"/>
      <c r="O416" s="250"/>
    </row>
    <row r="417" spans="1:15" ht="15" hidden="1" x14ac:dyDescent="0.25">
      <c r="A417"/>
      <c r="B417"/>
      <c r="C417"/>
      <c r="D417"/>
      <c r="E417"/>
      <c r="F417"/>
      <c r="G417"/>
      <c r="H417"/>
      <c r="I417"/>
      <c r="J417"/>
      <c r="K417"/>
      <c r="L417"/>
      <c r="M417"/>
      <c r="N417"/>
      <c r="O417" s="250"/>
    </row>
    <row r="418" spans="1:15" ht="15" hidden="1" x14ac:dyDescent="0.25">
      <c r="A418"/>
      <c r="B418"/>
      <c r="C418"/>
      <c r="D418"/>
      <c r="E418"/>
      <c r="F418"/>
      <c r="G418"/>
      <c r="H418"/>
      <c r="I418"/>
      <c r="J418"/>
      <c r="K418"/>
      <c r="L418"/>
      <c r="M418"/>
      <c r="N418"/>
      <c r="O418" s="250"/>
    </row>
    <row r="419" spans="1:15" ht="15" hidden="1" x14ac:dyDescent="0.25">
      <c r="A419"/>
      <c r="B419"/>
      <c r="C419"/>
      <c r="D419"/>
      <c r="E419"/>
      <c r="F419"/>
      <c r="G419"/>
      <c r="H419"/>
      <c r="I419"/>
      <c r="J419"/>
      <c r="K419"/>
      <c r="L419"/>
      <c r="M419"/>
      <c r="N419"/>
      <c r="O419" s="250"/>
    </row>
    <row r="420" spans="1:15" ht="15" hidden="1" x14ac:dyDescent="0.25">
      <c r="A420"/>
      <c r="B420"/>
      <c r="C420"/>
      <c r="D420"/>
      <c r="E420"/>
      <c r="F420"/>
      <c r="G420"/>
      <c r="H420"/>
      <c r="I420"/>
      <c r="J420"/>
      <c r="K420"/>
      <c r="L420"/>
      <c r="M420"/>
      <c r="N420"/>
      <c r="O420" s="250"/>
    </row>
    <row r="421" spans="1:15" ht="15" hidden="1" x14ac:dyDescent="0.25">
      <c r="A421"/>
      <c r="B421"/>
      <c r="C421"/>
      <c r="D421"/>
      <c r="E421"/>
      <c r="F421"/>
      <c r="G421"/>
      <c r="H421"/>
      <c r="I421"/>
      <c r="J421"/>
      <c r="K421"/>
      <c r="L421"/>
      <c r="M421"/>
      <c r="N421"/>
      <c r="O421" s="250"/>
    </row>
    <row r="422" spans="1:15" ht="15" hidden="1" x14ac:dyDescent="0.25">
      <c r="A422"/>
      <c r="B422"/>
      <c r="C422"/>
      <c r="D422"/>
      <c r="E422"/>
      <c r="F422"/>
      <c r="G422"/>
      <c r="H422"/>
      <c r="I422"/>
      <c r="J422"/>
      <c r="K422"/>
      <c r="L422"/>
      <c r="M422"/>
      <c r="N422"/>
      <c r="O422" s="250"/>
    </row>
    <row r="423" spans="1:15" ht="15" hidden="1" x14ac:dyDescent="0.25">
      <c r="A423"/>
      <c r="B423"/>
      <c r="C423"/>
      <c r="D423"/>
      <c r="E423"/>
      <c r="F423"/>
      <c r="G423"/>
      <c r="H423"/>
      <c r="I423"/>
      <c r="J423"/>
      <c r="K423"/>
      <c r="L423"/>
      <c r="M423"/>
      <c r="N423"/>
      <c r="O423" s="250"/>
    </row>
    <row r="424" spans="1:15" ht="15" hidden="1" x14ac:dyDescent="0.25">
      <c r="A424"/>
      <c r="B424"/>
      <c r="C424"/>
      <c r="D424"/>
      <c r="E424"/>
      <c r="F424"/>
      <c r="G424"/>
      <c r="H424"/>
      <c r="I424"/>
      <c r="J424"/>
      <c r="K424"/>
      <c r="L424"/>
      <c r="M424"/>
      <c r="N424"/>
      <c r="O424" s="250"/>
    </row>
    <row r="425" spans="1:15" ht="15" hidden="1" x14ac:dyDescent="0.25">
      <c r="A425"/>
      <c r="B425"/>
      <c r="C425"/>
      <c r="D425"/>
      <c r="E425"/>
      <c r="F425"/>
      <c r="G425"/>
      <c r="H425"/>
      <c r="I425"/>
      <c r="J425"/>
      <c r="K425"/>
      <c r="L425"/>
      <c r="M425"/>
      <c r="N425"/>
      <c r="O425" s="250"/>
    </row>
    <row r="426" spans="1:15" ht="15" hidden="1" x14ac:dyDescent="0.25">
      <c r="A426"/>
      <c r="B426"/>
      <c r="C426"/>
      <c r="D426"/>
      <c r="E426"/>
      <c r="F426"/>
      <c r="G426"/>
      <c r="H426"/>
      <c r="I426"/>
      <c r="J426"/>
      <c r="K426"/>
      <c r="L426"/>
      <c r="M426"/>
      <c r="N426"/>
      <c r="O426" s="250"/>
    </row>
    <row r="427" spans="1:15" ht="15" hidden="1" x14ac:dyDescent="0.25">
      <c r="A427"/>
      <c r="B427"/>
      <c r="C427"/>
      <c r="D427"/>
      <c r="E427"/>
      <c r="F427"/>
      <c r="G427"/>
      <c r="H427"/>
      <c r="I427"/>
      <c r="J427"/>
      <c r="K427"/>
      <c r="L427"/>
      <c r="M427"/>
      <c r="N427"/>
      <c r="O427" s="250"/>
    </row>
    <row r="428" spans="1:15" ht="15" hidden="1" x14ac:dyDescent="0.25">
      <c r="A428"/>
      <c r="B428"/>
      <c r="C428"/>
      <c r="D428"/>
      <c r="E428"/>
      <c r="F428"/>
      <c r="G428"/>
      <c r="H428"/>
      <c r="I428"/>
      <c r="J428"/>
      <c r="K428"/>
      <c r="L428"/>
      <c r="M428"/>
      <c r="N428"/>
      <c r="O428" s="250"/>
    </row>
    <row r="429" spans="1:15" ht="15" hidden="1" x14ac:dyDescent="0.25">
      <c r="A429"/>
      <c r="B429"/>
      <c r="C429"/>
      <c r="D429"/>
      <c r="E429"/>
      <c r="F429"/>
      <c r="G429"/>
      <c r="H429"/>
      <c r="I429"/>
      <c r="J429"/>
      <c r="K429"/>
      <c r="L429"/>
      <c r="M429"/>
      <c r="N429"/>
      <c r="O429" s="250"/>
    </row>
    <row r="430" spans="1:15" ht="15" hidden="1" x14ac:dyDescent="0.25">
      <c r="A430"/>
      <c r="B430"/>
      <c r="C430"/>
      <c r="D430"/>
      <c r="E430"/>
      <c r="F430"/>
      <c r="G430"/>
      <c r="H430"/>
      <c r="I430"/>
      <c r="J430"/>
      <c r="K430"/>
      <c r="L430"/>
      <c r="M430"/>
      <c r="N430"/>
      <c r="O430" s="250"/>
    </row>
    <row r="431" spans="1:15" ht="15" hidden="1" x14ac:dyDescent="0.25">
      <c r="A431"/>
      <c r="B431"/>
      <c r="C431"/>
      <c r="D431"/>
      <c r="E431"/>
      <c r="F431"/>
      <c r="G431"/>
      <c r="H431"/>
      <c r="I431"/>
      <c r="J431"/>
      <c r="K431"/>
      <c r="L431"/>
      <c r="M431"/>
      <c r="N431"/>
      <c r="O431" s="250"/>
    </row>
    <row r="432" spans="1:15" ht="15" hidden="1" x14ac:dyDescent="0.25">
      <c r="A432"/>
      <c r="B432"/>
      <c r="C432"/>
      <c r="D432"/>
      <c r="E432"/>
      <c r="F432"/>
      <c r="G432"/>
      <c r="H432"/>
      <c r="I432"/>
      <c r="J432"/>
      <c r="K432"/>
      <c r="L432"/>
      <c r="M432"/>
      <c r="N432"/>
      <c r="O432" s="250"/>
    </row>
    <row r="433" spans="1:15" ht="15" hidden="1" x14ac:dyDescent="0.25">
      <c r="A433"/>
      <c r="B433"/>
      <c r="C433"/>
      <c r="D433"/>
      <c r="E433"/>
      <c r="F433"/>
      <c r="G433"/>
      <c r="H433"/>
      <c r="I433"/>
      <c r="J433"/>
      <c r="K433"/>
      <c r="L433"/>
      <c r="M433"/>
      <c r="N433"/>
      <c r="O433" s="250"/>
    </row>
    <row r="434" spans="1:15" ht="15" hidden="1" x14ac:dyDescent="0.25">
      <c r="A434"/>
      <c r="B434"/>
      <c r="C434"/>
      <c r="D434"/>
      <c r="E434"/>
      <c r="F434"/>
      <c r="G434"/>
      <c r="H434"/>
      <c r="I434"/>
      <c r="J434"/>
      <c r="K434"/>
      <c r="L434"/>
      <c r="M434"/>
      <c r="N434"/>
      <c r="O434" s="250"/>
    </row>
    <row r="435" spans="1:15" ht="15" hidden="1" x14ac:dyDescent="0.25">
      <c r="A435"/>
      <c r="B435"/>
      <c r="C435"/>
      <c r="D435"/>
      <c r="E435"/>
      <c r="F435"/>
      <c r="G435"/>
      <c r="H435"/>
      <c r="I435"/>
      <c r="J435"/>
      <c r="K435"/>
      <c r="L435"/>
      <c r="M435"/>
      <c r="N435"/>
      <c r="O435" s="250"/>
    </row>
    <row r="436" spans="1:15" ht="15" hidden="1" x14ac:dyDescent="0.25">
      <c r="A436"/>
      <c r="B436"/>
      <c r="C436"/>
      <c r="D436"/>
      <c r="E436"/>
      <c r="F436"/>
      <c r="G436"/>
      <c r="H436"/>
      <c r="I436"/>
      <c r="J436"/>
      <c r="K436"/>
      <c r="L436"/>
      <c r="M436"/>
      <c r="N436"/>
      <c r="O436" s="250"/>
    </row>
    <row r="437" spans="1:15" ht="15" hidden="1" x14ac:dyDescent="0.25">
      <c r="A437"/>
      <c r="B437"/>
      <c r="C437"/>
      <c r="D437"/>
      <c r="E437"/>
      <c r="F437"/>
      <c r="G437"/>
      <c r="H437"/>
      <c r="I437"/>
      <c r="J437"/>
      <c r="K437"/>
      <c r="L437"/>
      <c r="M437"/>
      <c r="N437"/>
      <c r="O437" s="250"/>
    </row>
    <row r="438" spans="1:15" ht="15" hidden="1" x14ac:dyDescent="0.25">
      <c r="A438"/>
      <c r="B438"/>
      <c r="C438"/>
      <c r="D438"/>
      <c r="E438"/>
      <c r="F438"/>
      <c r="G438"/>
      <c r="H438"/>
      <c r="I438"/>
      <c r="J438"/>
      <c r="K438"/>
      <c r="L438"/>
      <c r="M438"/>
      <c r="N438"/>
      <c r="O438" s="250"/>
    </row>
    <row r="439" spans="1:15" ht="15" hidden="1" x14ac:dyDescent="0.25">
      <c r="A439"/>
      <c r="B439"/>
      <c r="C439"/>
      <c r="D439"/>
      <c r="E439"/>
      <c r="F439"/>
      <c r="G439"/>
      <c r="H439"/>
      <c r="I439"/>
      <c r="J439"/>
      <c r="K439"/>
      <c r="L439"/>
      <c r="M439"/>
      <c r="N439"/>
      <c r="O439" s="250"/>
    </row>
    <row r="440" spans="1:15" ht="15" hidden="1" x14ac:dyDescent="0.25">
      <c r="A440"/>
      <c r="B440"/>
      <c r="C440"/>
      <c r="D440"/>
      <c r="E440"/>
      <c r="F440"/>
      <c r="G440"/>
      <c r="H440"/>
      <c r="I440"/>
      <c r="J440"/>
      <c r="K440"/>
      <c r="L440"/>
      <c r="M440"/>
      <c r="N440"/>
      <c r="O440" s="250"/>
    </row>
    <row r="441" spans="1:15" ht="15" hidden="1" x14ac:dyDescent="0.25">
      <c r="A441"/>
      <c r="B441"/>
      <c r="C441"/>
      <c r="D441"/>
      <c r="E441"/>
      <c r="F441"/>
      <c r="G441"/>
      <c r="H441"/>
      <c r="I441"/>
      <c r="J441"/>
      <c r="K441"/>
      <c r="L441"/>
      <c r="M441"/>
      <c r="N441"/>
      <c r="O441" s="250"/>
    </row>
    <row r="442" spans="1:15" ht="15" hidden="1" x14ac:dyDescent="0.25">
      <c r="A442"/>
      <c r="B442"/>
      <c r="C442"/>
      <c r="D442"/>
      <c r="E442"/>
      <c r="F442"/>
      <c r="G442"/>
      <c r="H442"/>
      <c r="I442"/>
      <c r="J442"/>
      <c r="K442"/>
      <c r="L442"/>
      <c r="M442"/>
      <c r="N442"/>
      <c r="O442" s="250"/>
    </row>
    <row r="443" spans="1:15" ht="15" hidden="1" x14ac:dyDescent="0.25">
      <c r="A443"/>
      <c r="B443"/>
      <c r="C443"/>
      <c r="D443"/>
      <c r="E443"/>
      <c r="F443"/>
      <c r="G443"/>
      <c r="H443"/>
      <c r="I443"/>
      <c r="J443"/>
      <c r="K443"/>
      <c r="L443"/>
      <c r="M443"/>
      <c r="N443"/>
      <c r="O443" s="250"/>
    </row>
    <row r="444" spans="1:15" ht="15" hidden="1" x14ac:dyDescent="0.25">
      <c r="A444"/>
      <c r="B444"/>
      <c r="C444"/>
      <c r="D444"/>
      <c r="E444"/>
      <c r="F444"/>
      <c r="G444"/>
      <c r="H444"/>
      <c r="I444"/>
      <c r="J444"/>
      <c r="K444"/>
      <c r="L444"/>
      <c r="M444"/>
      <c r="N444"/>
      <c r="O444" s="250"/>
    </row>
    <row r="445" spans="1:15" ht="15" hidden="1" x14ac:dyDescent="0.25">
      <c r="A445"/>
      <c r="B445"/>
      <c r="C445"/>
      <c r="D445"/>
      <c r="E445"/>
      <c r="F445"/>
      <c r="G445"/>
      <c r="H445"/>
      <c r="I445"/>
      <c r="J445"/>
      <c r="K445"/>
      <c r="L445"/>
      <c r="M445"/>
      <c r="N445"/>
      <c r="O445" s="250"/>
    </row>
    <row r="446" spans="1:15" ht="15" hidden="1" x14ac:dyDescent="0.25">
      <c r="A446"/>
      <c r="B446"/>
      <c r="C446"/>
      <c r="D446"/>
      <c r="E446"/>
      <c r="F446"/>
      <c r="G446"/>
      <c r="H446"/>
      <c r="I446"/>
      <c r="J446"/>
      <c r="K446"/>
      <c r="L446"/>
      <c r="M446"/>
      <c r="N446"/>
      <c r="O446" s="250"/>
    </row>
    <row r="447" spans="1:15" ht="15" hidden="1" x14ac:dyDescent="0.25">
      <c r="A447"/>
      <c r="B447"/>
      <c r="C447"/>
      <c r="D447"/>
      <c r="E447"/>
      <c r="F447"/>
      <c r="G447"/>
      <c r="H447"/>
      <c r="I447"/>
      <c r="J447"/>
      <c r="K447"/>
      <c r="L447"/>
      <c r="M447"/>
      <c r="N447"/>
      <c r="O447" s="250"/>
    </row>
    <row r="448" spans="1:15" ht="15" hidden="1" x14ac:dyDescent="0.25">
      <c r="A448"/>
      <c r="B448"/>
      <c r="C448"/>
      <c r="D448"/>
      <c r="E448"/>
      <c r="F448"/>
      <c r="G448"/>
      <c r="H448"/>
      <c r="I448"/>
      <c r="J448"/>
      <c r="K448"/>
      <c r="L448"/>
      <c r="M448"/>
      <c r="N448"/>
      <c r="O448" s="250"/>
    </row>
    <row r="449" spans="1:15" ht="15" hidden="1" x14ac:dyDescent="0.25">
      <c r="A449"/>
      <c r="B449"/>
      <c r="C449"/>
      <c r="D449"/>
      <c r="E449"/>
      <c r="F449"/>
      <c r="G449"/>
      <c r="H449"/>
      <c r="I449"/>
      <c r="J449"/>
      <c r="K449"/>
      <c r="L449"/>
      <c r="M449"/>
      <c r="N449"/>
      <c r="O449" s="250"/>
    </row>
    <row r="450" spans="1:15" ht="15" hidden="1" x14ac:dyDescent="0.25">
      <c r="A450"/>
      <c r="B450"/>
      <c r="C450"/>
      <c r="D450"/>
      <c r="E450"/>
      <c r="F450"/>
      <c r="G450"/>
      <c r="H450"/>
      <c r="I450"/>
      <c r="J450"/>
      <c r="K450"/>
      <c r="L450"/>
      <c r="M450"/>
      <c r="N450"/>
      <c r="O450" s="250"/>
    </row>
    <row r="451" spans="1:15" ht="15" hidden="1" x14ac:dyDescent="0.25">
      <c r="A451"/>
      <c r="B451"/>
      <c r="C451"/>
      <c r="D451"/>
      <c r="E451"/>
      <c r="F451"/>
      <c r="G451"/>
      <c r="H451"/>
      <c r="I451"/>
      <c r="J451"/>
      <c r="K451"/>
      <c r="L451"/>
      <c r="M451"/>
      <c r="N451"/>
      <c r="O451" s="250"/>
    </row>
    <row r="452" spans="1:15" ht="15" hidden="1" x14ac:dyDescent="0.25">
      <c r="A452"/>
      <c r="B452"/>
      <c r="C452"/>
      <c r="D452"/>
      <c r="E452"/>
      <c r="F452"/>
      <c r="G452"/>
      <c r="H452"/>
      <c r="I452"/>
      <c r="J452"/>
      <c r="K452"/>
      <c r="L452"/>
      <c r="M452"/>
      <c r="N452"/>
      <c r="O452" s="250"/>
    </row>
    <row r="453" spans="1:15" ht="15" hidden="1" x14ac:dyDescent="0.25">
      <c r="A453"/>
      <c r="B453"/>
      <c r="C453"/>
      <c r="D453"/>
      <c r="E453"/>
      <c r="F453"/>
      <c r="G453"/>
      <c r="H453"/>
      <c r="I453"/>
      <c r="J453"/>
      <c r="K453"/>
      <c r="L453"/>
      <c r="M453"/>
      <c r="N453"/>
      <c r="O453" s="250"/>
    </row>
    <row r="454" spans="1:15" ht="15" hidden="1" x14ac:dyDescent="0.25">
      <c r="A454"/>
      <c r="B454"/>
      <c r="C454"/>
      <c r="D454"/>
      <c r="E454"/>
      <c r="F454"/>
      <c r="G454"/>
      <c r="H454"/>
      <c r="I454"/>
      <c r="J454"/>
      <c r="K454"/>
      <c r="L454"/>
      <c r="M454"/>
      <c r="N454"/>
      <c r="O454" s="250"/>
    </row>
    <row r="455" spans="1:15" ht="15" hidden="1" x14ac:dyDescent="0.25">
      <c r="A455"/>
      <c r="B455"/>
      <c r="C455"/>
      <c r="D455"/>
      <c r="E455"/>
      <c r="F455"/>
      <c r="G455"/>
      <c r="H455"/>
      <c r="I455"/>
      <c r="J455"/>
      <c r="K455"/>
      <c r="L455"/>
      <c r="M455"/>
      <c r="N455"/>
      <c r="O455" s="250"/>
    </row>
    <row r="456" spans="1:15" ht="15" hidden="1" x14ac:dyDescent="0.25">
      <c r="A456"/>
      <c r="B456"/>
      <c r="C456"/>
      <c r="D456"/>
      <c r="E456"/>
      <c r="F456"/>
      <c r="G456"/>
      <c r="H456"/>
      <c r="I456"/>
      <c r="J456"/>
      <c r="K456"/>
      <c r="L456"/>
      <c r="M456"/>
      <c r="N456"/>
      <c r="O456" s="250"/>
    </row>
    <row r="457" spans="1:15" ht="15" hidden="1" x14ac:dyDescent="0.25">
      <c r="A457"/>
      <c r="B457"/>
      <c r="C457"/>
      <c r="D457"/>
      <c r="E457"/>
      <c r="F457"/>
      <c r="G457"/>
      <c r="H457"/>
      <c r="I457"/>
      <c r="J457"/>
      <c r="K457"/>
      <c r="L457"/>
      <c r="M457"/>
      <c r="N457"/>
      <c r="O457" s="250"/>
    </row>
    <row r="458" spans="1:15" ht="15" hidden="1" x14ac:dyDescent="0.25">
      <c r="A458"/>
      <c r="B458"/>
      <c r="C458"/>
      <c r="D458"/>
      <c r="E458"/>
      <c r="F458"/>
      <c r="G458"/>
      <c r="H458"/>
      <c r="I458"/>
      <c r="J458"/>
      <c r="K458"/>
      <c r="L458"/>
      <c r="M458"/>
      <c r="N458"/>
      <c r="O458" s="250"/>
    </row>
    <row r="459" spans="1:15" ht="15" hidden="1" x14ac:dyDescent="0.25">
      <c r="A459"/>
      <c r="B459"/>
      <c r="C459"/>
      <c r="D459"/>
      <c r="E459"/>
      <c r="F459"/>
      <c r="G459"/>
      <c r="H459"/>
      <c r="I459"/>
      <c r="J459"/>
      <c r="K459"/>
      <c r="L459"/>
      <c r="M459"/>
      <c r="N459"/>
      <c r="O459" s="250"/>
    </row>
    <row r="460" spans="1:15" ht="15" hidden="1" x14ac:dyDescent="0.25">
      <c r="A460"/>
      <c r="B460"/>
      <c r="C460"/>
      <c r="D460"/>
      <c r="E460"/>
      <c r="F460"/>
      <c r="G460"/>
      <c r="H460"/>
      <c r="I460"/>
      <c r="J460"/>
      <c r="K460"/>
      <c r="L460"/>
      <c r="M460"/>
      <c r="N460"/>
      <c r="O460" s="250"/>
    </row>
    <row r="461" spans="1:15" ht="15" hidden="1" x14ac:dyDescent="0.25">
      <c r="A461"/>
      <c r="B461"/>
      <c r="C461"/>
      <c r="D461"/>
      <c r="E461"/>
      <c r="F461"/>
      <c r="G461"/>
      <c r="H461"/>
      <c r="I461"/>
      <c r="J461"/>
      <c r="K461"/>
      <c r="L461"/>
      <c r="M461"/>
      <c r="N461"/>
      <c r="O461" s="250"/>
    </row>
    <row r="462" spans="1:15" ht="15" hidden="1" x14ac:dyDescent="0.25">
      <c r="A462"/>
      <c r="B462"/>
      <c r="C462"/>
      <c r="D462"/>
      <c r="E462"/>
      <c r="F462"/>
      <c r="G462"/>
      <c r="H462"/>
      <c r="I462"/>
      <c r="J462"/>
      <c r="K462"/>
      <c r="L462"/>
      <c r="M462"/>
      <c r="N462"/>
      <c r="O462" s="250"/>
    </row>
    <row r="463" spans="1:15" ht="15" hidden="1" x14ac:dyDescent="0.25">
      <c r="A463"/>
      <c r="B463"/>
      <c r="C463"/>
      <c r="D463"/>
      <c r="E463"/>
      <c r="F463"/>
      <c r="G463"/>
      <c r="H463"/>
      <c r="I463"/>
      <c r="J463"/>
      <c r="K463"/>
      <c r="L463"/>
      <c r="M463"/>
      <c r="N463"/>
      <c r="O463" s="250"/>
    </row>
    <row r="464" spans="1:15" ht="15" hidden="1" x14ac:dyDescent="0.25">
      <c r="A464"/>
      <c r="B464"/>
      <c r="C464"/>
      <c r="D464"/>
      <c r="E464"/>
      <c r="F464"/>
      <c r="G464"/>
      <c r="H464"/>
      <c r="I464"/>
      <c r="J464"/>
      <c r="K464"/>
      <c r="L464"/>
      <c r="M464"/>
      <c r="N464"/>
      <c r="O464" s="250"/>
    </row>
    <row r="465" spans="1:15" ht="15" hidden="1" x14ac:dyDescent="0.25">
      <c r="A465"/>
      <c r="B465"/>
      <c r="C465"/>
      <c r="D465"/>
      <c r="E465"/>
      <c r="F465"/>
      <c r="G465"/>
      <c r="H465"/>
      <c r="I465"/>
      <c r="J465"/>
      <c r="K465"/>
      <c r="L465"/>
      <c r="M465"/>
      <c r="N465"/>
      <c r="O465" s="250"/>
    </row>
    <row r="466" spans="1:15" ht="15" hidden="1" x14ac:dyDescent="0.25">
      <c r="A466"/>
      <c r="B466"/>
      <c r="C466"/>
      <c r="D466"/>
      <c r="E466"/>
      <c r="F466"/>
      <c r="G466"/>
      <c r="H466"/>
      <c r="I466"/>
      <c r="J466"/>
      <c r="K466"/>
      <c r="L466"/>
      <c r="M466"/>
      <c r="N466"/>
      <c r="O466" s="250"/>
    </row>
    <row r="467" spans="1:15" ht="15" hidden="1" x14ac:dyDescent="0.25">
      <c r="A467"/>
      <c r="B467"/>
      <c r="C467"/>
      <c r="D467"/>
      <c r="E467"/>
      <c r="F467"/>
      <c r="G467"/>
      <c r="H467"/>
      <c r="I467"/>
      <c r="J467"/>
      <c r="K467"/>
      <c r="L467"/>
      <c r="M467"/>
      <c r="N467"/>
      <c r="O467" s="250"/>
    </row>
    <row r="468" spans="1:15" ht="15" hidden="1" x14ac:dyDescent="0.25">
      <c r="A468"/>
      <c r="B468"/>
      <c r="C468"/>
      <c r="D468"/>
      <c r="E468"/>
      <c r="F468"/>
      <c r="G468"/>
      <c r="H468"/>
      <c r="I468"/>
      <c r="J468"/>
      <c r="K468"/>
      <c r="L468"/>
      <c r="M468"/>
      <c r="N468"/>
      <c r="O468" s="250"/>
    </row>
    <row r="469" spans="1:15" ht="15" hidden="1" x14ac:dyDescent="0.25">
      <c r="A469"/>
      <c r="B469"/>
      <c r="C469"/>
      <c r="D469"/>
      <c r="E469"/>
      <c r="F469"/>
      <c r="G469"/>
      <c r="H469"/>
      <c r="I469"/>
      <c r="J469"/>
      <c r="K469"/>
      <c r="L469"/>
      <c r="M469"/>
      <c r="N469"/>
      <c r="O469" s="250"/>
    </row>
    <row r="470" spans="1:15" ht="15" hidden="1" x14ac:dyDescent="0.25">
      <c r="A470"/>
      <c r="B470"/>
      <c r="C470"/>
      <c r="D470"/>
      <c r="E470"/>
      <c r="F470"/>
      <c r="G470"/>
      <c r="H470"/>
      <c r="I470"/>
      <c r="J470"/>
      <c r="K470"/>
      <c r="L470"/>
      <c r="M470"/>
      <c r="N470"/>
      <c r="O470" s="250"/>
    </row>
    <row r="471" spans="1:15" ht="15" hidden="1" x14ac:dyDescent="0.25">
      <c r="A471"/>
      <c r="B471"/>
      <c r="C471"/>
      <c r="D471"/>
      <c r="E471"/>
      <c r="F471"/>
      <c r="G471"/>
      <c r="H471"/>
      <c r="I471"/>
      <c r="J471"/>
      <c r="K471"/>
      <c r="L471"/>
      <c r="M471"/>
      <c r="N471"/>
      <c r="O471" s="250"/>
    </row>
    <row r="472" spans="1:15" ht="15" hidden="1" x14ac:dyDescent="0.25">
      <c r="A472"/>
      <c r="B472"/>
      <c r="C472"/>
      <c r="D472"/>
      <c r="E472"/>
      <c r="F472"/>
      <c r="G472"/>
      <c r="H472"/>
      <c r="I472"/>
      <c r="J472"/>
      <c r="K472"/>
      <c r="L472"/>
      <c r="M472"/>
      <c r="N472"/>
      <c r="O472" s="250"/>
    </row>
    <row r="473" spans="1:15" ht="15" hidden="1" x14ac:dyDescent="0.25">
      <c r="A473"/>
      <c r="B473"/>
      <c r="C473"/>
      <c r="D473"/>
      <c r="E473"/>
      <c r="F473"/>
      <c r="G473"/>
      <c r="H473"/>
      <c r="I473"/>
      <c r="J473"/>
      <c r="K473"/>
      <c r="L473"/>
      <c r="M473"/>
      <c r="N473"/>
      <c r="O473" s="250"/>
    </row>
    <row r="474" spans="1:15" ht="15" hidden="1" x14ac:dyDescent="0.25">
      <c r="A474"/>
      <c r="B474"/>
      <c r="C474"/>
      <c r="D474"/>
      <c r="E474"/>
      <c r="F474"/>
      <c r="G474"/>
      <c r="H474"/>
      <c r="I474"/>
      <c r="J474"/>
      <c r="K474"/>
      <c r="L474"/>
      <c r="M474"/>
      <c r="N474"/>
      <c r="O474" s="250"/>
    </row>
    <row r="475" spans="1:15" ht="15" hidden="1" x14ac:dyDescent="0.25">
      <c r="A475"/>
      <c r="B475"/>
      <c r="C475"/>
      <c r="D475"/>
      <c r="E475"/>
      <c r="F475"/>
      <c r="G475"/>
      <c r="H475"/>
      <c r="I475"/>
      <c r="J475"/>
      <c r="K475"/>
      <c r="L475"/>
      <c r="M475"/>
      <c r="N475"/>
      <c r="O475" s="250"/>
    </row>
    <row r="476" spans="1:15" ht="15" hidden="1" x14ac:dyDescent="0.25">
      <c r="A476"/>
      <c r="B476"/>
      <c r="C476"/>
      <c r="D476"/>
      <c r="E476"/>
      <c r="F476"/>
      <c r="G476"/>
      <c r="H476"/>
      <c r="I476"/>
      <c r="J476"/>
      <c r="K476"/>
      <c r="L476"/>
      <c r="M476"/>
      <c r="N476"/>
      <c r="O476" s="250"/>
    </row>
    <row r="477" spans="1:15" ht="15" hidden="1" x14ac:dyDescent="0.25">
      <c r="A477"/>
      <c r="B477"/>
      <c r="C477"/>
      <c r="D477"/>
      <c r="E477"/>
      <c r="F477"/>
      <c r="G477"/>
      <c r="H477"/>
      <c r="I477"/>
      <c r="J477"/>
      <c r="K477"/>
      <c r="L477"/>
      <c r="M477"/>
      <c r="N477"/>
      <c r="O477" s="250"/>
    </row>
    <row r="478" spans="1:15" ht="15" hidden="1" x14ac:dyDescent="0.25">
      <c r="A478"/>
      <c r="B478"/>
      <c r="C478"/>
      <c r="D478"/>
      <c r="E478"/>
      <c r="F478"/>
      <c r="G478"/>
      <c r="H478"/>
      <c r="I478"/>
      <c r="J478"/>
      <c r="K478"/>
      <c r="L478"/>
      <c r="M478"/>
      <c r="N478"/>
      <c r="O478" s="250"/>
    </row>
    <row r="479" spans="1:15" ht="15" hidden="1" x14ac:dyDescent="0.25">
      <c r="A479"/>
      <c r="B479"/>
      <c r="C479"/>
      <c r="D479"/>
      <c r="E479"/>
      <c r="F479"/>
      <c r="G479"/>
      <c r="H479"/>
      <c r="I479"/>
      <c r="J479"/>
      <c r="K479"/>
      <c r="L479"/>
      <c r="M479"/>
      <c r="N479"/>
      <c r="O479" s="250"/>
    </row>
    <row r="480" spans="1:15" ht="15" hidden="1" x14ac:dyDescent="0.25">
      <c r="A480"/>
      <c r="B480"/>
      <c r="C480"/>
      <c r="D480"/>
      <c r="E480"/>
      <c r="F480"/>
      <c r="G480"/>
      <c r="H480"/>
      <c r="I480"/>
      <c r="J480"/>
      <c r="K480"/>
      <c r="L480"/>
      <c r="M480"/>
      <c r="N480"/>
      <c r="O480" s="250"/>
    </row>
    <row r="481" spans="1:15" ht="15" hidden="1" x14ac:dyDescent="0.25">
      <c r="A481"/>
      <c r="B481"/>
      <c r="C481"/>
      <c r="D481"/>
      <c r="E481"/>
      <c r="F481"/>
      <c r="G481"/>
      <c r="H481"/>
      <c r="I481"/>
      <c r="J481"/>
      <c r="K481"/>
      <c r="L481"/>
      <c r="M481"/>
      <c r="N481"/>
      <c r="O481" s="250"/>
    </row>
    <row r="482" spans="1:15" ht="15" hidden="1" x14ac:dyDescent="0.25">
      <c r="A482"/>
      <c r="B482"/>
      <c r="C482"/>
      <c r="D482"/>
      <c r="E482"/>
      <c r="F482"/>
      <c r="G482"/>
      <c r="H482"/>
      <c r="I482"/>
      <c r="J482"/>
      <c r="K482"/>
      <c r="L482"/>
      <c r="M482"/>
      <c r="N482"/>
      <c r="O482" s="250"/>
    </row>
    <row r="483" spans="1:15" ht="15" hidden="1" x14ac:dyDescent="0.25">
      <c r="A483"/>
      <c r="B483"/>
      <c r="C483"/>
      <c r="D483"/>
      <c r="E483"/>
      <c r="F483"/>
      <c r="G483"/>
      <c r="H483"/>
      <c r="I483"/>
      <c r="J483"/>
      <c r="K483"/>
      <c r="L483"/>
      <c r="M483"/>
      <c r="N483"/>
      <c r="O483" s="250"/>
    </row>
    <row r="484" spans="1:15" ht="15" hidden="1" x14ac:dyDescent="0.25">
      <c r="A484"/>
      <c r="B484"/>
      <c r="C484"/>
      <c r="D484"/>
      <c r="E484"/>
      <c r="F484"/>
      <c r="G484"/>
      <c r="H484"/>
      <c r="I484"/>
      <c r="J484"/>
      <c r="K484"/>
      <c r="L484"/>
      <c r="M484"/>
      <c r="N484"/>
      <c r="O484" s="250"/>
    </row>
    <row r="485" spans="1:15" ht="15" hidden="1" x14ac:dyDescent="0.25">
      <c r="A485"/>
      <c r="B485"/>
      <c r="C485"/>
      <c r="D485"/>
      <c r="E485"/>
      <c r="F485"/>
      <c r="G485"/>
      <c r="H485"/>
      <c r="I485"/>
      <c r="J485"/>
      <c r="K485"/>
      <c r="L485"/>
      <c r="M485"/>
      <c r="N485"/>
      <c r="O485" s="250"/>
    </row>
    <row r="486" spans="1:15" ht="15" hidden="1" x14ac:dyDescent="0.25">
      <c r="A486"/>
      <c r="B486"/>
      <c r="C486"/>
      <c r="D486"/>
      <c r="E486"/>
      <c r="F486"/>
      <c r="G486"/>
      <c r="H486"/>
      <c r="I486"/>
      <c r="J486"/>
      <c r="K486"/>
      <c r="L486"/>
      <c r="M486"/>
      <c r="N486"/>
      <c r="O486" s="250"/>
    </row>
    <row r="487" spans="1:15" ht="15" hidden="1" x14ac:dyDescent="0.25">
      <c r="A487"/>
      <c r="B487"/>
      <c r="C487"/>
      <c r="D487"/>
      <c r="E487"/>
      <c r="F487"/>
      <c r="G487"/>
      <c r="H487"/>
      <c r="I487"/>
      <c r="J487"/>
      <c r="K487"/>
      <c r="L487"/>
      <c r="M487"/>
      <c r="N487"/>
      <c r="O487" s="250"/>
    </row>
    <row r="488" spans="1:15" ht="15" hidden="1" x14ac:dyDescent="0.25">
      <c r="A488"/>
      <c r="B488"/>
      <c r="C488"/>
      <c r="D488"/>
      <c r="E488"/>
      <c r="F488"/>
      <c r="G488"/>
      <c r="H488"/>
      <c r="I488"/>
      <c r="J488"/>
      <c r="K488"/>
      <c r="L488"/>
      <c r="M488"/>
      <c r="N488"/>
      <c r="O488" s="250"/>
    </row>
    <row r="489" spans="1:15" ht="15" hidden="1" x14ac:dyDescent="0.25">
      <c r="A489"/>
      <c r="B489"/>
      <c r="C489"/>
      <c r="D489"/>
      <c r="E489"/>
      <c r="F489"/>
      <c r="G489"/>
      <c r="H489"/>
      <c r="I489"/>
      <c r="J489"/>
      <c r="K489"/>
      <c r="L489"/>
      <c r="M489"/>
      <c r="N489"/>
      <c r="O489" s="250"/>
    </row>
    <row r="490" spans="1:15" ht="15" hidden="1" x14ac:dyDescent="0.25">
      <c r="A490"/>
      <c r="B490"/>
      <c r="C490"/>
      <c r="D490"/>
      <c r="E490"/>
      <c r="F490"/>
      <c r="G490"/>
      <c r="H490"/>
      <c r="I490"/>
      <c r="J490"/>
      <c r="K490"/>
      <c r="L490"/>
      <c r="M490"/>
      <c r="N490"/>
      <c r="O490" s="250"/>
    </row>
    <row r="491" spans="1:15" ht="15" hidden="1" x14ac:dyDescent="0.25">
      <c r="A491"/>
      <c r="B491"/>
      <c r="C491"/>
      <c r="D491"/>
      <c r="E491"/>
      <c r="F491"/>
      <c r="G491"/>
      <c r="H491"/>
      <c r="I491"/>
      <c r="J491"/>
      <c r="K491"/>
      <c r="L491"/>
      <c r="M491"/>
      <c r="N491"/>
      <c r="O491" s="250"/>
    </row>
    <row r="492" spans="1:15" ht="15" hidden="1" x14ac:dyDescent="0.25">
      <c r="A492"/>
      <c r="B492"/>
      <c r="C492"/>
      <c r="D492"/>
      <c r="E492"/>
      <c r="F492"/>
      <c r="G492"/>
      <c r="H492"/>
      <c r="I492"/>
      <c r="J492"/>
      <c r="K492"/>
      <c r="L492"/>
      <c r="M492"/>
      <c r="N492"/>
      <c r="O492" s="250"/>
    </row>
    <row r="493" spans="1:15" ht="15" hidden="1" x14ac:dyDescent="0.25">
      <c r="A493"/>
      <c r="B493"/>
      <c r="C493"/>
      <c r="D493"/>
      <c r="E493"/>
      <c r="F493"/>
      <c r="G493"/>
      <c r="H493"/>
      <c r="I493"/>
      <c r="J493"/>
      <c r="K493"/>
      <c r="L493"/>
      <c r="M493"/>
      <c r="N493"/>
      <c r="O493" s="250"/>
    </row>
    <row r="494" spans="1:15" ht="15" hidden="1" x14ac:dyDescent="0.25">
      <c r="A494"/>
      <c r="B494"/>
      <c r="C494"/>
      <c r="D494"/>
      <c r="E494"/>
      <c r="F494"/>
      <c r="G494"/>
      <c r="H494"/>
      <c r="I494"/>
      <c r="J494"/>
      <c r="K494"/>
      <c r="L494"/>
      <c r="M494"/>
      <c r="N494"/>
      <c r="O494" s="250"/>
    </row>
    <row r="495" spans="1:15" ht="15" hidden="1" x14ac:dyDescent="0.25">
      <c r="A495"/>
      <c r="B495"/>
      <c r="C495"/>
      <c r="D495"/>
      <c r="E495"/>
      <c r="F495"/>
      <c r="G495"/>
      <c r="H495"/>
      <c r="I495"/>
      <c r="J495"/>
      <c r="K495"/>
      <c r="L495"/>
      <c r="M495"/>
      <c r="N495"/>
      <c r="O495" s="250"/>
    </row>
    <row r="496" spans="1:15" ht="15" hidden="1" x14ac:dyDescent="0.25">
      <c r="A496"/>
      <c r="B496"/>
      <c r="C496"/>
      <c r="D496"/>
      <c r="E496"/>
      <c r="F496"/>
      <c r="G496"/>
      <c r="H496"/>
      <c r="I496"/>
      <c r="J496"/>
      <c r="K496"/>
      <c r="L496"/>
      <c r="M496"/>
      <c r="N496"/>
      <c r="O496" s="250"/>
    </row>
    <row r="497" spans="1:15" ht="15" hidden="1" x14ac:dyDescent="0.25">
      <c r="A497"/>
      <c r="B497"/>
      <c r="C497"/>
      <c r="D497"/>
      <c r="E497"/>
      <c r="F497"/>
      <c r="G497"/>
      <c r="H497"/>
      <c r="I497"/>
      <c r="J497"/>
      <c r="K497"/>
      <c r="L497"/>
      <c r="M497"/>
      <c r="N497"/>
      <c r="O497" s="250"/>
    </row>
    <row r="498" spans="1:15" ht="15" hidden="1" x14ac:dyDescent="0.25">
      <c r="A498"/>
      <c r="B498"/>
      <c r="C498"/>
      <c r="D498"/>
      <c r="E498"/>
      <c r="F498"/>
      <c r="G498"/>
      <c r="H498"/>
      <c r="I498"/>
      <c r="J498"/>
      <c r="K498"/>
      <c r="L498"/>
      <c r="M498"/>
      <c r="N498"/>
      <c r="O498" s="250"/>
    </row>
    <row r="499" spans="1:15" ht="15" hidden="1" x14ac:dyDescent="0.25">
      <c r="A499"/>
      <c r="B499"/>
      <c r="C499"/>
      <c r="D499"/>
      <c r="E499"/>
      <c r="F499"/>
      <c r="G499"/>
      <c r="H499"/>
      <c r="I499"/>
      <c r="J499"/>
      <c r="K499"/>
      <c r="L499"/>
      <c r="M499"/>
      <c r="N499"/>
      <c r="O499" s="250"/>
    </row>
    <row r="500" spans="1:15" ht="15" hidden="1" x14ac:dyDescent="0.25">
      <c r="A500"/>
      <c r="B500"/>
      <c r="C500"/>
      <c r="D500"/>
      <c r="E500"/>
      <c r="F500"/>
      <c r="G500"/>
      <c r="H500"/>
      <c r="I500"/>
      <c r="J500"/>
      <c r="K500"/>
      <c r="L500"/>
      <c r="M500"/>
      <c r="N500"/>
      <c r="O500" s="250"/>
    </row>
    <row r="501" spans="1:15" ht="15" hidden="1" x14ac:dyDescent="0.25">
      <c r="A501"/>
      <c r="B501"/>
      <c r="C501"/>
      <c r="D501"/>
      <c r="E501"/>
      <c r="F501"/>
      <c r="G501"/>
      <c r="H501"/>
      <c r="I501"/>
      <c r="J501"/>
      <c r="K501"/>
      <c r="L501"/>
      <c r="M501"/>
      <c r="N501"/>
      <c r="O501" s="250"/>
    </row>
    <row r="502" spans="1:15" ht="15" hidden="1" x14ac:dyDescent="0.25">
      <c r="A502"/>
      <c r="B502"/>
      <c r="C502"/>
      <c r="D502"/>
      <c r="E502"/>
      <c r="F502"/>
      <c r="G502"/>
      <c r="H502"/>
      <c r="I502"/>
      <c r="J502"/>
      <c r="K502"/>
      <c r="L502"/>
      <c r="M502"/>
      <c r="N502"/>
      <c r="O502" s="250"/>
    </row>
    <row r="503" spans="1:15" ht="15" hidden="1" x14ac:dyDescent="0.25">
      <c r="A503"/>
      <c r="B503"/>
      <c r="C503"/>
      <c r="D503"/>
      <c r="E503"/>
      <c r="F503"/>
      <c r="G503"/>
      <c r="H503"/>
      <c r="I503"/>
      <c r="J503"/>
      <c r="K503"/>
      <c r="L503"/>
      <c r="M503"/>
      <c r="N503"/>
      <c r="O503" s="250"/>
    </row>
    <row r="504" spans="1:15" ht="15" hidden="1" x14ac:dyDescent="0.25">
      <c r="A504"/>
      <c r="B504"/>
      <c r="C504"/>
      <c r="D504"/>
      <c r="E504"/>
      <c r="F504"/>
      <c r="G504"/>
      <c r="H504"/>
      <c r="I504"/>
      <c r="J504"/>
      <c r="K504"/>
      <c r="L504"/>
      <c r="M504"/>
      <c r="N504"/>
      <c r="O504" s="250"/>
    </row>
    <row r="505" spans="1:15" ht="15" hidden="1" x14ac:dyDescent="0.25">
      <c r="A505"/>
      <c r="B505"/>
      <c r="C505"/>
      <c r="D505"/>
      <c r="E505"/>
      <c r="F505"/>
      <c r="G505"/>
      <c r="H505"/>
      <c r="I505"/>
      <c r="J505"/>
      <c r="K505"/>
      <c r="L505"/>
      <c r="M505"/>
      <c r="N505"/>
      <c r="O505" s="250"/>
    </row>
    <row r="506" spans="1:15" ht="15" hidden="1" x14ac:dyDescent="0.25">
      <c r="A506"/>
      <c r="B506"/>
      <c r="C506"/>
      <c r="D506"/>
      <c r="E506"/>
      <c r="F506"/>
      <c r="G506"/>
      <c r="H506"/>
      <c r="I506"/>
      <c r="J506"/>
      <c r="K506"/>
      <c r="L506"/>
      <c r="M506"/>
      <c r="N506"/>
      <c r="O506" s="250"/>
    </row>
    <row r="507" spans="1:15" ht="15" hidden="1" x14ac:dyDescent="0.25">
      <c r="A507"/>
      <c r="B507"/>
      <c r="C507"/>
      <c r="D507"/>
      <c r="E507"/>
      <c r="F507"/>
      <c r="G507"/>
      <c r="H507"/>
      <c r="I507"/>
      <c r="J507"/>
      <c r="K507"/>
      <c r="L507"/>
      <c r="M507"/>
      <c r="N507"/>
      <c r="O507" s="250"/>
    </row>
    <row r="508" spans="1:15" ht="15" hidden="1" x14ac:dyDescent="0.25">
      <c r="A508"/>
      <c r="B508"/>
      <c r="C508"/>
      <c r="D508"/>
      <c r="E508"/>
      <c r="F508"/>
      <c r="G508"/>
      <c r="H508"/>
      <c r="I508"/>
      <c r="J508"/>
      <c r="K508"/>
      <c r="L508"/>
      <c r="M508"/>
      <c r="N508"/>
      <c r="O508" s="250"/>
    </row>
    <row r="509" spans="1:15" ht="15" hidden="1" x14ac:dyDescent="0.25">
      <c r="A509"/>
      <c r="B509"/>
      <c r="C509"/>
      <c r="D509"/>
      <c r="E509"/>
      <c r="F509"/>
      <c r="G509"/>
      <c r="H509"/>
      <c r="I509"/>
      <c r="J509"/>
      <c r="K509"/>
      <c r="L509"/>
      <c r="M509"/>
      <c r="N509"/>
      <c r="O509" s="250"/>
    </row>
    <row r="510" spans="1:15" ht="15" hidden="1" x14ac:dyDescent="0.25">
      <c r="A510"/>
      <c r="B510"/>
      <c r="C510"/>
      <c r="D510"/>
      <c r="E510"/>
      <c r="F510"/>
      <c r="G510"/>
      <c r="H510"/>
      <c r="I510"/>
      <c r="J510"/>
      <c r="K510"/>
      <c r="L510"/>
      <c r="M510"/>
      <c r="N510"/>
      <c r="O510" s="250"/>
    </row>
    <row r="511" spans="1:15" ht="15" hidden="1" x14ac:dyDescent="0.25">
      <c r="A511"/>
      <c r="B511"/>
      <c r="C511"/>
      <c r="D511"/>
      <c r="E511"/>
      <c r="F511"/>
      <c r="G511"/>
      <c r="H511"/>
      <c r="I511"/>
      <c r="J511"/>
      <c r="K511"/>
      <c r="L511"/>
      <c r="M511"/>
      <c r="N511"/>
      <c r="O511" s="250"/>
    </row>
    <row r="512" spans="1:15" ht="15" hidden="1" x14ac:dyDescent="0.25">
      <c r="A512"/>
      <c r="B512"/>
      <c r="C512"/>
      <c r="D512"/>
      <c r="E512"/>
      <c r="F512"/>
      <c r="G512"/>
      <c r="H512"/>
      <c r="I512"/>
      <c r="J512"/>
      <c r="K512"/>
      <c r="L512"/>
      <c r="M512"/>
      <c r="N512"/>
      <c r="O512" s="250"/>
    </row>
    <row r="513" spans="1:15" ht="15" hidden="1" x14ac:dyDescent="0.25">
      <c r="A513"/>
      <c r="B513"/>
      <c r="C513"/>
      <c r="D513"/>
      <c r="E513"/>
      <c r="F513"/>
      <c r="G513"/>
      <c r="H513"/>
      <c r="I513"/>
      <c r="J513"/>
      <c r="K513"/>
      <c r="L513"/>
      <c r="M513"/>
      <c r="N513"/>
      <c r="O513" s="250"/>
    </row>
    <row r="514" spans="1:15" ht="15" hidden="1" x14ac:dyDescent="0.25">
      <c r="A514"/>
      <c r="B514"/>
      <c r="C514"/>
      <c r="D514"/>
      <c r="E514"/>
      <c r="F514"/>
      <c r="G514"/>
      <c r="H514"/>
      <c r="I514"/>
      <c r="J514"/>
      <c r="K514"/>
      <c r="L514"/>
      <c r="M514"/>
      <c r="N514"/>
      <c r="O514" s="250"/>
    </row>
    <row r="515" spans="1:15" ht="15" hidden="1" x14ac:dyDescent="0.25">
      <c r="A515"/>
      <c r="B515"/>
      <c r="C515"/>
      <c r="D515"/>
      <c r="E515"/>
      <c r="F515"/>
      <c r="G515"/>
      <c r="H515"/>
      <c r="I515"/>
      <c r="J515"/>
      <c r="K515"/>
      <c r="L515"/>
      <c r="M515"/>
      <c r="N515"/>
      <c r="O515" s="250"/>
    </row>
    <row r="516" spans="1:15" ht="15" hidden="1" x14ac:dyDescent="0.25">
      <c r="A516"/>
      <c r="B516"/>
      <c r="C516"/>
      <c r="D516"/>
      <c r="E516"/>
      <c r="F516"/>
      <c r="G516"/>
      <c r="H516"/>
      <c r="I516"/>
      <c r="J516"/>
      <c r="K516"/>
      <c r="L516"/>
      <c r="M516"/>
      <c r="N516"/>
      <c r="O516" s="250"/>
    </row>
    <row r="517" spans="1:15" ht="15" hidden="1" x14ac:dyDescent="0.25">
      <c r="A517"/>
      <c r="B517"/>
      <c r="C517"/>
      <c r="D517"/>
      <c r="E517"/>
      <c r="F517"/>
      <c r="G517"/>
      <c r="H517"/>
      <c r="I517"/>
      <c r="J517"/>
      <c r="K517"/>
      <c r="L517"/>
      <c r="M517"/>
      <c r="N517"/>
      <c r="O517" s="250"/>
    </row>
    <row r="518" spans="1:15" ht="15" hidden="1" x14ac:dyDescent="0.25">
      <c r="A518"/>
      <c r="B518"/>
      <c r="C518"/>
      <c r="D518"/>
      <c r="E518"/>
      <c r="F518"/>
      <c r="G518"/>
      <c r="H518"/>
      <c r="I518"/>
      <c r="J518"/>
      <c r="K518"/>
      <c r="L518"/>
      <c r="M518"/>
      <c r="N518"/>
      <c r="O518" s="250"/>
    </row>
    <row r="519" spans="1:15" ht="15" hidden="1" x14ac:dyDescent="0.25">
      <c r="A519"/>
      <c r="B519"/>
      <c r="C519"/>
      <c r="D519"/>
      <c r="E519"/>
      <c r="F519"/>
      <c r="G519"/>
      <c r="H519"/>
      <c r="I519"/>
      <c r="J519"/>
      <c r="K519"/>
      <c r="L519"/>
      <c r="M519"/>
      <c r="N519"/>
      <c r="O519" s="250"/>
    </row>
    <row r="520" spans="1:15" ht="15" hidden="1" x14ac:dyDescent="0.25">
      <c r="A520"/>
      <c r="B520"/>
      <c r="C520"/>
      <c r="D520"/>
      <c r="E520"/>
      <c r="F520"/>
      <c r="G520"/>
      <c r="H520"/>
      <c r="I520"/>
      <c r="J520"/>
      <c r="K520"/>
      <c r="L520"/>
      <c r="M520"/>
      <c r="N520"/>
      <c r="O520" s="250"/>
    </row>
    <row r="521" spans="1:15" ht="15" hidden="1" x14ac:dyDescent="0.25">
      <c r="A521"/>
      <c r="B521"/>
      <c r="C521"/>
      <c r="D521"/>
      <c r="E521"/>
      <c r="F521"/>
      <c r="G521"/>
      <c r="H521"/>
      <c r="I521"/>
      <c r="J521"/>
      <c r="K521"/>
      <c r="L521"/>
      <c r="M521"/>
      <c r="N521"/>
      <c r="O521" s="250"/>
    </row>
    <row r="522" spans="1:15" ht="15" hidden="1" x14ac:dyDescent="0.25">
      <c r="A522"/>
      <c r="B522"/>
      <c r="C522"/>
      <c r="D522"/>
      <c r="E522"/>
      <c r="F522"/>
      <c r="G522"/>
      <c r="H522"/>
      <c r="I522"/>
      <c r="J522"/>
      <c r="K522"/>
      <c r="L522"/>
      <c r="M522"/>
      <c r="N522"/>
      <c r="O522" s="250"/>
    </row>
    <row r="523" spans="1:15" ht="15" hidden="1" x14ac:dyDescent="0.25">
      <c r="A523"/>
      <c r="B523"/>
      <c r="C523"/>
      <c r="D523"/>
      <c r="E523"/>
      <c r="F523"/>
      <c r="G523"/>
      <c r="H523"/>
      <c r="I523"/>
      <c r="J523"/>
      <c r="K523"/>
      <c r="L523"/>
      <c r="M523"/>
      <c r="N523"/>
      <c r="O523" s="250"/>
    </row>
    <row r="524" spans="1:15" ht="15" hidden="1" x14ac:dyDescent="0.25">
      <c r="A524"/>
      <c r="B524"/>
      <c r="C524"/>
      <c r="D524"/>
      <c r="E524"/>
      <c r="F524"/>
      <c r="G524"/>
      <c r="H524"/>
      <c r="I524"/>
      <c r="J524"/>
      <c r="K524"/>
      <c r="L524"/>
      <c r="M524"/>
      <c r="N524"/>
      <c r="O524" s="250"/>
    </row>
    <row r="525" spans="1:15" ht="15" hidden="1" x14ac:dyDescent="0.25">
      <c r="A525"/>
      <c r="B525"/>
      <c r="C525"/>
      <c r="D525"/>
      <c r="E525"/>
      <c r="F525"/>
      <c r="G525"/>
      <c r="H525"/>
      <c r="I525"/>
      <c r="J525"/>
      <c r="K525"/>
      <c r="L525"/>
      <c r="M525"/>
      <c r="N525"/>
      <c r="O525" s="250"/>
    </row>
    <row r="526" spans="1:15" ht="15" hidden="1" x14ac:dyDescent="0.25">
      <c r="A526"/>
      <c r="B526"/>
      <c r="C526"/>
      <c r="D526"/>
      <c r="E526"/>
      <c r="F526"/>
      <c r="G526"/>
      <c r="H526"/>
      <c r="I526"/>
      <c r="J526"/>
      <c r="K526"/>
      <c r="L526"/>
      <c r="M526"/>
      <c r="N526"/>
      <c r="O526" s="250"/>
    </row>
    <row r="527" spans="1:15" ht="15" hidden="1" x14ac:dyDescent="0.25">
      <c r="A527"/>
      <c r="B527"/>
      <c r="C527"/>
      <c r="D527"/>
      <c r="E527"/>
      <c r="F527"/>
      <c r="G527"/>
      <c r="H527"/>
      <c r="I527"/>
      <c r="J527"/>
      <c r="K527"/>
      <c r="L527"/>
      <c r="M527"/>
      <c r="N527"/>
      <c r="O527" s="250"/>
    </row>
    <row r="528" spans="1:15" ht="15" hidden="1" x14ac:dyDescent="0.25">
      <c r="A528"/>
      <c r="B528"/>
      <c r="C528"/>
      <c r="D528"/>
      <c r="E528"/>
      <c r="F528"/>
      <c r="G528"/>
      <c r="H528"/>
      <c r="I528"/>
      <c r="J528"/>
      <c r="K528"/>
      <c r="L528"/>
      <c r="M528"/>
      <c r="N528"/>
      <c r="O528" s="250"/>
    </row>
    <row r="529" spans="1:15" ht="15" hidden="1" x14ac:dyDescent="0.25">
      <c r="A529"/>
      <c r="B529"/>
      <c r="C529"/>
      <c r="D529"/>
      <c r="E529"/>
      <c r="F529"/>
      <c r="G529"/>
      <c r="H529"/>
      <c r="I529"/>
      <c r="J529"/>
      <c r="K529"/>
      <c r="L529"/>
      <c r="M529"/>
      <c r="N529"/>
      <c r="O529" s="250"/>
    </row>
    <row r="530" spans="1:15" ht="15" hidden="1" x14ac:dyDescent="0.25">
      <c r="A530"/>
      <c r="B530"/>
      <c r="C530"/>
      <c r="D530"/>
      <c r="E530"/>
      <c r="F530"/>
      <c r="G530"/>
      <c r="H530"/>
      <c r="I530"/>
      <c r="J530"/>
      <c r="K530"/>
      <c r="L530"/>
      <c r="M530"/>
      <c r="N530"/>
      <c r="O530" s="250"/>
    </row>
    <row r="531" spans="1:15" ht="15" hidden="1" x14ac:dyDescent="0.25">
      <c r="A531"/>
      <c r="B531"/>
      <c r="C531"/>
      <c r="D531"/>
      <c r="E531"/>
      <c r="F531"/>
      <c r="G531"/>
      <c r="H531"/>
      <c r="I531"/>
      <c r="J531"/>
      <c r="K531"/>
      <c r="L531"/>
      <c r="M531"/>
      <c r="N531"/>
      <c r="O531" s="250"/>
    </row>
    <row r="532" spans="1:15" ht="15" hidden="1" x14ac:dyDescent="0.25">
      <c r="A532"/>
      <c r="B532"/>
      <c r="C532"/>
      <c r="D532"/>
      <c r="E532"/>
      <c r="F532"/>
      <c r="G532"/>
      <c r="H532"/>
      <c r="I532"/>
      <c r="J532"/>
      <c r="K532"/>
      <c r="L532"/>
      <c r="M532"/>
      <c r="N532"/>
      <c r="O532" s="250"/>
    </row>
    <row r="533" spans="1:15" ht="15" hidden="1" x14ac:dyDescent="0.25">
      <c r="A533"/>
      <c r="B533"/>
      <c r="C533"/>
      <c r="D533"/>
      <c r="E533"/>
      <c r="F533"/>
      <c r="G533"/>
      <c r="H533"/>
      <c r="I533"/>
      <c r="J533"/>
      <c r="K533"/>
      <c r="L533"/>
      <c r="M533"/>
      <c r="N533"/>
      <c r="O533" s="250"/>
    </row>
    <row r="534" spans="1:15" ht="15" hidden="1" x14ac:dyDescent="0.25">
      <c r="A534"/>
      <c r="B534"/>
      <c r="C534"/>
      <c r="D534"/>
      <c r="E534"/>
      <c r="F534"/>
      <c r="G534"/>
      <c r="H534"/>
      <c r="I534"/>
      <c r="J534"/>
      <c r="K534"/>
      <c r="L534"/>
      <c r="M534"/>
      <c r="N534"/>
      <c r="O534" s="250"/>
    </row>
    <row r="535" spans="1:15" ht="15" hidden="1" x14ac:dyDescent="0.25">
      <c r="A535"/>
      <c r="B535"/>
      <c r="C535"/>
      <c r="D535"/>
      <c r="E535"/>
      <c r="F535"/>
      <c r="G535"/>
      <c r="H535"/>
      <c r="I535"/>
      <c r="J535"/>
      <c r="K535"/>
      <c r="L535"/>
      <c r="M535"/>
      <c r="N535"/>
      <c r="O535" s="250"/>
    </row>
    <row r="536" spans="1:15" ht="15" hidden="1" x14ac:dyDescent="0.25">
      <c r="A536"/>
      <c r="B536"/>
      <c r="C536"/>
      <c r="D536"/>
      <c r="E536"/>
      <c r="F536"/>
      <c r="G536"/>
      <c r="H536"/>
      <c r="I536"/>
      <c r="J536"/>
      <c r="K536"/>
      <c r="L536"/>
      <c r="M536"/>
      <c r="N536"/>
      <c r="O536" s="250"/>
    </row>
    <row r="537" spans="1:15" ht="15" hidden="1" x14ac:dyDescent="0.25">
      <c r="A537"/>
      <c r="B537"/>
      <c r="C537"/>
      <c r="D537"/>
      <c r="E537"/>
      <c r="F537"/>
      <c r="G537"/>
      <c r="H537"/>
      <c r="I537"/>
      <c r="J537"/>
      <c r="K537"/>
      <c r="L537"/>
      <c r="M537"/>
      <c r="N537"/>
      <c r="O537" s="250"/>
    </row>
    <row r="538" spans="1:15" ht="15" hidden="1" x14ac:dyDescent="0.25">
      <c r="A538"/>
      <c r="B538"/>
      <c r="C538"/>
      <c r="D538"/>
      <c r="E538"/>
      <c r="F538"/>
      <c r="G538"/>
      <c r="H538"/>
      <c r="I538"/>
      <c r="J538"/>
      <c r="K538"/>
      <c r="L538"/>
      <c r="M538"/>
      <c r="N538"/>
      <c r="O538" s="250"/>
    </row>
    <row r="539" spans="1:15" ht="15" hidden="1" x14ac:dyDescent="0.25">
      <c r="A539"/>
      <c r="B539"/>
      <c r="C539"/>
      <c r="D539"/>
      <c r="E539"/>
      <c r="F539"/>
      <c r="G539"/>
      <c r="H539"/>
      <c r="I539"/>
      <c r="J539"/>
      <c r="K539"/>
      <c r="L539"/>
      <c r="M539"/>
      <c r="N539"/>
      <c r="O539" s="250"/>
    </row>
    <row r="540" spans="1:15" ht="15" hidden="1" x14ac:dyDescent="0.25">
      <c r="A540"/>
      <c r="B540"/>
      <c r="C540"/>
      <c r="D540"/>
      <c r="E540"/>
      <c r="F540"/>
      <c r="G540"/>
      <c r="H540"/>
      <c r="I540"/>
      <c r="J540"/>
      <c r="K540"/>
      <c r="L540"/>
      <c r="M540"/>
      <c r="N540"/>
      <c r="O540" s="250"/>
    </row>
    <row r="541" spans="1:15" ht="15" hidden="1" x14ac:dyDescent="0.25">
      <c r="A541"/>
      <c r="B541"/>
      <c r="C541"/>
      <c r="D541"/>
      <c r="E541"/>
      <c r="F541"/>
      <c r="G541"/>
      <c r="H541"/>
      <c r="I541"/>
      <c r="J541"/>
      <c r="K541"/>
      <c r="L541"/>
      <c r="M541"/>
      <c r="N541"/>
      <c r="O541" s="250"/>
    </row>
    <row r="542" spans="1:15" ht="15" hidden="1" x14ac:dyDescent="0.25">
      <c r="A542"/>
      <c r="B542"/>
      <c r="C542"/>
      <c r="D542"/>
      <c r="E542"/>
      <c r="F542"/>
      <c r="G542"/>
      <c r="H542"/>
      <c r="I542"/>
      <c r="J542"/>
      <c r="K542"/>
      <c r="L542"/>
      <c r="M542"/>
      <c r="N542"/>
      <c r="O542" s="250"/>
    </row>
    <row r="543" spans="1:15" ht="15" hidden="1" x14ac:dyDescent="0.25">
      <c r="A543"/>
      <c r="B543"/>
      <c r="C543"/>
      <c r="D543"/>
      <c r="E543"/>
      <c r="F543"/>
      <c r="G543"/>
      <c r="H543"/>
      <c r="I543"/>
      <c r="J543"/>
      <c r="K543"/>
      <c r="L543"/>
      <c r="M543"/>
      <c r="N543"/>
      <c r="O543" s="250"/>
    </row>
    <row r="544" spans="1:15" ht="15" hidden="1" x14ac:dyDescent="0.25">
      <c r="A544"/>
      <c r="B544"/>
      <c r="C544"/>
      <c r="D544"/>
      <c r="E544"/>
      <c r="F544"/>
      <c r="G544"/>
      <c r="H544"/>
      <c r="I544"/>
      <c r="J544"/>
      <c r="K544"/>
      <c r="L544"/>
      <c r="M544"/>
      <c r="N544"/>
      <c r="O544" s="250"/>
    </row>
    <row r="545" spans="1:15" ht="15" hidden="1" x14ac:dyDescent="0.25">
      <c r="A545"/>
      <c r="B545"/>
      <c r="C545"/>
      <c r="D545"/>
      <c r="E545"/>
      <c r="F545"/>
      <c r="G545"/>
      <c r="H545"/>
      <c r="I545"/>
      <c r="J545"/>
      <c r="K545"/>
      <c r="L545"/>
      <c r="M545"/>
      <c r="N545"/>
      <c r="O545" s="250"/>
    </row>
    <row r="546" spans="1:15" ht="15" hidden="1" x14ac:dyDescent="0.25">
      <c r="A546"/>
      <c r="B546"/>
      <c r="C546"/>
      <c r="D546"/>
      <c r="E546"/>
      <c r="F546"/>
      <c r="G546"/>
      <c r="H546"/>
      <c r="I546"/>
      <c r="J546"/>
      <c r="K546"/>
      <c r="L546"/>
      <c r="M546"/>
      <c r="N546"/>
      <c r="O546" s="250"/>
    </row>
    <row r="547" spans="1:15" ht="15" hidden="1" x14ac:dyDescent="0.25">
      <c r="A547"/>
      <c r="B547"/>
      <c r="C547"/>
      <c r="D547"/>
      <c r="E547"/>
      <c r="F547"/>
      <c r="G547"/>
      <c r="H547"/>
      <c r="I547"/>
      <c r="J547"/>
      <c r="K547"/>
      <c r="L547"/>
      <c r="M547"/>
      <c r="N547"/>
      <c r="O547" s="250"/>
    </row>
    <row r="548" spans="1:15" ht="15" hidden="1" x14ac:dyDescent="0.25">
      <c r="A548"/>
      <c r="B548"/>
      <c r="C548"/>
      <c r="D548"/>
      <c r="E548"/>
      <c r="F548"/>
      <c r="G548"/>
      <c r="H548"/>
      <c r="I548"/>
      <c r="J548"/>
      <c r="K548"/>
      <c r="L548"/>
      <c r="M548"/>
      <c r="N548"/>
      <c r="O548" s="250"/>
    </row>
    <row r="549" spans="1:15" ht="15" hidden="1" x14ac:dyDescent="0.25">
      <c r="A549"/>
      <c r="B549"/>
      <c r="C549"/>
      <c r="D549"/>
      <c r="E549"/>
      <c r="F549"/>
      <c r="G549"/>
      <c r="H549"/>
      <c r="I549"/>
      <c r="J549"/>
      <c r="K549"/>
      <c r="L549"/>
      <c r="M549"/>
      <c r="N549"/>
      <c r="O549" s="250"/>
    </row>
    <row r="550" spans="1:15" ht="15" hidden="1" x14ac:dyDescent="0.25">
      <c r="A550"/>
      <c r="B550"/>
      <c r="C550"/>
      <c r="D550"/>
      <c r="E550"/>
      <c r="F550"/>
      <c r="G550"/>
      <c r="H550"/>
      <c r="I550"/>
      <c r="J550"/>
      <c r="K550"/>
      <c r="L550"/>
      <c r="M550"/>
      <c r="N550"/>
      <c r="O550" s="250"/>
    </row>
    <row r="551" spans="1:15" ht="15" hidden="1" x14ac:dyDescent="0.25">
      <c r="A551"/>
      <c r="B551"/>
      <c r="C551"/>
      <c r="D551"/>
      <c r="E551"/>
      <c r="F551"/>
      <c r="G551"/>
      <c r="H551"/>
      <c r="I551"/>
      <c r="J551"/>
      <c r="K551"/>
      <c r="L551"/>
      <c r="M551"/>
      <c r="N551"/>
      <c r="O551" s="250"/>
    </row>
    <row r="552" spans="1:15" ht="15" hidden="1" x14ac:dyDescent="0.25">
      <c r="A552"/>
      <c r="B552"/>
      <c r="C552"/>
      <c r="D552"/>
      <c r="E552"/>
      <c r="F552"/>
      <c r="G552"/>
      <c r="H552"/>
      <c r="I552"/>
      <c r="J552"/>
      <c r="K552"/>
      <c r="L552"/>
      <c r="M552"/>
      <c r="N552"/>
      <c r="O552" s="250"/>
    </row>
    <row r="553" spans="1:15" ht="15" hidden="1" x14ac:dyDescent="0.25">
      <c r="A553"/>
      <c r="B553"/>
      <c r="C553"/>
      <c r="D553"/>
      <c r="E553"/>
      <c r="F553"/>
      <c r="G553"/>
      <c r="H553"/>
      <c r="I553"/>
      <c r="J553"/>
      <c r="K553"/>
      <c r="L553"/>
      <c r="M553"/>
      <c r="N553"/>
      <c r="O553" s="250"/>
    </row>
    <row r="554" spans="1:15" ht="15" hidden="1" x14ac:dyDescent="0.25">
      <c r="A554"/>
      <c r="B554"/>
      <c r="C554"/>
      <c r="D554"/>
      <c r="E554"/>
      <c r="F554"/>
      <c r="G554"/>
      <c r="H554"/>
      <c r="I554"/>
      <c r="J554"/>
      <c r="K554"/>
      <c r="L554"/>
      <c r="M554"/>
      <c r="N554"/>
      <c r="O554" s="250"/>
    </row>
    <row r="555" spans="1:15" ht="15" hidden="1" x14ac:dyDescent="0.25">
      <c r="A555"/>
      <c r="B555"/>
      <c r="C555"/>
      <c r="D555"/>
      <c r="E555"/>
      <c r="F555"/>
      <c r="G555"/>
      <c r="H555"/>
      <c r="I555"/>
      <c r="J555"/>
      <c r="K555"/>
      <c r="L555"/>
      <c r="M555"/>
      <c r="N555"/>
      <c r="O555" s="250"/>
    </row>
    <row r="556" spans="1:15" ht="15" hidden="1" x14ac:dyDescent="0.25">
      <c r="A556"/>
      <c r="B556"/>
      <c r="C556"/>
      <c r="D556"/>
      <c r="E556"/>
      <c r="F556"/>
      <c r="G556"/>
      <c r="H556"/>
      <c r="I556"/>
      <c r="J556"/>
      <c r="K556"/>
      <c r="L556"/>
      <c r="M556"/>
      <c r="N556"/>
      <c r="O556" s="250"/>
    </row>
    <row r="557" spans="1:15" ht="15" hidden="1" x14ac:dyDescent="0.25">
      <c r="A557"/>
      <c r="B557"/>
      <c r="C557"/>
      <c r="D557"/>
      <c r="E557"/>
      <c r="F557"/>
      <c r="G557"/>
      <c r="H557"/>
      <c r="I557"/>
      <c r="J557"/>
      <c r="K557"/>
      <c r="L557"/>
      <c r="M557"/>
      <c r="N557"/>
      <c r="O557" s="250"/>
    </row>
    <row r="558" spans="1:15" ht="15" hidden="1" x14ac:dyDescent="0.25">
      <c r="A558"/>
      <c r="B558"/>
      <c r="C558"/>
      <c r="D558"/>
      <c r="E558"/>
      <c r="F558"/>
      <c r="G558"/>
      <c r="H558"/>
      <c r="I558"/>
      <c r="J558"/>
      <c r="K558"/>
      <c r="L558"/>
      <c r="M558"/>
      <c r="N558"/>
      <c r="O558" s="250"/>
    </row>
    <row r="559" spans="1:15" ht="15" hidden="1" x14ac:dyDescent="0.25">
      <c r="A559"/>
      <c r="B559"/>
      <c r="C559"/>
      <c r="D559"/>
      <c r="E559"/>
      <c r="F559"/>
      <c r="G559"/>
      <c r="H559"/>
      <c r="I559"/>
      <c r="J559"/>
      <c r="K559"/>
      <c r="L559"/>
      <c r="M559"/>
      <c r="N559"/>
      <c r="O559" s="250"/>
    </row>
    <row r="560" spans="1:15" ht="15" hidden="1" x14ac:dyDescent="0.25">
      <c r="A560"/>
      <c r="B560"/>
      <c r="C560"/>
      <c r="D560"/>
      <c r="E560"/>
      <c r="F560"/>
      <c r="G560"/>
      <c r="H560"/>
      <c r="I560"/>
      <c r="J560"/>
      <c r="K560"/>
      <c r="L560"/>
      <c r="M560"/>
      <c r="N560"/>
      <c r="O560" s="250"/>
    </row>
    <row r="561" spans="1:15" ht="15" hidden="1" x14ac:dyDescent="0.25">
      <c r="A561"/>
      <c r="B561"/>
      <c r="C561"/>
      <c r="D561"/>
      <c r="E561"/>
      <c r="F561"/>
      <c r="G561"/>
      <c r="H561"/>
      <c r="I561"/>
      <c r="J561"/>
      <c r="K561"/>
      <c r="L561"/>
      <c r="M561"/>
      <c r="N561"/>
      <c r="O561" s="250"/>
    </row>
    <row r="562" spans="1:15" ht="15" hidden="1" x14ac:dyDescent="0.25">
      <c r="A562"/>
      <c r="B562"/>
      <c r="C562"/>
      <c r="D562"/>
      <c r="E562"/>
      <c r="F562"/>
      <c r="G562"/>
      <c r="H562"/>
      <c r="I562"/>
      <c r="J562"/>
      <c r="K562"/>
      <c r="L562"/>
      <c r="M562"/>
      <c r="N562"/>
      <c r="O562" s="250"/>
    </row>
    <row r="563" spans="1:15" ht="15" hidden="1" x14ac:dyDescent="0.25">
      <c r="A563"/>
      <c r="B563"/>
      <c r="C563"/>
      <c r="D563"/>
      <c r="E563"/>
      <c r="F563"/>
      <c r="G563"/>
      <c r="H563"/>
      <c r="I563"/>
      <c r="J563"/>
      <c r="K563"/>
      <c r="L563"/>
      <c r="M563"/>
      <c r="N563"/>
      <c r="O563" s="250"/>
    </row>
    <row r="564" spans="1:15" ht="15" hidden="1" x14ac:dyDescent="0.25">
      <c r="A564"/>
      <c r="B564"/>
      <c r="C564"/>
      <c r="D564"/>
      <c r="E564"/>
      <c r="F564"/>
      <c r="G564"/>
      <c r="H564"/>
      <c r="I564"/>
      <c r="J564"/>
      <c r="K564"/>
      <c r="L564"/>
      <c r="M564"/>
      <c r="N564"/>
      <c r="O564" s="250"/>
    </row>
    <row r="565" spans="1:15" ht="15" hidden="1" x14ac:dyDescent="0.25">
      <c r="A565"/>
      <c r="B565"/>
      <c r="C565"/>
      <c r="D565"/>
      <c r="E565"/>
      <c r="F565"/>
      <c r="G565"/>
      <c r="H565"/>
      <c r="I565"/>
      <c r="J565"/>
      <c r="K565"/>
      <c r="L565"/>
      <c r="M565"/>
      <c r="N565"/>
      <c r="O565" s="250"/>
    </row>
    <row r="566" spans="1:15" ht="15" hidden="1" x14ac:dyDescent="0.25">
      <c r="A566"/>
      <c r="B566"/>
      <c r="C566"/>
      <c r="D566"/>
      <c r="E566"/>
      <c r="F566"/>
      <c r="G566"/>
      <c r="H566"/>
      <c r="I566"/>
      <c r="J566"/>
      <c r="K566"/>
      <c r="L566"/>
      <c r="M566"/>
      <c r="N566"/>
      <c r="O566" s="250"/>
    </row>
    <row r="567" spans="1:15" ht="15" hidden="1" x14ac:dyDescent="0.25">
      <c r="A567"/>
      <c r="B567"/>
      <c r="C567"/>
      <c r="D567"/>
      <c r="E567"/>
      <c r="F567"/>
      <c r="G567"/>
      <c r="H567"/>
      <c r="I567"/>
      <c r="J567"/>
      <c r="K567"/>
      <c r="L567"/>
      <c r="M567"/>
      <c r="N567"/>
      <c r="O567" s="250"/>
    </row>
    <row r="568" spans="1:15" ht="15" hidden="1" x14ac:dyDescent="0.25">
      <c r="A568"/>
      <c r="B568"/>
      <c r="C568"/>
      <c r="D568"/>
      <c r="E568"/>
      <c r="F568"/>
      <c r="G568"/>
      <c r="H568"/>
      <c r="I568"/>
      <c r="J568"/>
      <c r="K568"/>
      <c r="L568"/>
      <c r="M568"/>
      <c r="N568"/>
      <c r="O568" s="250"/>
    </row>
    <row r="569" spans="1:15" ht="15" hidden="1" x14ac:dyDescent="0.25">
      <c r="A569"/>
      <c r="B569"/>
      <c r="C569"/>
      <c r="D569"/>
      <c r="E569"/>
      <c r="F569"/>
      <c r="G569"/>
      <c r="H569"/>
      <c r="I569"/>
      <c r="J569"/>
      <c r="K569"/>
      <c r="L569"/>
      <c r="M569"/>
      <c r="N569"/>
      <c r="O569" s="250"/>
    </row>
    <row r="570" spans="1:15" ht="15" hidden="1" x14ac:dyDescent="0.25">
      <c r="A570"/>
      <c r="B570"/>
      <c r="C570"/>
      <c r="D570"/>
      <c r="E570"/>
      <c r="F570"/>
      <c r="G570"/>
      <c r="H570"/>
      <c r="I570"/>
      <c r="J570"/>
      <c r="K570"/>
      <c r="L570"/>
      <c r="M570"/>
      <c r="N570"/>
      <c r="O570" s="250"/>
    </row>
    <row r="571" spans="1:15" ht="15" hidden="1" x14ac:dyDescent="0.25">
      <c r="A571"/>
      <c r="B571"/>
      <c r="C571"/>
      <c r="D571"/>
      <c r="E571"/>
      <c r="F571"/>
      <c r="G571"/>
      <c r="H571"/>
      <c r="I571"/>
      <c r="J571"/>
      <c r="K571"/>
      <c r="L571"/>
      <c r="M571"/>
      <c r="N571"/>
      <c r="O571" s="250"/>
    </row>
    <row r="572" spans="1:15" ht="15" hidden="1" x14ac:dyDescent="0.25">
      <c r="A572"/>
      <c r="B572"/>
      <c r="C572"/>
      <c r="D572"/>
      <c r="E572"/>
      <c r="F572"/>
      <c r="G572"/>
      <c r="H572"/>
      <c r="I572"/>
      <c r="J572"/>
      <c r="K572"/>
      <c r="L572"/>
      <c r="M572"/>
      <c r="N572"/>
      <c r="O572" s="250"/>
    </row>
    <row r="573" spans="1:15" ht="15" hidden="1" x14ac:dyDescent="0.25">
      <c r="A573"/>
      <c r="B573"/>
      <c r="C573"/>
      <c r="D573"/>
      <c r="E573"/>
      <c r="F573"/>
      <c r="G573"/>
      <c r="H573"/>
      <c r="I573"/>
      <c r="J573"/>
      <c r="K573"/>
      <c r="L573"/>
      <c r="M573"/>
      <c r="N573"/>
      <c r="O573" s="250"/>
    </row>
    <row r="574" spans="1:15" ht="15" hidden="1" x14ac:dyDescent="0.25">
      <c r="A574"/>
      <c r="B574"/>
      <c r="C574"/>
      <c r="D574"/>
      <c r="E574"/>
      <c r="F574"/>
      <c r="G574"/>
      <c r="H574"/>
      <c r="I574"/>
      <c r="J574"/>
      <c r="K574"/>
      <c r="L574"/>
      <c r="M574"/>
      <c r="N574"/>
      <c r="O574" s="250"/>
    </row>
    <row r="575" spans="1:15" ht="15" hidden="1" x14ac:dyDescent="0.25">
      <c r="A575"/>
      <c r="B575"/>
      <c r="C575"/>
      <c r="D575"/>
      <c r="E575"/>
      <c r="F575"/>
      <c r="G575"/>
      <c r="H575"/>
      <c r="I575"/>
      <c r="J575"/>
      <c r="K575"/>
      <c r="L575"/>
      <c r="M575"/>
      <c r="N575"/>
      <c r="O575" s="250"/>
    </row>
    <row r="576" spans="1:15" ht="15" hidden="1" x14ac:dyDescent="0.25">
      <c r="A576"/>
      <c r="B576"/>
      <c r="C576"/>
      <c r="D576"/>
      <c r="E576"/>
      <c r="F576"/>
      <c r="G576"/>
      <c r="H576"/>
      <c r="I576"/>
      <c r="J576"/>
      <c r="K576"/>
      <c r="L576"/>
      <c r="M576"/>
      <c r="N576"/>
      <c r="O576" s="250"/>
    </row>
    <row r="577" spans="1:15" ht="15" hidden="1" x14ac:dyDescent="0.25">
      <c r="A577"/>
      <c r="B577"/>
      <c r="C577"/>
      <c r="D577"/>
      <c r="E577"/>
      <c r="F577"/>
      <c r="G577"/>
      <c r="H577"/>
      <c r="I577"/>
      <c r="J577"/>
      <c r="K577"/>
      <c r="L577"/>
      <c r="M577"/>
      <c r="N577"/>
      <c r="O577" s="250"/>
    </row>
    <row r="578" spans="1:15" ht="15" hidden="1" x14ac:dyDescent="0.25">
      <c r="A578"/>
      <c r="B578"/>
      <c r="C578"/>
      <c r="D578"/>
      <c r="E578"/>
      <c r="F578"/>
      <c r="G578"/>
      <c r="H578"/>
      <c r="I578"/>
      <c r="J578"/>
      <c r="K578"/>
      <c r="L578"/>
      <c r="M578"/>
      <c r="N578"/>
      <c r="O578" s="250"/>
    </row>
    <row r="579" spans="1:15" ht="15" hidden="1" x14ac:dyDescent="0.25">
      <c r="A579"/>
      <c r="B579"/>
      <c r="C579"/>
      <c r="D579"/>
      <c r="E579"/>
      <c r="F579"/>
      <c r="G579"/>
      <c r="H579"/>
      <c r="I579"/>
      <c r="J579"/>
      <c r="K579"/>
      <c r="L579"/>
      <c r="M579"/>
      <c r="N579"/>
      <c r="O579" s="250"/>
    </row>
    <row r="580" spans="1:15" ht="15" hidden="1" x14ac:dyDescent="0.25">
      <c r="A580"/>
      <c r="B580"/>
      <c r="C580"/>
      <c r="D580"/>
      <c r="E580"/>
      <c r="F580"/>
      <c r="G580"/>
      <c r="H580"/>
      <c r="I580"/>
      <c r="J580"/>
      <c r="K580"/>
      <c r="L580"/>
      <c r="M580"/>
      <c r="N580"/>
      <c r="O580" s="250"/>
    </row>
    <row r="581" spans="1:15" ht="15" hidden="1" x14ac:dyDescent="0.25">
      <c r="A581"/>
      <c r="B581"/>
      <c r="C581"/>
      <c r="D581"/>
      <c r="E581"/>
      <c r="F581"/>
      <c r="G581"/>
      <c r="H581"/>
      <c r="I581"/>
      <c r="J581"/>
      <c r="K581"/>
      <c r="L581"/>
      <c r="M581"/>
      <c r="N581"/>
      <c r="O581" s="250"/>
    </row>
    <row r="582" spans="1:15" ht="15" hidden="1" x14ac:dyDescent="0.25">
      <c r="A582"/>
      <c r="B582"/>
      <c r="C582"/>
      <c r="D582"/>
      <c r="E582"/>
      <c r="F582"/>
      <c r="G582"/>
      <c r="H582"/>
      <c r="I582"/>
      <c r="J582"/>
      <c r="K582"/>
      <c r="L582"/>
      <c r="M582"/>
      <c r="N582"/>
      <c r="O582" s="250"/>
    </row>
    <row r="583" spans="1:15" ht="15" hidden="1" x14ac:dyDescent="0.25">
      <c r="A583"/>
      <c r="B583"/>
      <c r="C583"/>
      <c r="D583"/>
      <c r="E583"/>
      <c r="F583"/>
      <c r="G583"/>
      <c r="H583"/>
      <c r="I583"/>
      <c r="J583"/>
      <c r="K583"/>
      <c r="L583"/>
      <c r="M583"/>
      <c r="N583"/>
      <c r="O583" s="250"/>
    </row>
    <row r="584" spans="1:15" ht="15" hidden="1" x14ac:dyDescent="0.25">
      <c r="A584"/>
      <c r="B584"/>
      <c r="C584"/>
      <c r="D584"/>
      <c r="E584"/>
      <c r="F584"/>
      <c r="G584"/>
      <c r="H584"/>
      <c r="I584"/>
      <c r="J584"/>
      <c r="K584"/>
      <c r="L584"/>
      <c r="M584"/>
      <c r="N584"/>
      <c r="O584" s="250"/>
    </row>
    <row r="585" spans="1:15" ht="15" hidden="1" x14ac:dyDescent="0.25">
      <c r="A585"/>
      <c r="B585"/>
      <c r="C585"/>
      <c r="D585"/>
      <c r="E585"/>
      <c r="F585"/>
      <c r="G585"/>
      <c r="H585"/>
      <c r="I585"/>
      <c r="J585"/>
      <c r="K585"/>
      <c r="L585"/>
      <c r="M585"/>
      <c r="N585"/>
      <c r="O585" s="250"/>
    </row>
    <row r="586" spans="1:15" ht="15" hidden="1" x14ac:dyDescent="0.25">
      <c r="A586"/>
      <c r="B586"/>
      <c r="C586"/>
      <c r="D586"/>
      <c r="E586"/>
      <c r="F586"/>
      <c r="G586"/>
      <c r="H586"/>
      <c r="I586"/>
      <c r="J586"/>
      <c r="K586"/>
      <c r="L586"/>
      <c r="M586"/>
      <c r="N586"/>
      <c r="O586" s="250"/>
    </row>
    <row r="587" spans="1:15" ht="15" hidden="1" x14ac:dyDescent="0.25">
      <c r="A587"/>
      <c r="B587"/>
      <c r="C587"/>
      <c r="D587"/>
      <c r="E587"/>
      <c r="F587"/>
      <c r="G587"/>
      <c r="H587"/>
      <c r="I587"/>
      <c r="J587"/>
      <c r="K587"/>
      <c r="L587"/>
      <c r="M587"/>
      <c r="N587"/>
      <c r="O587" s="250"/>
    </row>
    <row r="588" spans="1:15" ht="15" hidden="1" x14ac:dyDescent="0.25">
      <c r="A588"/>
      <c r="B588"/>
      <c r="C588"/>
      <c r="D588"/>
      <c r="E588"/>
      <c r="F588"/>
      <c r="G588"/>
      <c r="H588"/>
      <c r="I588"/>
      <c r="J588"/>
      <c r="K588"/>
      <c r="L588"/>
      <c r="M588"/>
      <c r="N588"/>
      <c r="O588" s="250"/>
    </row>
    <row r="589" spans="1:15" ht="15" hidden="1" x14ac:dyDescent="0.25">
      <c r="A589"/>
      <c r="B589"/>
      <c r="C589"/>
      <c r="D589"/>
      <c r="E589"/>
      <c r="F589"/>
      <c r="G589"/>
      <c r="H589"/>
      <c r="I589"/>
      <c r="J589"/>
      <c r="K589"/>
      <c r="L589"/>
      <c r="M589"/>
      <c r="N589"/>
      <c r="O589" s="250"/>
    </row>
    <row r="590" spans="1:15" ht="15" hidden="1" x14ac:dyDescent="0.25">
      <c r="A590"/>
      <c r="B590"/>
      <c r="C590"/>
      <c r="D590"/>
      <c r="E590"/>
      <c r="F590"/>
      <c r="G590"/>
      <c r="H590"/>
      <c r="I590"/>
      <c r="J590"/>
      <c r="K590"/>
      <c r="L590"/>
      <c r="M590"/>
      <c r="N590"/>
      <c r="O590" s="250"/>
    </row>
    <row r="591" spans="1:15" ht="15" hidden="1" x14ac:dyDescent="0.25">
      <c r="A591"/>
      <c r="B591"/>
      <c r="C591"/>
      <c r="D591"/>
      <c r="E591"/>
      <c r="F591"/>
      <c r="G591"/>
      <c r="H591"/>
      <c r="I591"/>
      <c r="J591"/>
      <c r="K591"/>
      <c r="L591"/>
      <c r="M591"/>
      <c r="N591"/>
      <c r="O591" s="250"/>
    </row>
    <row r="592" spans="1:15" ht="15" hidden="1" x14ac:dyDescent="0.25">
      <c r="A592"/>
      <c r="B592"/>
      <c r="C592"/>
      <c r="D592"/>
      <c r="E592"/>
      <c r="F592"/>
      <c r="G592"/>
      <c r="H592"/>
      <c r="I592"/>
      <c r="J592"/>
      <c r="K592"/>
      <c r="L592"/>
      <c r="M592"/>
      <c r="N592"/>
      <c r="O592" s="250"/>
    </row>
    <row r="593" spans="1:15" ht="15" hidden="1" x14ac:dyDescent="0.25">
      <c r="A593"/>
      <c r="B593"/>
      <c r="C593"/>
      <c r="D593"/>
      <c r="E593"/>
      <c r="F593"/>
      <c r="G593"/>
      <c r="H593"/>
      <c r="I593"/>
      <c r="J593"/>
      <c r="K593"/>
      <c r="L593"/>
      <c r="M593"/>
      <c r="N593"/>
      <c r="O593" s="250"/>
    </row>
    <row r="594" spans="1:15" ht="15" hidden="1" x14ac:dyDescent="0.25">
      <c r="A594"/>
      <c r="B594"/>
      <c r="C594"/>
      <c r="D594"/>
      <c r="E594"/>
      <c r="F594"/>
      <c r="G594"/>
      <c r="H594"/>
      <c r="I594"/>
      <c r="J594"/>
      <c r="K594"/>
      <c r="L594"/>
      <c r="M594"/>
      <c r="N594"/>
      <c r="O594" s="250"/>
    </row>
    <row r="595" spans="1:15" ht="15" hidden="1" x14ac:dyDescent="0.25">
      <c r="A595"/>
      <c r="B595"/>
      <c r="C595"/>
      <c r="D595"/>
      <c r="E595"/>
      <c r="F595"/>
      <c r="G595"/>
      <c r="H595"/>
      <c r="I595"/>
      <c r="J595"/>
      <c r="K595"/>
      <c r="L595"/>
      <c r="M595"/>
      <c r="N595"/>
      <c r="O595" s="250"/>
    </row>
    <row r="596" spans="1:15" ht="15" hidden="1" x14ac:dyDescent="0.25">
      <c r="A596"/>
      <c r="B596"/>
      <c r="C596"/>
      <c r="D596"/>
      <c r="E596"/>
      <c r="F596"/>
      <c r="G596"/>
      <c r="H596"/>
      <c r="I596"/>
      <c r="J596"/>
      <c r="K596"/>
      <c r="L596"/>
      <c r="M596"/>
      <c r="N596"/>
      <c r="O596" s="250"/>
    </row>
    <row r="597" spans="1:15" ht="15" hidden="1" x14ac:dyDescent="0.25">
      <c r="A597"/>
      <c r="B597"/>
      <c r="C597"/>
      <c r="D597"/>
      <c r="E597"/>
      <c r="F597"/>
      <c r="G597"/>
      <c r="H597"/>
      <c r="I597"/>
      <c r="J597"/>
      <c r="K597"/>
      <c r="L597"/>
      <c r="M597"/>
      <c r="N597"/>
      <c r="O597" s="250"/>
    </row>
    <row r="598" spans="1:15" ht="15" hidden="1" x14ac:dyDescent="0.25">
      <c r="A598"/>
      <c r="B598"/>
      <c r="C598"/>
      <c r="D598"/>
      <c r="E598"/>
      <c r="F598"/>
      <c r="G598"/>
      <c r="H598"/>
      <c r="I598"/>
      <c r="J598"/>
      <c r="K598"/>
      <c r="L598"/>
      <c r="M598"/>
      <c r="N598"/>
      <c r="O598" s="250"/>
    </row>
    <row r="599" spans="1:15" ht="15" hidden="1" x14ac:dyDescent="0.25">
      <c r="A599"/>
      <c r="B599"/>
      <c r="C599"/>
      <c r="D599"/>
      <c r="E599"/>
      <c r="F599"/>
      <c r="G599"/>
      <c r="H599"/>
      <c r="I599"/>
      <c r="J599"/>
      <c r="K599"/>
      <c r="L599"/>
      <c r="M599"/>
      <c r="N599"/>
      <c r="O599" s="250"/>
    </row>
    <row r="600" spans="1:15" ht="15" hidden="1" x14ac:dyDescent="0.25">
      <c r="A600"/>
      <c r="B600"/>
      <c r="C600"/>
      <c r="D600"/>
      <c r="E600"/>
      <c r="F600"/>
      <c r="G600"/>
      <c r="H600"/>
      <c r="I600"/>
      <c r="J600"/>
      <c r="K600"/>
      <c r="L600"/>
      <c r="M600"/>
      <c r="N600"/>
      <c r="O600" s="250"/>
    </row>
    <row r="601" spans="1:15" ht="15" hidden="1" x14ac:dyDescent="0.25">
      <c r="A601"/>
      <c r="B601"/>
      <c r="C601"/>
      <c r="D601"/>
      <c r="E601"/>
      <c r="F601"/>
      <c r="G601"/>
      <c r="H601"/>
      <c r="I601"/>
      <c r="J601"/>
      <c r="K601"/>
      <c r="L601"/>
      <c r="M601"/>
      <c r="N601"/>
      <c r="O601" s="250"/>
    </row>
    <row r="602" spans="1:15" ht="15" hidden="1" x14ac:dyDescent="0.25">
      <c r="A602"/>
      <c r="B602"/>
      <c r="C602"/>
      <c r="D602"/>
      <c r="E602"/>
      <c r="F602"/>
      <c r="G602"/>
      <c r="H602"/>
      <c r="I602"/>
      <c r="J602"/>
      <c r="K602"/>
      <c r="L602"/>
      <c r="M602"/>
      <c r="N602"/>
      <c r="O602" s="250"/>
    </row>
    <row r="603" spans="1:15" ht="15" hidden="1" x14ac:dyDescent="0.25">
      <c r="A603"/>
      <c r="B603"/>
      <c r="C603"/>
      <c r="D603"/>
      <c r="E603"/>
      <c r="F603"/>
      <c r="G603"/>
      <c r="H603"/>
      <c r="I603"/>
      <c r="J603"/>
      <c r="K603"/>
      <c r="L603"/>
      <c r="M603"/>
      <c r="N603"/>
      <c r="O603" s="250"/>
    </row>
    <row r="604" spans="1:15" ht="15" hidden="1" x14ac:dyDescent="0.25">
      <c r="A604"/>
      <c r="B604"/>
      <c r="C604"/>
      <c r="D604"/>
      <c r="E604"/>
      <c r="F604"/>
      <c r="G604"/>
      <c r="H604"/>
      <c r="I604"/>
      <c r="J604"/>
      <c r="K604"/>
      <c r="L604"/>
      <c r="M604"/>
      <c r="N604"/>
      <c r="O604" s="250"/>
    </row>
    <row r="605" spans="1:15" ht="15" hidden="1" x14ac:dyDescent="0.25">
      <c r="A605"/>
      <c r="B605"/>
      <c r="C605"/>
      <c r="D605"/>
      <c r="E605"/>
      <c r="F605"/>
      <c r="G605"/>
      <c r="H605"/>
      <c r="I605"/>
      <c r="J605"/>
      <c r="K605"/>
      <c r="L605"/>
      <c r="M605"/>
      <c r="N605"/>
      <c r="O605" s="250"/>
    </row>
    <row r="606" spans="1:15" ht="15" hidden="1" x14ac:dyDescent="0.25">
      <c r="A606"/>
      <c r="B606"/>
      <c r="C606"/>
      <c r="D606"/>
      <c r="E606"/>
      <c r="F606"/>
      <c r="G606"/>
      <c r="H606"/>
      <c r="I606"/>
      <c r="J606"/>
      <c r="K606"/>
      <c r="L606"/>
      <c r="M606"/>
      <c r="N606"/>
      <c r="O606" s="250"/>
    </row>
    <row r="607" spans="1:15" ht="15" hidden="1" x14ac:dyDescent="0.25">
      <c r="A607"/>
      <c r="B607"/>
      <c r="C607"/>
      <c r="D607"/>
      <c r="E607"/>
      <c r="F607"/>
      <c r="G607"/>
      <c r="H607"/>
      <c r="I607"/>
      <c r="J607"/>
      <c r="K607"/>
      <c r="L607"/>
      <c r="M607"/>
      <c r="N607"/>
      <c r="O607" s="250"/>
    </row>
    <row r="608" spans="1:15" ht="15" hidden="1" x14ac:dyDescent="0.25">
      <c r="A608"/>
      <c r="B608"/>
      <c r="C608"/>
      <c r="D608"/>
      <c r="E608"/>
      <c r="F608"/>
      <c r="G608"/>
      <c r="H608"/>
      <c r="I608"/>
      <c r="J608"/>
      <c r="K608"/>
      <c r="L608"/>
      <c r="M608"/>
      <c r="N608"/>
      <c r="O608" s="250"/>
    </row>
    <row r="609" spans="1:15" ht="15" hidden="1" x14ac:dyDescent="0.25">
      <c r="A609"/>
      <c r="B609"/>
      <c r="C609"/>
      <c r="D609"/>
      <c r="E609"/>
      <c r="F609"/>
      <c r="G609"/>
      <c r="H609"/>
      <c r="I609"/>
      <c r="J609"/>
      <c r="K609"/>
      <c r="L609"/>
      <c r="M609"/>
      <c r="N609"/>
      <c r="O609" s="250"/>
    </row>
    <row r="610" spans="1:15" ht="15" hidden="1" x14ac:dyDescent="0.25">
      <c r="A610"/>
      <c r="B610"/>
      <c r="C610"/>
      <c r="D610"/>
      <c r="E610"/>
      <c r="F610"/>
      <c r="G610"/>
      <c r="H610"/>
      <c r="I610"/>
      <c r="J610"/>
      <c r="K610"/>
      <c r="L610"/>
      <c r="M610"/>
      <c r="N610"/>
      <c r="O610" s="250"/>
    </row>
    <row r="611" spans="1:15" ht="15" hidden="1" x14ac:dyDescent="0.25">
      <c r="A611"/>
      <c r="B611"/>
      <c r="C611"/>
      <c r="D611"/>
      <c r="E611"/>
      <c r="F611"/>
      <c r="G611"/>
      <c r="H611"/>
      <c r="I611"/>
      <c r="J611"/>
      <c r="K611"/>
      <c r="L611"/>
      <c r="M611"/>
      <c r="N611"/>
      <c r="O611" s="250"/>
    </row>
    <row r="612" spans="1:15" ht="15" hidden="1" x14ac:dyDescent="0.25">
      <c r="A612"/>
      <c r="B612"/>
      <c r="C612"/>
      <c r="D612"/>
      <c r="E612"/>
      <c r="F612"/>
      <c r="G612"/>
      <c r="H612"/>
      <c r="I612"/>
      <c r="J612"/>
      <c r="K612"/>
      <c r="L612"/>
      <c r="M612"/>
      <c r="N612"/>
      <c r="O612" s="250"/>
    </row>
    <row r="613" spans="1:15" ht="15" hidden="1" x14ac:dyDescent="0.25">
      <c r="A613"/>
      <c r="B613"/>
      <c r="C613"/>
      <c r="D613"/>
      <c r="E613"/>
      <c r="F613"/>
      <c r="G613"/>
      <c r="H613"/>
      <c r="I613"/>
      <c r="J613"/>
      <c r="K613"/>
      <c r="L613"/>
      <c r="M613"/>
      <c r="N613"/>
      <c r="O613" s="250"/>
    </row>
    <row r="614" spans="1:15" ht="15" hidden="1" x14ac:dyDescent="0.25">
      <c r="A614"/>
      <c r="B614"/>
      <c r="C614"/>
      <c r="D614"/>
      <c r="E614"/>
      <c r="F614"/>
      <c r="G614"/>
      <c r="H614"/>
      <c r="I614"/>
      <c r="J614"/>
      <c r="K614"/>
      <c r="L614"/>
      <c r="M614"/>
      <c r="N614"/>
      <c r="O614" s="250"/>
    </row>
    <row r="615" spans="1:15" ht="15" hidden="1" x14ac:dyDescent="0.25">
      <c r="A615"/>
      <c r="B615"/>
      <c r="C615"/>
      <c r="D615"/>
      <c r="E615"/>
      <c r="F615"/>
      <c r="G615"/>
      <c r="H615"/>
      <c r="I615"/>
      <c r="J615"/>
      <c r="K615"/>
      <c r="L615"/>
      <c r="M615"/>
      <c r="N615"/>
      <c r="O615" s="250"/>
    </row>
    <row r="616" spans="1:15" ht="15" hidden="1" x14ac:dyDescent="0.25">
      <c r="A616"/>
      <c r="B616"/>
      <c r="C616"/>
      <c r="D616"/>
      <c r="E616"/>
      <c r="F616"/>
      <c r="G616"/>
      <c r="H616"/>
      <c r="I616"/>
      <c r="J616"/>
      <c r="K616"/>
      <c r="L616"/>
      <c r="M616"/>
      <c r="N616"/>
      <c r="O616" s="250"/>
    </row>
    <row r="617" spans="1:15" ht="15" hidden="1" x14ac:dyDescent="0.25">
      <c r="A617"/>
      <c r="B617"/>
      <c r="C617"/>
      <c r="D617"/>
      <c r="E617"/>
      <c r="F617"/>
      <c r="G617"/>
      <c r="H617"/>
      <c r="I617"/>
      <c r="J617"/>
      <c r="K617"/>
      <c r="L617"/>
      <c r="M617"/>
      <c r="N617"/>
      <c r="O617" s="250"/>
    </row>
    <row r="618" spans="1:15" ht="15" hidden="1" x14ac:dyDescent="0.25">
      <c r="A618"/>
      <c r="B618"/>
      <c r="C618"/>
      <c r="D618"/>
      <c r="E618"/>
      <c r="F618"/>
      <c r="G618"/>
      <c r="H618"/>
      <c r="I618"/>
      <c r="J618"/>
      <c r="K618"/>
      <c r="L618"/>
      <c r="M618"/>
      <c r="N618"/>
      <c r="O618" s="250"/>
    </row>
    <row r="619" spans="1:15" ht="15" hidden="1" x14ac:dyDescent="0.25">
      <c r="A619"/>
      <c r="B619"/>
      <c r="C619"/>
      <c r="D619"/>
      <c r="E619"/>
      <c r="F619"/>
      <c r="G619"/>
      <c r="H619"/>
      <c r="I619"/>
      <c r="J619"/>
      <c r="K619"/>
      <c r="L619"/>
      <c r="M619"/>
      <c r="N619"/>
      <c r="O619" s="250"/>
    </row>
    <row r="620" spans="1:15" ht="15" hidden="1" x14ac:dyDescent="0.25">
      <c r="A620"/>
      <c r="B620"/>
      <c r="C620"/>
      <c r="D620"/>
      <c r="E620"/>
      <c r="F620"/>
      <c r="G620"/>
      <c r="H620"/>
      <c r="I620"/>
      <c r="J620"/>
      <c r="K620"/>
      <c r="L620"/>
      <c r="M620"/>
      <c r="N620"/>
      <c r="O620" s="250"/>
    </row>
    <row r="621" spans="1:15" ht="15" hidden="1" x14ac:dyDescent="0.25">
      <c r="A621"/>
      <c r="B621"/>
      <c r="C621"/>
      <c r="D621"/>
      <c r="E621"/>
      <c r="F621"/>
      <c r="G621"/>
      <c r="H621"/>
      <c r="I621"/>
      <c r="J621"/>
      <c r="K621"/>
      <c r="L621"/>
      <c r="M621"/>
      <c r="N621"/>
      <c r="O621" s="250"/>
    </row>
    <row r="622" spans="1:15" ht="15" hidden="1" x14ac:dyDescent="0.25">
      <c r="A622"/>
      <c r="B622"/>
      <c r="C622"/>
      <c r="D622"/>
      <c r="E622"/>
      <c r="F622"/>
      <c r="G622"/>
      <c r="H622"/>
      <c r="I622"/>
      <c r="J622"/>
      <c r="K622"/>
      <c r="L622"/>
      <c r="M622"/>
      <c r="N622"/>
      <c r="O622" s="250"/>
    </row>
    <row r="623" spans="1:15" ht="15" hidden="1" x14ac:dyDescent="0.25">
      <c r="A623"/>
      <c r="B623"/>
      <c r="C623"/>
      <c r="D623"/>
      <c r="E623"/>
      <c r="F623"/>
      <c r="G623"/>
      <c r="H623"/>
      <c r="I623"/>
      <c r="J623"/>
      <c r="K623"/>
      <c r="L623"/>
      <c r="M623"/>
      <c r="N623"/>
      <c r="O623" s="250"/>
    </row>
    <row r="624" spans="1:15" ht="15" hidden="1" x14ac:dyDescent="0.25">
      <c r="A624"/>
      <c r="B624"/>
      <c r="C624"/>
      <c r="D624"/>
      <c r="E624"/>
      <c r="F624"/>
      <c r="G624"/>
      <c r="H624"/>
      <c r="I624"/>
      <c r="J624"/>
      <c r="K624"/>
      <c r="L624"/>
      <c r="M624"/>
      <c r="N624"/>
      <c r="O624" s="250"/>
    </row>
    <row r="625" spans="1:15" ht="15" hidden="1" x14ac:dyDescent="0.25">
      <c r="A625"/>
      <c r="B625"/>
      <c r="C625"/>
      <c r="D625"/>
      <c r="E625"/>
      <c r="F625"/>
      <c r="G625"/>
      <c r="H625"/>
      <c r="I625"/>
      <c r="J625"/>
      <c r="K625"/>
      <c r="L625"/>
      <c r="M625"/>
      <c r="N625"/>
      <c r="O625" s="250"/>
    </row>
    <row r="626" spans="1:15" ht="15" hidden="1" x14ac:dyDescent="0.25">
      <c r="A626"/>
      <c r="B626"/>
      <c r="C626"/>
      <c r="D626"/>
      <c r="E626"/>
      <c r="F626"/>
      <c r="G626"/>
      <c r="H626"/>
      <c r="I626"/>
      <c r="J626"/>
      <c r="K626"/>
      <c r="L626"/>
      <c r="M626"/>
      <c r="N626"/>
      <c r="O626" s="250"/>
    </row>
    <row r="627" spans="1:15" ht="15" hidden="1" x14ac:dyDescent="0.25">
      <c r="A627"/>
      <c r="B627"/>
      <c r="C627"/>
      <c r="D627"/>
      <c r="E627"/>
      <c r="F627"/>
      <c r="G627"/>
      <c r="H627"/>
      <c r="I627"/>
      <c r="J627"/>
      <c r="K627"/>
      <c r="L627"/>
      <c r="M627"/>
      <c r="N627"/>
      <c r="O627" s="250"/>
    </row>
    <row r="628" spans="1:15" ht="15" hidden="1" x14ac:dyDescent="0.25">
      <c r="A628"/>
      <c r="B628"/>
      <c r="C628"/>
      <c r="D628"/>
      <c r="E628"/>
      <c r="F628"/>
      <c r="G628"/>
      <c r="H628"/>
      <c r="I628"/>
      <c r="J628"/>
      <c r="K628"/>
      <c r="L628"/>
      <c r="M628"/>
      <c r="N628"/>
      <c r="O628" s="250"/>
    </row>
    <row r="629" spans="1:15" ht="15" hidden="1" x14ac:dyDescent="0.25">
      <c r="A629"/>
      <c r="B629"/>
      <c r="C629"/>
      <c r="D629"/>
      <c r="E629"/>
      <c r="F629"/>
      <c r="G629"/>
      <c r="H629"/>
      <c r="I629"/>
      <c r="J629"/>
      <c r="K629"/>
      <c r="L629"/>
      <c r="M629"/>
      <c r="N629"/>
      <c r="O629" s="250"/>
    </row>
    <row r="630" spans="1:15" ht="15" hidden="1" x14ac:dyDescent="0.25">
      <c r="A630"/>
      <c r="B630"/>
      <c r="C630"/>
      <c r="D630"/>
      <c r="E630"/>
      <c r="F630"/>
      <c r="G630"/>
      <c r="H630"/>
      <c r="I630"/>
      <c r="J630"/>
      <c r="K630"/>
      <c r="L630"/>
      <c r="M630"/>
      <c r="N630"/>
      <c r="O630" s="250"/>
    </row>
    <row r="631" spans="1:15" ht="15" hidden="1" x14ac:dyDescent="0.25">
      <c r="A631"/>
      <c r="B631"/>
      <c r="C631"/>
      <c r="D631"/>
      <c r="E631"/>
      <c r="F631"/>
      <c r="G631"/>
      <c r="H631"/>
      <c r="I631"/>
      <c r="J631"/>
      <c r="K631"/>
      <c r="L631"/>
      <c r="M631"/>
      <c r="N631"/>
      <c r="O631" s="250"/>
    </row>
    <row r="632" spans="1:15" ht="15" hidden="1" x14ac:dyDescent="0.25">
      <c r="A632"/>
      <c r="B632"/>
      <c r="C632"/>
      <c r="D632"/>
      <c r="E632"/>
      <c r="F632"/>
      <c r="G632"/>
      <c r="H632"/>
      <c r="I632"/>
      <c r="J632"/>
      <c r="K632"/>
      <c r="L632"/>
      <c r="M632"/>
      <c r="N632"/>
      <c r="O632" s="250"/>
    </row>
    <row r="633" spans="1:15" ht="15" hidden="1" x14ac:dyDescent="0.25">
      <c r="A633"/>
      <c r="B633"/>
      <c r="C633"/>
      <c r="D633"/>
      <c r="E633"/>
      <c r="F633"/>
      <c r="G633"/>
      <c r="H633"/>
      <c r="I633"/>
      <c r="J633"/>
      <c r="K633"/>
      <c r="L633"/>
      <c r="M633"/>
      <c r="N633"/>
      <c r="O633" s="250"/>
    </row>
    <row r="634" spans="1:15" ht="15" hidden="1" x14ac:dyDescent="0.25">
      <c r="A634"/>
      <c r="B634"/>
      <c r="C634"/>
      <c r="D634"/>
      <c r="E634"/>
      <c r="F634"/>
      <c r="G634"/>
      <c r="H634"/>
      <c r="I634"/>
      <c r="J634"/>
      <c r="K634"/>
      <c r="L634"/>
      <c r="M634"/>
      <c r="N634"/>
      <c r="O634" s="250"/>
    </row>
    <row r="635" spans="1:15" ht="15" hidden="1" x14ac:dyDescent="0.25">
      <c r="A635"/>
      <c r="B635"/>
      <c r="C635"/>
      <c r="D635"/>
      <c r="E635"/>
      <c r="F635"/>
      <c r="G635"/>
      <c r="H635"/>
      <c r="I635"/>
      <c r="J635"/>
      <c r="K635"/>
      <c r="L635"/>
      <c r="M635"/>
      <c r="N635"/>
      <c r="O635" s="250"/>
    </row>
    <row r="636" spans="1:15" ht="15" hidden="1" x14ac:dyDescent="0.25">
      <c r="A636"/>
      <c r="B636"/>
      <c r="C636"/>
      <c r="D636"/>
      <c r="E636"/>
      <c r="F636"/>
      <c r="G636"/>
      <c r="H636"/>
      <c r="I636"/>
      <c r="J636"/>
      <c r="K636"/>
      <c r="L636"/>
      <c r="M636"/>
      <c r="N636"/>
      <c r="O636" s="250"/>
    </row>
    <row r="637" spans="1:15" ht="15" hidden="1" x14ac:dyDescent="0.25">
      <c r="A637"/>
      <c r="B637"/>
      <c r="C637"/>
      <c r="D637"/>
      <c r="E637"/>
      <c r="F637"/>
      <c r="G637"/>
      <c r="H637"/>
      <c r="I637"/>
      <c r="J637"/>
      <c r="K637"/>
      <c r="L637"/>
      <c r="M637"/>
      <c r="N637"/>
      <c r="O637" s="250"/>
    </row>
    <row r="638" spans="1:15" ht="15" hidden="1" x14ac:dyDescent="0.25">
      <c r="A638"/>
      <c r="B638"/>
      <c r="C638"/>
      <c r="D638"/>
      <c r="E638"/>
      <c r="F638"/>
      <c r="G638"/>
      <c r="H638"/>
      <c r="I638"/>
      <c r="J638"/>
      <c r="K638"/>
      <c r="L638"/>
      <c r="M638"/>
      <c r="N638"/>
      <c r="O638" s="250"/>
    </row>
    <row r="639" spans="1:15" ht="15" hidden="1" x14ac:dyDescent="0.25">
      <c r="A639"/>
      <c r="B639"/>
      <c r="C639"/>
      <c r="D639"/>
      <c r="E639"/>
      <c r="F639"/>
      <c r="G639"/>
      <c r="H639"/>
      <c r="I639"/>
      <c r="J639"/>
      <c r="K639"/>
      <c r="L639"/>
      <c r="M639"/>
      <c r="N639"/>
      <c r="O639" s="250"/>
    </row>
    <row r="640" spans="1:15" ht="15" hidden="1" x14ac:dyDescent="0.25">
      <c r="A640"/>
      <c r="B640"/>
      <c r="C640"/>
      <c r="D640"/>
      <c r="E640"/>
      <c r="F640"/>
      <c r="G640"/>
      <c r="H640"/>
      <c r="I640"/>
      <c r="J640"/>
      <c r="K640"/>
      <c r="L640"/>
      <c r="M640"/>
      <c r="N640"/>
      <c r="O640" s="250"/>
    </row>
    <row r="641" spans="1:15" ht="15" hidden="1" x14ac:dyDescent="0.25">
      <c r="A641"/>
      <c r="B641"/>
      <c r="C641"/>
      <c r="D641"/>
      <c r="E641"/>
      <c r="F641"/>
      <c r="G641"/>
      <c r="H641"/>
      <c r="I641"/>
      <c r="J641"/>
      <c r="K641"/>
      <c r="L641"/>
      <c r="M641"/>
      <c r="N641"/>
      <c r="O641" s="250"/>
    </row>
    <row r="642" spans="1:15" ht="15" hidden="1" x14ac:dyDescent="0.25">
      <c r="A642"/>
      <c r="B642"/>
      <c r="C642"/>
      <c r="D642"/>
      <c r="E642"/>
      <c r="F642"/>
      <c r="G642"/>
      <c r="H642"/>
      <c r="I642"/>
      <c r="J642"/>
      <c r="K642"/>
      <c r="L642"/>
      <c r="M642"/>
      <c r="N642"/>
      <c r="O642" s="250"/>
    </row>
    <row r="643" spans="1:15" ht="15" hidden="1" x14ac:dyDescent="0.25">
      <c r="A643"/>
      <c r="B643"/>
      <c r="C643"/>
      <c r="D643"/>
      <c r="E643"/>
      <c r="F643"/>
      <c r="G643"/>
      <c r="H643"/>
      <c r="I643"/>
      <c r="J643"/>
      <c r="K643"/>
      <c r="L643"/>
      <c r="M643"/>
      <c r="N643"/>
      <c r="O643" s="250"/>
    </row>
    <row r="644" spans="1:15" ht="15" hidden="1" x14ac:dyDescent="0.25">
      <c r="A644"/>
      <c r="B644"/>
      <c r="C644"/>
      <c r="D644"/>
      <c r="E644"/>
      <c r="F644"/>
      <c r="G644"/>
      <c r="H644"/>
      <c r="I644"/>
      <c r="J644"/>
      <c r="K644"/>
      <c r="L644"/>
      <c r="M644"/>
      <c r="N644"/>
      <c r="O644" s="250"/>
    </row>
    <row r="645" spans="1:15" ht="15" hidden="1" x14ac:dyDescent="0.25">
      <c r="A645"/>
      <c r="B645"/>
      <c r="C645"/>
      <c r="D645"/>
      <c r="E645"/>
      <c r="F645"/>
      <c r="G645"/>
      <c r="H645"/>
      <c r="I645"/>
      <c r="J645"/>
      <c r="K645"/>
      <c r="L645"/>
      <c r="M645"/>
      <c r="N645"/>
      <c r="O645" s="250"/>
    </row>
    <row r="646" spans="1:15" ht="15" hidden="1" x14ac:dyDescent="0.25">
      <c r="A646"/>
      <c r="B646"/>
      <c r="C646"/>
      <c r="D646"/>
      <c r="E646"/>
      <c r="F646"/>
      <c r="G646"/>
      <c r="H646"/>
      <c r="I646"/>
      <c r="J646"/>
      <c r="K646"/>
      <c r="L646"/>
      <c r="M646"/>
      <c r="N646"/>
      <c r="O646" s="250"/>
    </row>
    <row r="647" spans="1:15" ht="15" hidden="1" x14ac:dyDescent="0.25">
      <c r="A647"/>
      <c r="B647"/>
      <c r="C647"/>
      <c r="D647"/>
      <c r="E647"/>
      <c r="F647"/>
      <c r="G647"/>
      <c r="H647"/>
      <c r="I647"/>
      <c r="J647"/>
      <c r="K647"/>
      <c r="L647"/>
      <c r="M647"/>
      <c r="N647"/>
      <c r="O647" s="250"/>
    </row>
    <row r="648" spans="1:15" ht="15" hidden="1" x14ac:dyDescent="0.25">
      <c r="A648"/>
      <c r="B648"/>
      <c r="C648"/>
      <c r="D648"/>
      <c r="E648"/>
      <c r="F648"/>
      <c r="G648"/>
      <c r="H648"/>
      <c r="I648"/>
      <c r="J648"/>
      <c r="K648"/>
      <c r="L648"/>
      <c r="M648"/>
      <c r="N648"/>
      <c r="O648" s="250"/>
    </row>
    <row r="649" spans="1:15" ht="15" hidden="1" x14ac:dyDescent="0.25">
      <c r="A649"/>
      <c r="B649"/>
      <c r="C649"/>
      <c r="D649"/>
      <c r="E649"/>
      <c r="F649"/>
      <c r="G649"/>
      <c r="H649"/>
      <c r="I649"/>
      <c r="J649"/>
      <c r="K649"/>
      <c r="L649"/>
      <c r="M649"/>
      <c r="N649"/>
      <c r="O649" s="250"/>
    </row>
    <row r="650" spans="1:15" ht="15" hidden="1" x14ac:dyDescent="0.25">
      <c r="A650"/>
      <c r="B650"/>
      <c r="C650"/>
      <c r="D650"/>
      <c r="E650"/>
      <c r="F650"/>
      <c r="G650"/>
      <c r="H650"/>
      <c r="I650"/>
      <c r="J650"/>
      <c r="K650"/>
      <c r="L650"/>
      <c r="M650"/>
      <c r="N650"/>
      <c r="O650" s="250"/>
    </row>
    <row r="651" spans="1:15" ht="15" hidden="1" x14ac:dyDescent="0.25">
      <c r="A651"/>
      <c r="B651"/>
      <c r="C651"/>
      <c r="D651"/>
      <c r="E651"/>
      <c r="F651"/>
      <c r="G651"/>
      <c r="H651"/>
      <c r="I651"/>
      <c r="J651"/>
      <c r="K651"/>
      <c r="L651"/>
      <c r="M651"/>
      <c r="N651"/>
      <c r="O651" s="250"/>
    </row>
    <row r="652" spans="1:15" ht="15" hidden="1" x14ac:dyDescent="0.25">
      <c r="A652"/>
      <c r="B652"/>
      <c r="C652"/>
      <c r="D652"/>
      <c r="E652"/>
      <c r="F652"/>
      <c r="G652"/>
      <c r="H652"/>
      <c r="I652"/>
      <c r="J652"/>
      <c r="K652"/>
      <c r="L652"/>
      <c r="M652"/>
      <c r="N652"/>
      <c r="O652" s="250"/>
    </row>
    <row r="653" spans="1:15" ht="15" hidden="1" x14ac:dyDescent="0.25">
      <c r="A653"/>
      <c r="B653"/>
      <c r="C653"/>
      <c r="D653"/>
      <c r="E653"/>
      <c r="F653"/>
      <c r="G653"/>
      <c r="H653"/>
      <c r="I653"/>
      <c r="J653"/>
      <c r="K653"/>
      <c r="L653"/>
      <c r="M653"/>
      <c r="N653"/>
      <c r="O653" s="250"/>
    </row>
    <row r="654" spans="1:15" ht="15" hidden="1" x14ac:dyDescent="0.25">
      <c r="A654"/>
      <c r="B654"/>
      <c r="C654"/>
      <c r="D654"/>
      <c r="E654"/>
      <c r="F654"/>
      <c r="G654"/>
      <c r="H654"/>
      <c r="I654"/>
      <c r="J654"/>
      <c r="K654"/>
      <c r="L654"/>
      <c r="M654"/>
      <c r="N654"/>
      <c r="O654" s="250"/>
    </row>
    <row r="655" spans="1:15" ht="15" hidden="1" x14ac:dyDescent="0.25">
      <c r="A655"/>
      <c r="B655"/>
      <c r="C655"/>
      <c r="D655"/>
      <c r="E655"/>
      <c r="F655"/>
      <c r="G655"/>
      <c r="H655"/>
      <c r="I655"/>
      <c r="J655"/>
      <c r="K655"/>
      <c r="L655"/>
      <c r="M655"/>
      <c r="N655"/>
      <c r="O655" s="250"/>
    </row>
    <row r="656" spans="1:15" ht="15" hidden="1" x14ac:dyDescent="0.25">
      <c r="A656"/>
      <c r="B656"/>
      <c r="C656"/>
      <c r="D656"/>
      <c r="E656"/>
      <c r="F656"/>
      <c r="G656"/>
      <c r="H656"/>
      <c r="I656"/>
      <c r="J656"/>
      <c r="K656"/>
      <c r="L656"/>
      <c r="M656"/>
      <c r="N656"/>
      <c r="O656" s="250"/>
    </row>
    <row r="657" spans="1:15" ht="15" hidden="1" x14ac:dyDescent="0.25">
      <c r="A657"/>
      <c r="B657"/>
      <c r="C657"/>
      <c r="D657"/>
      <c r="E657"/>
      <c r="F657"/>
      <c r="G657"/>
      <c r="H657"/>
      <c r="I657"/>
      <c r="J657"/>
      <c r="K657"/>
      <c r="L657"/>
      <c r="M657"/>
      <c r="N657"/>
      <c r="O657" s="250"/>
    </row>
    <row r="658" spans="1:15" ht="15" hidden="1" x14ac:dyDescent="0.25">
      <c r="A658"/>
      <c r="B658"/>
      <c r="C658"/>
      <c r="D658"/>
      <c r="E658"/>
      <c r="F658"/>
      <c r="G658"/>
      <c r="H658"/>
      <c r="I658"/>
      <c r="J658"/>
      <c r="K658"/>
      <c r="L658"/>
      <c r="M658"/>
      <c r="N658"/>
      <c r="O658" s="250"/>
    </row>
    <row r="659" spans="1:15" ht="15" hidden="1" x14ac:dyDescent="0.25">
      <c r="A659"/>
      <c r="B659"/>
      <c r="C659"/>
      <c r="D659"/>
      <c r="E659"/>
      <c r="F659"/>
      <c r="G659"/>
      <c r="H659"/>
      <c r="I659"/>
      <c r="J659"/>
      <c r="K659"/>
      <c r="L659"/>
      <c r="M659"/>
      <c r="N659"/>
      <c r="O659" s="250"/>
    </row>
    <row r="660" spans="1:15" ht="15" hidden="1" x14ac:dyDescent="0.25">
      <c r="A660"/>
      <c r="B660"/>
      <c r="C660"/>
      <c r="D660"/>
      <c r="E660"/>
      <c r="F660"/>
      <c r="G660"/>
      <c r="H660"/>
      <c r="I660"/>
      <c r="J660"/>
      <c r="K660"/>
      <c r="L660"/>
      <c r="M660"/>
      <c r="N660"/>
      <c r="O660" s="250"/>
    </row>
    <row r="661" spans="1:15" ht="15" hidden="1" x14ac:dyDescent="0.25">
      <c r="A661"/>
      <c r="B661"/>
      <c r="C661"/>
      <c r="D661"/>
      <c r="E661"/>
      <c r="F661"/>
      <c r="G661"/>
      <c r="H661"/>
      <c r="I661"/>
      <c r="J661"/>
      <c r="K661"/>
      <c r="L661"/>
      <c r="M661"/>
      <c r="N661"/>
      <c r="O661" s="250"/>
    </row>
    <row r="662" spans="1:15" ht="15" hidden="1" x14ac:dyDescent="0.25">
      <c r="A662"/>
      <c r="B662"/>
      <c r="C662"/>
      <c r="D662"/>
      <c r="E662"/>
      <c r="F662"/>
      <c r="G662"/>
      <c r="H662"/>
      <c r="I662"/>
      <c r="J662"/>
      <c r="K662"/>
      <c r="L662"/>
      <c r="M662"/>
      <c r="N662"/>
      <c r="O662" s="250"/>
    </row>
    <row r="663" spans="1:15" ht="15" hidden="1" x14ac:dyDescent="0.25">
      <c r="A663"/>
      <c r="B663"/>
      <c r="C663"/>
      <c r="D663"/>
      <c r="E663"/>
      <c r="F663"/>
      <c r="G663"/>
      <c r="H663"/>
      <c r="I663"/>
      <c r="J663"/>
      <c r="K663"/>
      <c r="L663"/>
      <c r="M663"/>
      <c r="N663"/>
      <c r="O663" s="250"/>
    </row>
    <row r="664" spans="1:15" ht="15" hidden="1" x14ac:dyDescent="0.25">
      <c r="A664"/>
      <c r="B664"/>
      <c r="C664"/>
      <c r="D664"/>
      <c r="E664"/>
      <c r="F664"/>
      <c r="G664"/>
      <c r="H664"/>
      <c r="I664"/>
      <c r="J664"/>
      <c r="K664"/>
      <c r="L664"/>
      <c r="M664"/>
      <c r="N664"/>
      <c r="O664" s="250"/>
    </row>
    <row r="665" spans="1:15" ht="15" hidden="1" x14ac:dyDescent="0.25">
      <c r="A665"/>
      <c r="B665"/>
      <c r="C665"/>
      <c r="D665"/>
      <c r="E665"/>
      <c r="F665"/>
      <c r="G665"/>
      <c r="H665"/>
      <c r="I665"/>
      <c r="J665"/>
      <c r="K665"/>
      <c r="L665"/>
      <c r="M665"/>
      <c r="N665"/>
      <c r="O665" s="250"/>
    </row>
    <row r="666" spans="1:15" ht="15" hidden="1" x14ac:dyDescent="0.25">
      <c r="A666"/>
      <c r="B666"/>
      <c r="C666"/>
      <c r="D666"/>
      <c r="E666"/>
      <c r="F666"/>
      <c r="G666"/>
      <c r="H666"/>
      <c r="I666"/>
      <c r="J666"/>
      <c r="K666"/>
      <c r="L666"/>
      <c r="M666"/>
      <c r="N666"/>
      <c r="O666" s="250"/>
    </row>
    <row r="667" spans="1:15" ht="15" hidden="1" x14ac:dyDescent="0.25">
      <c r="A667"/>
      <c r="B667"/>
      <c r="C667"/>
      <c r="D667"/>
      <c r="E667"/>
      <c r="F667"/>
      <c r="G667"/>
      <c r="H667"/>
      <c r="I667"/>
      <c r="J667"/>
      <c r="K667"/>
      <c r="L667"/>
      <c r="M667"/>
      <c r="N667"/>
      <c r="O667" s="250"/>
    </row>
    <row r="668" spans="1:15" ht="15" hidden="1" x14ac:dyDescent="0.25">
      <c r="A668"/>
      <c r="B668"/>
      <c r="C668"/>
      <c r="D668"/>
      <c r="E668"/>
      <c r="F668"/>
      <c r="G668"/>
      <c r="H668"/>
      <c r="I668"/>
      <c r="J668"/>
      <c r="K668"/>
      <c r="L668"/>
      <c r="M668"/>
      <c r="N668"/>
      <c r="O668" s="250"/>
    </row>
    <row r="669" spans="1:15" ht="15" hidden="1" x14ac:dyDescent="0.25">
      <c r="A669"/>
      <c r="B669"/>
      <c r="C669"/>
      <c r="D669"/>
      <c r="E669"/>
      <c r="F669"/>
      <c r="G669"/>
      <c r="H669"/>
      <c r="I669"/>
      <c r="J669"/>
      <c r="K669"/>
      <c r="L669"/>
      <c r="M669"/>
      <c r="N669"/>
      <c r="O669" s="250"/>
    </row>
    <row r="670" spans="1:15" ht="15" hidden="1" x14ac:dyDescent="0.25">
      <c r="A670"/>
      <c r="B670"/>
      <c r="C670"/>
      <c r="D670"/>
      <c r="E670"/>
      <c r="F670"/>
      <c r="G670"/>
      <c r="H670"/>
      <c r="I670"/>
      <c r="J670"/>
      <c r="K670"/>
      <c r="L670"/>
      <c r="M670"/>
      <c r="N670"/>
      <c r="O670" s="250"/>
    </row>
    <row r="671" spans="1:15" ht="15" hidden="1" x14ac:dyDescent="0.25">
      <c r="A671"/>
      <c r="B671"/>
      <c r="C671"/>
      <c r="D671"/>
      <c r="E671"/>
      <c r="F671"/>
      <c r="G671"/>
      <c r="H671"/>
      <c r="I671"/>
      <c r="J671"/>
      <c r="K671"/>
      <c r="L671"/>
      <c r="M671"/>
      <c r="N671"/>
      <c r="O671" s="250"/>
    </row>
    <row r="672" spans="1:15" ht="15" hidden="1" x14ac:dyDescent="0.25">
      <c r="A672"/>
      <c r="B672"/>
      <c r="C672"/>
      <c r="D672"/>
      <c r="E672"/>
      <c r="F672"/>
      <c r="G672"/>
      <c r="H672"/>
      <c r="I672"/>
      <c r="J672"/>
      <c r="K672"/>
      <c r="L672"/>
      <c r="M672"/>
      <c r="N672"/>
      <c r="O672" s="250"/>
    </row>
    <row r="673" spans="1:15" ht="15" hidden="1" x14ac:dyDescent="0.25">
      <c r="A673"/>
      <c r="B673"/>
      <c r="C673"/>
      <c r="D673"/>
      <c r="E673"/>
      <c r="F673"/>
      <c r="G673"/>
      <c r="H673"/>
      <c r="I673"/>
      <c r="J673"/>
      <c r="K673"/>
      <c r="L673"/>
      <c r="M673"/>
      <c r="N673"/>
      <c r="O673" s="250"/>
    </row>
    <row r="674" spans="1:15" ht="15" hidden="1" x14ac:dyDescent="0.25">
      <c r="A674"/>
      <c r="B674"/>
      <c r="C674"/>
      <c r="D674"/>
      <c r="E674"/>
      <c r="F674"/>
      <c r="G674"/>
      <c r="H674"/>
      <c r="I674"/>
      <c r="J674"/>
      <c r="K674"/>
      <c r="L674"/>
      <c r="M674"/>
      <c r="N674"/>
      <c r="O674" s="250"/>
    </row>
    <row r="675" spans="1:15" ht="15" hidden="1" x14ac:dyDescent="0.25">
      <c r="A675"/>
      <c r="B675"/>
      <c r="C675"/>
      <c r="D675"/>
      <c r="E675"/>
      <c r="F675"/>
      <c r="G675"/>
      <c r="H675"/>
      <c r="I675"/>
      <c r="J675"/>
      <c r="K675"/>
      <c r="L675"/>
      <c r="M675"/>
      <c r="N675"/>
      <c r="O675" s="250"/>
    </row>
    <row r="676" spans="1:15" ht="15" hidden="1" x14ac:dyDescent="0.25">
      <c r="A676"/>
      <c r="B676"/>
      <c r="C676"/>
      <c r="D676"/>
      <c r="E676"/>
      <c r="F676"/>
      <c r="G676"/>
      <c r="H676"/>
      <c r="I676"/>
      <c r="J676"/>
      <c r="K676"/>
      <c r="L676"/>
      <c r="M676"/>
      <c r="N676"/>
      <c r="O676" s="250"/>
    </row>
    <row r="677" spans="1:15" ht="15" hidden="1" x14ac:dyDescent="0.25">
      <c r="A677"/>
      <c r="B677"/>
      <c r="C677"/>
      <c r="D677"/>
      <c r="E677"/>
      <c r="F677"/>
      <c r="G677"/>
      <c r="H677"/>
      <c r="I677"/>
      <c r="J677"/>
      <c r="K677"/>
      <c r="L677"/>
      <c r="M677"/>
      <c r="N677"/>
      <c r="O677" s="250"/>
    </row>
    <row r="678" spans="1:15" ht="15" hidden="1" x14ac:dyDescent="0.25">
      <c r="A678"/>
      <c r="B678"/>
      <c r="C678"/>
      <c r="D678"/>
      <c r="E678"/>
      <c r="F678"/>
      <c r="G678"/>
      <c r="H678"/>
      <c r="I678"/>
      <c r="J678"/>
      <c r="K678"/>
      <c r="L678"/>
      <c r="M678"/>
      <c r="N678"/>
      <c r="O678" s="250"/>
    </row>
    <row r="679" spans="1:15" ht="15" hidden="1" x14ac:dyDescent="0.25">
      <c r="A679"/>
      <c r="B679"/>
      <c r="C679"/>
      <c r="D679"/>
      <c r="E679"/>
      <c r="F679"/>
      <c r="G679"/>
      <c r="H679"/>
      <c r="I679"/>
      <c r="J679"/>
      <c r="K679"/>
      <c r="L679"/>
      <c r="M679"/>
      <c r="N679"/>
      <c r="O679" s="250"/>
    </row>
    <row r="680" spans="1:15" ht="15" hidden="1" x14ac:dyDescent="0.25">
      <c r="A680"/>
      <c r="B680"/>
      <c r="C680"/>
      <c r="D680"/>
      <c r="E680"/>
      <c r="F680"/>
      <c r="G680"/>
      <c r="H680"/>
      <c r="I680"/>
      <c r="J680"/>
      <c r="K680"/>
      <c r="L680"/>
      <c r="M680"/>
      <c r="N680"/>
      <c r="O680" s="250"/>
    </row>
    <row r="681" spans="1:15" ht="15" hidden="1" x14ac:dyDescent="0.25">
      <c r="A681"/>
      <c r="B681"/>
      <c r="C681"/>
      <c r="D681"/>
      <c r="E681"/>
      <c r="F681"/>
      <c r="G681"/>
      <c r="H681"/>
      <c r="I681"/>
      <c r="J681"/>
      <c r="K681"/>
      <c r="L681"/>
      <c r="M681"/>
      <c r="N681"/>
      <c r="O681" s="250"/>
    </row>
    <row r="682" spans="1:15" ht="15" hidden="1" x14ac:dyDescent="0.25">
      <c r="A682"/>
      <c r="B682"/>
      <c r="C682"/>
      <c r="D682"/>
      <c r="E682"/>
      <c r="F682"/>
      <c r="G682"/>
      <c r="H682"/>
      <c r="I682"/>
      <c r="J682"/>
      <c r="K682"/>
      <c r="L682"/>
      <c r="M682"/>
      <c r="N682"/>
      <c r="O682" s="250"/>
    </row>
    <row r="683" spans="1:15" ht="15" hidden="1" x14ac:dyDescent="0.25">
      <c r="A683"/>
      <c r="B683"/>
      <c r="C683"/>
      <c r="D683"/>
      <c r="E683"/>
      <c r="F683"/>
      <c r="G683"/>
      <c r="H683"/>
      <c r="I683"/>
      <c r="J683"/>
      <c r="K683"/>
      <c r="L683"/>
      <c r="M683"/>
      <c r="N683"/>
      <c r="O683" s="250"/>
    </row>
    <row r="684" spans="1:15" ht="15" hidden="1" x14ac:dyDescent="0.25">
      <c r="A684"/>
      <c r="B684"/>
      <c r="C684"/>
      <c r="D684"/>
      <c r="E684"/>
      <c r="F684"/>
      <c r="G684"/>
      <c r="H684"/>
      <c r="I684"/>
      <c r="J684"/>
      <c r="K684"/>
      <c r="L684"/>
      <c r="M684"/>
      <c r="N684"/>
      <c r="O684" s="250"/>
    </row>
    <row r="685" spans="1:15" ht="15" hidden="1" x14ac:dyDescent="0.25">
      <c r="A685"/>
      <c r="B685"/>
      <c r="C685"/>
      <c r="D685"/>
      <c r="E685"/>
      <c r="F685"/>
      <c r="G685"/>
      <c r="H685"/>
      <c r="I685"/>
      <c r="J685"/>
      <c r="K685"/>
      <c r="L685"/>
      <c r="M685"/>
      <c r="N685"/>
      <c r="O685" s="250"/>
    </row>
    <row r="686" spans="1:15" ht="15" hidden="1" x14ac:dyDescent="0.25">
      <c r="A686"/>
      <c r="B686"/>
      <c r="C686"/>
      <c r="D686"/>
      <c r="E686"/>
      <c r="F686"/>
      <c r="G686"/>
      <c r="H686"/>
      <c r="I686"/>
      <c r="J686"/>
      <c r="K686"/>
      <c r="L686"/>
      <c r="M686"/>
      <c r="N686"/>
      <c r="O686" s="250"/>
    </row>
    <row r="687" spans="1:15" ht="15" hidden="1" x14ac:dyDescent="0.25">
      <c r="A687"/>
      <c r="B687"/>
      <c r="C687"/>
      <c r="D687"/>
      <c r="E687"/>
      <c r="F687"/>
      <c r="G687"/>
      <c r="H687"/>
      <c r="I687"/>
      <c r="J687"/>
      <c r="K687"/>
      <c r="L687"/>
      <c r="M687"/>
      <c r="N687"/>
      <c r="O687" s="250"/>
    </row>
    <row r="688" spans="1:15" ht="15" hidden="1" x14ac:dyDescent="0.25">
      <c r="A688"/>
      <c r="B688"/>
      <c r="C688"/>
      <c r="D688"/>
      <c r="E688"/>
      <c r="F688"/>
      <c r="G688"/>
      <c r="H688"/>
      <c r="I688"/>
      <c r="J688"/>
      <c r="K688"/>
      <c r="L688"/>
      <c r="M688"/>
      <c r="N688"/>
      <c r="O688" s="250"/>
    </row>
    <row r="689" spans="1:15" ht="15" hidden="1" x14ac:dyDescent="0.25">
      <c r="A689"/>
      <c r="B689"/>
      <c r="C689"/>
      <c r="D689"/>
      <c r="E689"/>
      <c r="F689"/>
      <c r="G689"/>
      <c r="H689"/>
      <c r="I689"/>
      <c r="J689"/>
      <c r="K689"/>
      <c r="L689"/>
      <c r="M689"/>
      <c r="N689"/>
      <c r="O689" s="250"/>
    </row>
    <row r="690" spans="1:15" ht="15" hidden="1" x14ac:dyDescent="0.25">
      <c r="A690"/>
      <c r="B690"/>
      <c r="C690"/>
      <c r="D690"/>
      <c r="E690"/>
      <c r="F690"/>
      <c r="G690"/>
      <c r="H690"/>
      <c r="I690"/>
      <c r="J690"/>
      <c r="K690"/>
      <c r="L690"/>
      <c r="M690"/>
      <c r="N690"/>
      <c r="O690" s="250"/>
    </row>
    <row r="691" spans="1:15" ht="15" hidden="1" x14ac:dyDescent="0.25">
      <c r="A691"/>
      <c r="B691"/>
      <c r="C691"/>
      <c r="D691"/>
      <c r="E691"/>
      <c r="F691"/>
      <c r="G691"/>
      <c r="H691"/>
      <c r="I691"/>
      <c r="J691"/>
      <c r="K691"/>
      <c r="L691"/>
      <c r="M691"/>
      <c r="N691"/>
      <c r="O691" s="250"/>
    </row>
    <row r="692" spans="1:15" ht="15" hidden="1" x14ac:dyDescent="0.25">
      <c r="A692"/>
      <c r="B692"/>
      <c r="C692"/>
      <c r="D692"/>
      <c r="E692"/>
      <c r="F692"/>
      <c r="G692"/>
      <c r="H692"/>
      <c r="I692"/>
      <c r="J692"/>
      <c r="K692"/>
      <c r="L692"/>
      <c r="M692"/>
      <c r="N692"/>
      <c r="O692" s="250"/>
    </row>
    <row r="693" spans="1:15" ht="15" hidden="1" x14ac:dyDescent="0.25">
      <c r="A693"/>
      <c r="B693"/>
      <c r="C693"/>
      <c r="D693"/>
      <c r="E693"/>
      <c r="F693"/>
      <c r="G693"/>
      <c r="H693"/>
      <c r="I693"/>
      <c r="J693"/>
      <c r="K693"/>
      <c r="L693"/>
      <c r="M693"/>
      <c r="N693"/>
      <c r="O693" s="250"/>
    </row>
    <row r="694" spans="1:15" ht="15" hidden="1" x14ac:dyDescent="0.25">
      <c r="A694"/>
      <c r="B694"/>
      <c r="C694"/>
      <c r="D694"/>
      <c r="E694"/>
      <c r="F694"/>
      <c r="G694"/>
      <c r="H694"/>
      <c r="I694"/>
      <c r="J694"/>
      <c r="K694"/>
      <c r="L694"/>
      <c r="M694"/>
      <c r="N694"/>
      <c r="O694" s="250"/>
    </row>
    <row r="695" spans="1:15" ht="15" hidden="1" x14ac:dyDescent="0.25">
      <c r="A695"/>
      <c r="B695"/>
      <c r="C695"/>
      <c r="D695"/>
      <c r="E695"/>
      <c r="F695"/>
      <c r="G695"/>
      <c r="H695"/>
      <c r="I695"/>
      <c r="J695"/>
      <c r="K695"/>
      <c r="L695"/>
      <c r="M695"/>
      <c r="N695"/>
      <c r="O695" s="250"/>
    </row>
    <row r="696" spans="1:15" ht="15" hidden="1" x14ac:dyDescent="0.25">
      <c r="A696"/>
      <c r="B696"/>
      <c r="C696"/>
      <c r="D696"/>
      <c r="E696"/>
      <c r="F696"/>
      <c r="G696"/>
      <c r="H696"/>
      <c r="I696"/>
      <c r="J696"/>
      <c r="K696"/>
      <c r="L696"/>
      <c r="M696"/>
      <c r="N696"/>
      <c r="O696" s="250"/>
    </row>
    <row r="697" spans="1:15" ht="15" hidden="1" x14ac:dyDescent="0.25">
      <c r="A697"/>
      <c r="B697"/>
      <c r="C697"/>
      <c r="D697"/>
      <c r="E697"/>
      <c r="F697"/>
      <c r="G697"/>
      <c r="H697"/>
      <c r="I697"/>
      <c r="J697"/>
      <c r="K697"/>
      <c r="L697"/>
      <c r="M697"/>
      <c r="N697"/>
      <c r="O697" s="250"/>
    </row>
    <row r="698" spans="1:15" ht="15" hidden="1" x14ac:dyDescent="0.25">
      <c r="A698"/>
      <c r="B698"/>
      <c r="C698"/>
      <c r="D698"/>
      <c r="E698"/>
      <c r="F698"/>
      <c r="G698"/>
      <c r="H698"/>
      <c r="I698"/>
      <c r="J698"/>
      <c r="K698"/>
      <c r="L698"/>
      <c r="M698"/>
      <c r="N698"/>
      <c r="O698" s="250"/>
    </row>
    <row r="699" spans="1:15" ht="15" hidden="1" x14ac:dyDescent="0.25">
      <c r="A699"/>
      <c r="B699"/>
      <c r="C699"/>
      <c r="D699"/>
      <c r="E699"/>
      <c r="F699"/>
      <c r="G699"/>
      <c r="H699"/>
      <c r="I699"/>
      <c r="J699"/>
      <c r="K699"/>
      <c r="L699"/>
      <c r="M699"/>
      <c r="N699"/>
      <c r="O699" s="250"/>
    </row>
    <row r="700" spans="1:15" ht="15" hidden="1" x14ac:dyDescent="0.25">
      <c r="A700"/>
      <c r="B700"/>
      <c r="C700"/>
      <c r="D700"/>
      <c r="E700"/>
      <c r="F700"/>
      <c r="G700"/>
      <c r="H700"/>
      <c r="I700"/>
      <c r="J700"/>
      <c r="K700"/>
      <c r="L700"/>
      <c r="M700"/>
      <c r="N700"/>
      <c r="O700" s="250"/>
    </row>
    <row r="701" spans="1:15" ht="15" hidden="1" x14ac:dyDescent="0.25">
      <c r="A701"/>
      <c r="B701"/>
      <c r="C701"/>
      <c r="D701"/>
      <c r="E701"/>
      <c r="F701"/>
      <c r="G701"/>
      <c r="H701"/>
      <c r="I701"/>
      <c r="J701"/>
      <c r="K701"/>
      <c r="L701"/>
      <c r="M701"/>
      <c r="N701"/>
      <c r="O701" s="250"/>
    </row>
    <row r="702" spans="1:15" ht="15" hidden="1" x14ac:dyDescent="0.25">
      <c r="A702"/>
      <c r="B702"/>
      <c r="C702"/>
      <c r="D702"/>
      <c r="E702"/>
      <c r="F702"/>
      <c r="G702"/>
      <c r="H702"/>
      <c r="I702"/>
      <c r="J702"/>
      <c r="K702"/>
      <c r="L702"/>
      <c r="M702"/>
      <c r="N702"/>
      <c r="O702" s="250"/>
    </row>
    <row r="703" spans="1:15" ht="15" hidden="1" x14ac:dyDescent="0.25">
      <c r="A703"/>
      <c r="B703"/>
      <c r="C703"/>
      <c r="D703"/>
      <c r="E703"/>
      <c r="F703"/>
      <c r="G703"/>
      <c r="H703"/>
      <c r="I703"/>
      <c r="J703"/>
      <c r="K703"/>
      <c r="L703"/>
      <c r="M703"/>
      <c r="N703"/>
      <c r="O703" s="250"/>
    </row>
    <row r="704" spans="1:15" ht="15" hidden="1" x14ac:dyDescent="0.25">
      <c r="A704"/>
      <c r="B704"/>
      <c r="C704"/>
      <c r="D704"/>
      <c r="E704"/>
      <c r="F704"/>
      <c r="G704"/>
      <c r="H704"/>
      <c r="I704"/>
      <c r="J704"/>
      <c r="K704"/>
      <c r="L704"/>
      <c r="M704"/>
      <c r="N704"/>
      <c r="O704" s="250"/>
    </row>
    <row r="705" spans="1:15" ht="15" hidden="1" x14ac:dyDescent="0.25">
      <c r="A705"/>
      <c r="B705"/>
      <c r="C705"/>
      <c r="D705"/>
      <c r="E705"/>
      <c r="F705"/>
      <c r="G705"/>
      <c r="H705"/>
      <c r="I705"/>
      <c r="J705"/>
      <c r="K705"/>
      <c r="L705"/>
      <c r="M705"/>
      <c r="N705"/>
      <c r="O705" s="250"/>
    </row>
    <row r="706" spans="1:15" ht="15" hidden="1" x14ac:dyDescent="0.25">
      <c r="A706"/>
      <c r="B706"/>
      <c r="C706"/>
      <c r="D706"/>
      <c r="E706"/>
      <c r="F706"/>
      <c r="G706"/>
      <c r="H706"/>
      <c r="I706"/>
      <c r="J706"/>
      <c r="K706"/>
      <c r="L706"/>
      <c r="M706"/>
      <c r="N706"/>
      <c r="O706" s="250"/>
    </row>
    <row r="707" spans="1:15" ht="15" hidden="1" x14ac:dyDescent="0.25">
      <c r="A707"/>
      <c r="B707"/>
      <c r="C707"/>
      <c r="D707"/>
      <c r="E707"/>
      <c r="F707"/>
      <c r="G707"/>
      <c r="H707"/>
      <c r="I707"/>
      <c r="J707"/>
      <c r="K707"/>
      <c r="L707"/>
      <c r="M707"/>
      <c r="N707"/>
      <c r="O707" s="250"/>
    </row>
    <row r="708" spans="1:15" ht="15" hidden="1" x14ac:dyDescent="0.25">
      <c r="A708"/>
      <c r="B708"/>
      <c r="C708"/>
      <c r="D708"/>
      <c r="E708"/>
      <c r="F708"/>
      <c r="G708"/>
      <c r="H708"/>
      <c r="I708"/>
      <c r="J708"/>
      <c r="K708"/>
      <c r="L708"/>
      <c r="M708"/>
      <c r="N708"/>
      <c r="O708" s="250"/>
    </row>
    <row r="709" spans="1:15" ht="15" hidden="1" x14ac:dyDescent="0.25">
      <c r="A709"/>
      <c r="B709"/>
      <c r="C709"/>
      <c r="D709"/>
      <c r="E709"/>
      <c r="F709"/>
      <c r="G709"/>
      <c r="H709"/>
      <c r="I709"/>
      <c r="J709"/>
      <c r="K709"/>
      <c r="L709"/>
      <c r="M709"/>
      <c r="N709"/>
      <c r="O709" s="250"/>
    </row>
    <row r="710" spans="1:15" ht="15" hidden="1" x14ac:dyDescent="0.25">
      <c r="A710"/>
      <c r="B710"/>
      <c r="C710"/>
      <c r="D710"/>
      <c r="E710"/>
      <c r="F710"/>
      <c r="G710"/>
      <c r="H710"/>
      <c r="I710"/>
      <c r="J710"/>
      <c r="K710"/>
      <c r="L710"/>
      <c r="M710"/>
      <c r="N710"/>
      <c r="O710" s="250"/>
    </row>
    <row r="711" spans="1:15" ht="15" hidden="1" x14ac:dyDescent="0.25">
      <c r="A711"/>
      <c r="B711"/>
      <c r="C711"/>
      <c r="D711"/>
      <c r="E711"/>
      <c r="F711"/>
      <c r="G711"/>
      <c r="H711"/>
      <c r="I711"/>
      <c r="J711"/>
      <c r="K711"/>
      <c r="L711"/>
      <c r="M711"/>
      <c r="N711"/>
      <c r="O711" s="250"/>
    </row>
    <row r="712" spans="1:15" ht="15" hidden="1" x14ac:dyDescent="0.25">
      <c r="A712"/>
      <c r="B712"/>
      <c r="C712"/>
      <c r="D712"/>
      <c r="E712"/>
      <c r="F712"/>
      <c r="G712"/>
      <c r="H712"/>
      <c r="I712"/>
      <c r="J712"/>
      <c r="K712"/>
      <c r="L712"/>
      <c r="M712"/>
      <c r="N712"/>
      <c r="O712" s="250"/>
    </row>
    <row r="713" spans="1:15" ht="15" hidden="1" x14ac:dyDescent="0.25">
      <c r="A713"/>
      <c r="B713"/>
      <c r="C713"/>
      <c r="D713"/>
      <c r="E713"/>
      <c r="F713"/>
      <c r="G713"/>
      <c r="H713"/>
      <c r="I713"/>
      <c r="J713"/>
      <c r="K713"/>
      <c r="L713"/>
      <c r="M713"/>
      <c r="N713"/>
      <c r="O713" s="250"/>
    </row>
    <row r="714" spans="1:15" ht="15" hidden="1" x14ac:dyDescent="0.25">
      <c r="A714"/>
      <c r="B714"/>
      <c r="C714"/>
      <c r="D714"/>
      <c r="E714"/>
      <c r="F714"/>
      <c r="G714"/>
      <c r="H714"/>
      <c r="I714"/>
      <c r="J714"/>
      <c r="K714"/>
      <c r="L714"/>
      <c r="M714"/>
      <c r="N714"/>
      <c r="O714" s="250"/>
    </row>
    <row r="715" spans="1:15" ht="15" hidden="1" x14ac:dyDescent="0.25">
      <c r="A715"/>
      <c r="B715"/>
      <c r="C715"/>
      <c r="D715"/>
      <c r="E715"/>
      <c r="F715"/>
      <c r="G715"/>
      <c r="H715"/>
      <c r="I715"/>
      <c r="J715"/>
      <c r="K715"/>
      <c r="L715"/>
      <c r="M715"/>
      <c r="N715"/>
      <c r="O715" s="250"/>
    </row>
    <row r="716" spans="1:15" ht="15" hidden="1" x14ac:dyDescent="0.25">
      <c r="A716"/>
      <c r="B716"/>
      <c r="C716"/>
      <c r="D716"/>
      <c r="E716"/>
      <c r="F716"/>
      <c r="G716"/>
      <c r="H716"/>
      <c r="I716"/>
      <c r="J716"/>
      <c r="K716"/>
      <c r="L716"/>
      <c r="M716"/>
      <c r="N716"/>
      <c r="O716" s="250"/>
    </row>
    <row r="717" spans="1:15" ht="15" hidden="1" x14ac:dyDescent="0.25">
      <c r="A717"/>
      <c r="B717"/>
      <c r="C717"/>
      <c r="D717"/>
      <c r="E717"/>
      <c r="F717"/>
      <c r="G717"/>
      <c r="H717"/>
      <c r="I717"/>
      <c r="J717"/>
      <c r="K717"/>
      <c r="L717"/>
      <c r="M717"/>
      <c r="N717"/>
      <c r="O717" s="250"/>
    </row>
    <row r="718" spans="1:15" ht="15" hidden="1" x14ac:dyDescent="0.25">
      <c r="A718"/>
      <c r="B718"/>
      <c r="C718"/>
      <c r="D718"/>
      <c r="E718"/>
      <c r="F718"/>
      <c r="G718"/>
      <c r="H718"/>
      <c r="I718"/>
      <c r="J718"/>
      <c r="K718"/>
      <c r="L718"/>
      <c r="M718"/>
      <c r="N718"/>
      <c r="O718" s="250"/>
    </row>
    <row r="719" spans="1:15" ht="15" hidden="1" x14ac:dyDescent="0.25">
      <c r="A719"/>
      <c r="B719"/>
      <c r="C719"/>
      <c r="D719"/>
      <c r="E719"/>
      <c r="F719"/>
      <c r="G719"/>
      <c r="H719"/>
      <c r="I719"/>
      <c r="J719"/>
      <c r="K719"/>
      <c r="L719"/>
      <c r="M719"/>
      <c r="N719"/>
      <c r="O719" s="250"/>
    </row>
    <row r="720" spans="1:15" ht="15" hidden="1" x14ac:dyDescent="0.25">
      <c r="A720"/>
      <c r="B720"/>
      <c r="C720"/>
      <c r="D720"/>
      <c r="E720"/>
      <c r="F720"/>
      <c r="G720"/>
      <c r="H720"/>
      <c r="I720"/>
      <c r="J720"/>
      <c r="K720"/>
      <c r="L720"/>
      <c r="M720"/>
      <c r="N720"/>
      <c r="O720" s="250"/>
    </row>
    <row r="721" spans="1:15" ht="15" hidden="1" x14ac:dyDescent="0.25">
      <c r="A721"/>
      <c r="B721"/>
      <c r="C721"/>
      <c r="D721"/>
      <c r="E721"/>
      <c r="F721"/>
      <c r="G721"/>
      <c r="H721"/>
      <c r="I721"/>
      <c r="J721"/>
      <c r="K721"/>
      <c r="L721"/>
      <c r="M721"/>
      <c r="N721"/>
      <c r="O721" s="250"/>
    </row>
    <row r="722" spans="1:15" ht="15" hidden="1" x14ac:dyDescent="0.25">
      <c r="A722"/>
      <c r="B722"/>
      <c r="C722"/>
      <c r="D722"/>
      <c r="E722"/>
      <c r="F722"/>
      <c r="G722"/>
      <c r="H722"/>
      <c r="I722"/>
      <c r="J722"/>
      <c r="K722"/>
      <c r="L722"/>
      <c r="M722"/>
      <c r="N722"/>
      <c r="O722" s="250"/>
    </row>
    <row r="723" spans="1:15" ht="15" hidden="1" x14ac:dyDescent="0.25">
      <c r="A723"/>
      <c r="B723"/>
      <c r="C723"/>
      <c r="D723"/>
      <c r="E723"/>
      <c r="F723"/>
      <c r="G723"/>
      <c r="H723"/>
      <c r="I723"/>
      <c r="J723"/>
      <c r="K723"/>
      <c r="L723"/>
      <c r="M723"/>
      <c r="N723"/>
      <c r="O723" s="250"/>
    </row>
    <row r="724" spans="1:15" ht="15" hidden="1" x14ac:dyDescent="0.25">
      <c r="A724"/>
      <c r="B724"/>
      <c r="C724"/>
      <c r="D724"/>
      <c r="E724"/>
      <c r="F724"/>
      <c r="G724"/>
      <c r="H724"/>
      <c r="I724"/>
      <c r="J724"/>
      <c r="K724"/>
      <c r="L724"/>
      <c r="M724"/>
      <c r="N724"/>
      <c r="O724" s="250"/>
    </row>
    <row r="725" spans="1:15" ht="15" hidden="1" x14ac:dyDescent="0.25">
      <c r="A725"/>
      <c r="B725"/>
      <c r="C725"/>
      <c r="D725"/>
      <c r="E725"/>
      <c r="F725"/>
      <c r="G725"/>
      <c r="H725"/>
      <c r="I725"/>
      <c r="J725"/>
      <c r="K725"/>
      <c r="L725"/>
      <c r="M725"/>
      <c r="N725"/>
      <c r="O725" s="250"/>
    </row>
    <row r="726" spans="1:15" ht="15" hidden="1" x14ac:dyDescent="0.25">
      <c r="A726"/>
      <c r="B726"/>
      <c r="C726"/>
      <c r="D726"/>
      <c r="E726"/>
      <c r="F726"/>
      <c r="G726"/>
      <c r="H726"/>
      <c r="I726"/>
      <c r="J726"/>
      <c r="K726"/>
      <c r="L726"/>
      <c r="M726"/>
      <c r="N726"/>
      <c r="O726" s="250"/>
    </row>
    <row r="727" spans="1:15" ht="15" hidden="1" x14ac:dyDescent="0.25">
      <c r="A727"/>
      <c r="B727"/>
      <c r="C727"/>
      <c r="D727"/>
      <c r="E727"/>
      <c r="F727"/>
      <c r="G727"/>
      <c r="H727"/>
      <c r="I727"/>
      <c r="J727"/>
      <c r="K727"/>
      <c r="L727"/>
      <c r="M727"/>
      <c r="N727"/>
      <c r="O727" s="250"/>
    </row>
    <row r="728" spans="1:15" ht="15" hidden="1" x14ac:dyDescent="0.25">
      <c r="A728"/>
      <c r="B728"/>
      <c r="C728"/>
      <c r="D728"/>
      <c r="E728"/>
      <c r="F728"/>
      <c r="G728"/>
      <c r="H728"/>
      <c r="I728"/>
      <c r="J728"/>
      <c r="K728"/>
      <c r="L728"/>
      <c r="M728"/>
      <c r="N728"/>
      <c r="O728" s="250"/>
    </row>
    <row r="729" spans="1:15" ht="15" hidden="1" x14ac:dyDescent="0.25">
      <c r="A729"/>
      <c r="B729"/>
      <c r="C729"/>
      <c r="D729"/>
      <c r="E729"/>
      <c r="F729"/>
      <c r="G729"/>
      <c r="H729"/>
      <c r="I729"/>
      <c r="J729"/>
      <c r="K729"/>
      <c r="L729"/>
      <c r="M729"/>
      <c r="N729"/>
      <c r="O729" s="250"/>
    </row>
    <row r="730" spans="1:15" ht="15" hidden="1" x14ac:dyDescent="0.25">
      <c r="A730"/>
      <c r="B730"/>
      <c r="C730"/>
      <c r="D730"/>
      <c r="E730"/>
      <c r="F730"/>
      <c r="G730"/>
      <c r="H730"/>
      <c r="I730"/>
      <c r="J730"/>
      <c r="K730"/>
      <c r="L730"/>
      <c r="M730"/>
      <c r="N730"/>
      <c r="O730" s="250"/>
    </row>
    <row r="731" spans="1:15" ht="15" hidden="1" x14ac:dyDescent="0.25">
      <c r="A731"/>
      <c r="B731"/>
      <c r="C731"/>
      <c r="D731"/>
      <c r="E731"/>
      <c r="F731"/>
      <c r="G731"/>
      <c r="H731"/>
      <c r="I731"/>
      <c r="J731"/>
      <c r="K731"/>
      <c r="L731"/>
      <c r="M731"/>
      <c r="N731"/>
      <c r="O731" s="250"/>
    </row>
    <row r="732" spans="1:15" ht="15" hidden="1" x14ac:dyDescent="0.25">
      <c r="A732"/>
      <c r="B732"/>
      <c r="C732"/>
      <c r="D732"/>
      <c r="E732"/>
      <c r="F732"/>
      <c r="G732"/>
      <c r="H732"/>
      <c r="I732"/>
      <c r="J732"/>
      <c r="K732"/>
      <c r="L732"/>
      <c r="M732"/>
      <c r="N732"/>
      <c r="O732" s="250"/>
    </row>
    <row r="733" spans="1:15" ht="15" hidden="1" x14ac:dyDescent="0.25">
      <c r="A733"/>
      <c r="B733"/>
      <c r="C733"/>
      <c r="D733"/>
      <c r="E733"/>
      <c r="F733"/>
      <c r="G733"/>
      <c r="H733"/>
      <c r="I733"/>
      <c r="J733"/>
      <c r="K733"/>
      <c r="L733"/>
      <c r="M733"/>
      <c r="N733"/>
      <c r="O733" s="250"/>
    </row>
    <row r="734" spans="1:15" ht="15" hidden="1" x14ac:dyDescent="0.25">
      <c r="A734"/>
      <c r="B734"/>
      <c r="C734"/>
      <c r="D734"/>
      <c r="E734"/>
      <c r="F734"/>
      <c r="G734"/>
      <c r="H734"/>
      <c r="I734"/>
      <c r="J734"/>
      <c r="K734"/>
      <c r="L734"/>
      <c r="M734"/>
      <c r="N734"/>
      <c r="O734" s="250"/>
    </row>
    <row r="735" spans="1:15" ht="15" hidden="1" x14ac:dyDescent="0.25">
      <c r="A735"/>
      <c r="B735"/>
      <c r="C735"/>
      <c r="D735"/>
      <c r="E735"/>
      <c r="F735"/>
      <c r="G735"/>
      <c r="H735"/>
      <c r="I735"/>
      <c r="J735"/>
      <c r="K735"/>
      <c r="L735"/>
      <c r="M735"/>
      <c r="N735"/>
      <c r="O735" s="250"/>
    </row>
    <row r="736" spans="1:15" ht="15" hidden="1" x14ac:dyDescent="0.25">
      <c r="A736"/>
      <c r="B736"/>
      <c r="C736"/>
      <c r="D736"/>
      <c r="E736"/>
      <c r="F736"/>
      <c r="G736"/>
      <c r="H736"/>
      <c r="I736"/>
      <c r="J736"/>
      <c r="K736"/>
      <c r="L736"/>
      <c r="M736"/>
      <c r="N736"/>
      <c r="O736" s="250"/>
    </row>
    <row r="737" spans="1:15" ht="15" hidden="1" x14ac:dyDescent="0.25">
      <c r="A737"/>
      <c r="B737"/>
      <c r="C737"/>
      <c r="D737"/>
      <c r="E737"/>
      <c r="F737"/>
      <c r="G737"/>
      <c r="H737"/>
      <c r="I737"/>
      <c r="J737"/>
      <c r="K737"/>
      <c r="L737"/>
      <c r="M737"/>
      <c r="N737"/>
      <c r="O737" s="250"/>
    </row>
    <row r="738" spans="1:15" ht="15" hidden="1" x14ac:dyDescent="0.25">
      <c r="A738"/>
      <c r="B738"/>
      <c r="C738"/>
      <c r="D738"/>
      <c r="E738"/>
      <c r="F738"/>
      <c r="G738"/>
      <c r="H738"/>
      <c r="I738"/>
      <c r="J738"/>
      <c r="K738"/>
      <c r="L738"/>
      <c r="M738"/>
      <c r="N738"/>
      <c r="O738" s="250"/>
    </row>
    <row r="739" spans="1:15" ht="15" hidden="1" x14ac:dyDescent="0.25">
      <c r="A739"/>
      <c r="B739"/>
      <c r="C739"/>
      <c r="D739"/>
      <c r="E739"/>
      <c r="F739"/>
      <c r="G739"/>
      <c r="H739"/>
      <c r="I739"/>
      <c r="J739"/>
      <c r="K739"/>
      <c r="L739"/>
      <c r="M739"/>
      <c r="N739"/>
      <c r="O739" s="250"/>
    </row>
    <row r="740" spans="1:15" ht="15" hidden="1" x14ac:dyDescent="0.25">
      <c r="A740"/>
      <c r="B740"/>
      <c r="C740"/>
      <c r="D740"/>
      <c r="E740"/>
      <c r="F740"/>
      <c r="G740"/>
      <c r="H740"/>
      <c r="I740"/>
      <c r="J740"/>
      <c r="K740"/>
      <c r="L740"/>
      <c r="M740"/>
      <c r="N740"/>
      <c r="O740" s="250"/>
    </row>
    <row r="741" spans="1:15" ht="15" hidden="1" x14ac:dyDescent="0.25">
      <c r="A741"/>
      <c r="B741"/>
      <c r="C741"/>
      <c r="D741"/>
      <c r="E741"/>
      <c r="F741"/>
      <c r="G741"/>
      <c r="H741"/>
      <c r="I741"/>
      <c r="J741"/>
      <c r="K741"/>
      <c r="L741"/>
      <c r="M741"/>
      <c r="N741"/>
      <c r="O741" s="250"/>
    </row>
    <row r="742" spans="1:15" ht="15" hidden="1" x14ac:dyDescent="0.25">
      <c r="A742"/>
      <c r="B742"/>
      <c r="C742"/>
      <c r="D742"/>
      <c r="E742"/>
      <c r="F742"/>
      <c r="G742"/>
      <c r="H742"/>
      <c r="I742"/>
      <c r="J742"/>
      <c r="K742"/>
      <c r="L742"/>
      <c r="M742"/>
      <c r="N742"/>
      <c r="O742" s="250"/>
    </row>
    <row r="743" spans="1:15" ht="15" hidden="1" x14ac:dyDescent="0.25">
      <c r="A743"/>
      <c r="B743"/>
      <c r="C743"/>
      <c r="D743"/>
      <c r="E743"/>
      <c r="F743"/>
      <c r="G743"/>
      <c r="H743"/>
      <c r="I743"/>
      <c r="J743"/>
      <c r="K743"/>
      <c r="L743"/>
      <c r="M743"/>
      <c r="N743"/>
      <c r="O743" s="250"/>
    </row>
    <row r="744" spans="1:15" ht="15" hidden="1" x14ac:dyDescent="0.25">
      <c r="A744"/>
      <c r="B744"/>
      <c r="C744"/>
      <c r="D744"/>
      <c r="E744"/>
      <c r="F744"/>
      <c r="G744"/>
      <c r="H744"/>
      <c r="I744"/>
      <c r="J744"/>
      <c r="K744"/>
      <c r="L744"/>
      <c r="M744"/>
      <c r="N744"/>
      <c r="O744" s="250"/>
    </row>
    <row r="745" spans="1:15" ht="15" hidden="1" x14ac:dyDescent="0.25">
      <c r="A745"/>
      <c r="B745"/>
      <c r="C745"/>
      <c r="D745"/>
      <c r="E745"/>
      <c r="F745"/>
      <c r="G745"/>
      <c r="H745"/>
      <c r="I745"/>
      <c r="J745"/>
      <c r="K745"/>
      <c r="L745"/>
      <c r="M745"/>
      <c r="N745"/>
      <c r="O745" s="250"/>
    </row>
    <row r="746" spans="1:15" ht="15" hidden="1" x14ac:dyDescent="0.25">
      <c r="A746"/>
      <c r="B746"/>
      <c r="C746"/>
      <c r="D746"/>
      <c r="E746"/>
      <c r="F746"/>
      <c r="G746"/>
      <c r="H746"/>
      <c r="I746"/>
      <c r="J746"/>
      <c r="K746"/>
      <c r="L746"/>
      <c r="M746"/>
      <c r="N746"/>
      <c r="O746" s="250"/>
    </row>
    <row r="747" spans="1:15" ht="15" hidden="1" x14ac:dyDescent="0.25">
      <c r="A747"/>
      <c r="B747"/>
      <c r="C747"/>
      <c r="D747"/>
      <c r="E747"/>
      <c r="F747"/>
      <c r="G747"/>
      <c r="H747"/>
      <c r="I747"/>
      <c r="J747"/>
      <c r="K747"/>
      <c r="L747"/>
      <c r="M747"/>
      <c r="N747"/>
      <c r="O747" s="250"/>
    </row>
    <row r="748" spans="1:15" ht="15" hidden="1" x14ac:dyDescent="0.25">
      <c r="A748"/>
      <c r="B748"/>
      <c r="C748"/>
      <c r="D748"/>
      <c r="E748"/>
      <c r="F748"/>
      <c r="G748"/>
      <c r="H748"/>
      <c r="I748"/>
      <c r="J748"/>
      <c r="K748"/>
      <c r="L748"/>
      <c r="M748"/>
      <c r="N748"/>
      <c r="O748" s="250"/>
    </row>
    <row r="749" spans="1:15" ht="15" hidden="1" x14ac:dyDescent="0.25">
      <c r="A749"/>
      <c r="B749"/>
      <c r="C749"/>
      <c r="D749"/>
      <c r="E749"/>
      <c r="F749"/>
      <c r="G749"/>
      <c r="H749"/>
      <c r="I749"/>
      <c r="J749"/>
      <c r="K749"/>
      <c r="L749"/>
      <c r="M749"/>
      <c r="N749"/>
      <c r="O749" s="250"/>
    </row>
    <row r="750" spans="1:15" ht="15" hidden="1" x14ac:dyDescent="0.25">
      <c r="A750"/>
      <c r="B750"/>
      <c r="C750"/>
      <c r="D750"/>
      <c r="E750"/>
      <c r="F750"/>
      <c r="G750"/>
      <c r="H750"/>
      <c r="I750"/>
      <c r="J750"/>
      <c r="K750"/>
      <c r="L750"/>
      <c r="M750"/>
      <c r="N750"/>
      <c r="O750" s="250"/>
    </row>
    <row r="751" spans="1:15" ht="15" hidden="1" x14ac:dyDescent="0.25">
      <c r="A751"/>
      <c r="B751"/>
      <c r="C751"/>
      <c r="D751"/>
      <c r="E751"/>
      <c r="F751"/>
      <c r="G751"/>
      <c r="H751"/>
      <c r="I751"/>
      <c r="J751"/>
      <c r="K751"/>
      <c r="L751"/>
      <c r="M751"/>
      <c r="N751"/>
      <c r="O751" s="250"/>
    </row>
    <row r="752" spans="1:15" ht="15" hidden="1" x14ac:dyDescent="0.25">
      <c r="A752"/>
      <c r="B752"/>
      <c r="C752"/>
      <c r="D752"/>
      <c r="E752"/>
      <c r="F752"/>
      <c r="G752"/>
      <c r="H752"/>
      <c r="I752"/>
      <c r="J752"/>
      <c r="K752"/>
      <c r="L752"/>
      <c r="M752"/>
      <c r="N752"/>
      <c r="O752" s="250"/>
    </row>
    <row r="753" spans="1:15" ht="15" hidden="1" x14ac:dyDescent="0.25">
      <c r="A753"/>
      <c r="B753"/>
      <c r="C753"/>
      <c r="D753"/>
      <c r="E753"/>
      <c r="F753"/>
      <c r="G753"/>
      <c r="H753"/>
      <c r="I753"/>
      <c r="J753"/>
      <c r="K753"/>
      <c r="L753"/>
      <c r="M753"/>
      <c r="N753"/>
      <c r="O753" s="250"/>
    </row>
    <row r="754" spans="1:15" ht="15" hidden="1" x14ac:dyDescent="0.25">
      <c r="A754"/>
      <c r="B754"/>
      <c r="C754"/>
      <c r="D754"/>
      <c r="E754"/>
      <c r="F754"/>
      <c r="G754"/>
      <c r="H754"/>
      <c r="I754"/>
      <c r="J754"/>
      <c r="K754"/>
      <c r="L754"/>
      <c r="M754"/>
      <c r="N754"/>
      <c r="O754" s="250"/>
    </row>
    <row r="755" spans="1:15" ht="15" hidden="1" x14ac:dyDescent="0.25">
      <c r="A755"/>
      <c r="B755"/>
      <c r="C755"/>
      <c r="D755"/>
      <c r="E755"/>
      <c r="F755"/>
      <c r="G755"/>
      <c r="H755"/>
      <c r="I755"/>
      <c r="J755"/>
      <c r="K755"/>
      <c r="L755"/>
      <c r="M755"/>
      <c r="N755"/>
      <c r="O755" s="250"/>
    </row>
    <row r="756" spans="1:15" ht="15" hidden="1" x14ac:dyDescent="0.25">
      <c r="A756"/>
      <c r="B756"/>
      <c r="C756"/>
      <c r="D756"/>
      <c r="E756"/>
      <c r="F756"/>
      <c r="G756"/>
      <c r="H756"/>
      <c r="I756"/>
      <c r="J756"/>
      <c r="K756"/>
      <c r="L756"/>
      <c r="M756"/>
      <c r="N756"/>
      <c r="O756" s="250"/>
    </row>
    <row r="757" spans="1:15" ht="15" hidden="1" x14ac:dyDescent="0.25">
      <c r="A757"/>
      <c r="B757"/>
      <c r="C757"/>
      <c r="D757"/>
      <c r="E757"/>
      <c r="F757"/>
      <c r="G757"/>
      <c r="H757"/>
      <c r="I757"/>
      <c r="J757"/>
      <c r="K757"/>
      <c r="L757"/>
      <c r="M757"/>
      <c r="N757"/>
      <c r="O757" s="250"/>
    </row>
    <row r="758" spans="1:15" ht="15" hidden="1" x14ac:dyDescent="0.25">
      <c r="A758"/>
      <c r="B758"/>
      <c r="C758"/>
      <c r="D758"/>
      <c r="E758"/>
      <c r="F758"/>
      <c r="G758"/>
      <c r="H758"/>
      <c r="I758"/>
      <c r="J758"/>
      <c r="K758"/>
      <c r="L758"/>
      <c r="M758"/>
      <c r="N758"/>
      <c r="O758" s="250"/>
    </row>
    <row r="759" spans="1:15" ht="15" hidden="1" x14ac:dyDescent="0.25">
      <c r="A759"/>
      <c r="B759"/>
      <c r="C759"/>
      <c r="D759"/>
      <c r="E759"/>
      <c r="F759"/>
      <c r="G759"/>
      <c r="H759"/>
      <c r="I759"/>
      <c r="J759"/>
      <c r="K759"/>
      <c r="L759"/>
      <c r="M759"/>
      <c r="N759"/>
      <c r="O759" s="250"/>
    </row>
    <row r="760" spans="1:15" ht="15" hidden="1" x14ac:dyDescent="0.25">
      <c r="A760"/>
      <c r="B760"/>
      <c r="C760"/>
      <c r="D760"/>
      <c r="E760"/>
      <c r="F760"/>
      <c r="G760"/>
      <c r="H760"/>
      <c r="I760"/>
      <c r="J760"/>
      <c r="K760"/>
      <c r="L760"/>
      <c r="M760"/>
      <c r="N760"/>
      <c r="O760" s="250"/>
    </row>
    <row r="761" spans="1:15" ht="15" hidden="1" x14ac:dyDescent="0.25">
      <c r="A761"/>
      <c r="B761"/>
      <c r="C761"/>
      <c r="D761"/>
      <c r="E761"/>
      <c r="F761"/>
      <c r="G761"/>
      <c r="H761"/>
      <c r="I761"/>
      <c r="J761"/>
      <c r="K761"/>
      <c r="L761"/>
      <c r="M761"/>
      <c r="N761"/>
      <c r="O761" s="250"/>
    </row>
    <row r="762" spans="1:15" ht="15" hidden="1" x14ac:dyDescent="0.25">
      <c r="A762"/>
      <c r="B762"/>
      <c r="C762"/>
      <c r="D762"/>
      <c r="E762"/>
      <c r="F762"/>
      <c r="G762"/>
      <c r="H762"/>
      <c r="I762"/>
      <c r="J762"/>
      <c r="K762"/>
      <c r="L762"/>
      <c r="M762"/>
      <c r="N762"/>
      <c r="O762" s="250"/>
    </row>
    <row r="763" spans="1:15" ht="15" hidden="1" x14ac:dyDescent="0.25">
      <c r="A763"/>
      <c r="B763"/>
      <c r="C763"/>
      <c r="D763"/>
      <c r="E763"/>
      <c r="F763"/>
      <c r="G763"/>
      <c r="H763"/>
      <c r="I763"/>
      <c r="J763"/>
      <c r="K763"/>
      <c r="L763"/>
      <c r="M763"/>
      <c r="N763"/>
      <c r="O763" s="250"/>
    </row>
    <row r="764" spans="1:15" ht="15" hidden="1" x14ac:dyDescent="0.25">
      <c r="A764"/>
      <c r="B764"/>
      <c r="C764"/>
      <c r="D764"/>
      <c r="E764"/>
      <c r="F764"/>
      <c r="G764"/>
      <c r="H764"/>
      <c r="I764"/>
      <c r="J764"/>
      <c r="K764"/>
      <c r="L764"/>
      <c r="M764"/>
      <c r="N764"/>
      <c r="O764" s="250"/>
    </row>
    <row r="765" spans="1:15" ht="15" hidden="1" x14ac:dyDescent="0.25">
      <c r="A765"/>
      <c r="B765"/>
      <c r="C765"/>
      <c r="D765"/>
      <c r="E765"/>
      <c r="F765"/>
      <c r="G765"/>
      <c r="H765"/>
      <c r="I765"/>
      <c r="J765"/>
      <c r="K765"/>
      <c r="L765"/>
      <c r="M765"/>
      <c r="N765"/>
      <c r="O765" s="250"/>
    </row>
    <row r="766" spans="1:15" ht="15" hidden="1" x14ac:dyDescent="0.25">
      <c r="A766"/>
      <c r="B766"/>
      <c r="C766"/>
      <c r="D766"/>
      <c r="E766"/>
      <c r="F766"/>
      <c r="G766"/>
      <c r="H766"/>
      <c r="I766"/>
      <c r="J766"/>
      <c r="K766"/>
      <c r="L766"/>
      <c r="M766"/>
      <c r="N766"/>
      <c r="O766" s="250"/>
    </row>
    <row r="767" spans="1:15" ht="15" hidden="1" x14ac:dyDescent="0.25">
      <c r="A767"/>
      <c r="B767"/>
      <c r="C767"/>
      <c r="D767"/>
      <c r="E767"/>
      <c r="F767"/>
      <c r="G767"/>
      <c r="H767"/>
      <c r="I767"/>
      <c r="J767"/>
      <c r="K767"/>
      <c r="L767"/>
      <c r="M767"/>
      <c r="N767"/>
      <c r="O767" s="250"/>
    </row>
    <row r="768" spans="1:15" ht="15" hidden="1" x14ac:dyDescent="0.25">
      <c r="A768"/>
      <c r="B768"/>
      <c r="C768"/>
      <c r="D768"/>
      <c r="E768"/>
      <c r="F768"/>
      <c r="G768"/>
      <c r="H768"/>
      <c r="I768"/>
      <c r="J768"/>
      <c r="K768"/>
      <c r="L768"/>
      <c r="M768"/>
      <c r="N768"/>
      <c r="O768" s="250"/>
    </row>
    <row r="769" spans="1:15" ht="15" hidden="1" x14ac:dyDescent="0.25">
      <c r="A769"/>
      <c r="B769"/>
      <c r="C769"/>
      <c r="D769"/>
      <c r="E769"/>
      <c r="F769"/>
      <c r="G769"/>
      <c r="H769"/>
      <c r="I769"/>
      <c r="J769"/>
      <c r="K769"/>
      <c r="L769"/>
      <c r="M769"/>
      <c r="N769"/>
      <c r="O769" s="250"/>
    </row>
    <row r="770" spans="1:15" ht="15" hidden="1" x14ac:dyDescent="0.25">
      <c r="A770"/>
      <c r="B770"/>
      <c r="C770"/>
      <c r="D770"/>
      <c r="E770"/>
      <c r="F770"/>
      <c r="G770"/>
      <c r="H770"/>
      <c r="I770"/>
      <c r="J770"/>
      <c r="K770"/>
      <c r="L770"/>
      <c r="M770"/>
      <c r="N770"/>
      <c r="O770" s="250"/>
    </row>
    <row r="771" spans="1:15" ht="15" hidden="1" x14ac:dyDescent="0.25">
      <c r="A771"/>
      <c r="B771"/>
      <c r="C771"/>
      <c r="D771"/>
      <c r="E771"/>
      <c r="F771"/>
      <c r="G771"/>
      <c r="H771"/>
      <c r="I771"/>
      <c r="J771"/>
      <c r="K771"/>
      <c r="L771"/>
      <c r="M771"/>
      <c r="N771"/>
      <c r="O771" s="250"/>
    </row>
    <row r="772" spans="1:15" ht="15" hidden="1" x14ac:dyDescent="0.25">
      <c r="A772"/>
      <c r="B772"/>
      <c r="C772"/>
      <c r="D772"/>
      <c r="E772"/>
      <c r="F772"/>
      <c r="G772"/>
      <c r="H772"/>
      <c r="I772"/>
      <c r="J772"/>
      <c r="K772"/>
      <c r="L772"/>
      <c r="M772"/>
      <c r="N772"/>
      <c r="O772" s="250"/>
    </row>
    <row r="773" spans="1:15" ht="15" hidden="1" x14ac:dyDescent="0.25">
      <c r="A773"/>
      <c r="B773"/>
      <c r="C773"/>
      <c r="D773"/>
      <c r="E773"/>
      <c r="F773"/>
      <c r="G773"/>
      <c r="H773"/>
      <c r="I773"/>
      <c r="J773"/>
      <c r="K773"/>
      <c r="L773"/>
      <c r="M773"/>
      <c r="N773"/>
      <c r="O773" s="250"/>
    </row>
    <row r="774" spans="1:15" ht="15" hidden="1" x14ac:dyDescent="0.25">
      <c r="A774"/>
      <c r="B774"/>
      <c r="C774"/>
      <c r="D774"/>
      <c r="E774"/>
      <c r="F774"/>
      <c r="G774"/>
      <c r="H774"/>
      <c r="I774"/>
      <c r="J774"/>
      <c r="K774"/>
      <c r="L774"/>
      <c r="M774"/>
      <c r="N774"/>
      <c r="O774" s="250"/>
    </row>
    <row r="775" spans="1:15" ht="15" hidden="1" x14ac:dyDescent="0.25">
      <c r="A775"/>
      <c r="B775"/>
      <c r="C775"/>
      <c r="D775"/>
      <c r="E775"/>
      <c r="F775"/>
      <c r="G775"/>
      <c r="H775"/>
      <c r="I775"/>
      <c r="J775"/>
      <c r="K775"/>
      <c r="L775"/>
      <c r="M775"/>
      <c r="N775"/>
      <c r="O775" s="250"/>
    </row>
    <row r="776" spans="1:15" ht="15" hidden="1" x14ac:dyDescent="0.25">
      <c r="A776"/>
      <c r="B776"/>
      <c r="C776"/>
      <c r="D776"/>
      <c r="E776"/>
      <c r="F776"/>
      <c r="G776"/>
      <c r="H776"/>
      <c r="I776"/>
      <c r="J776"/>
      <c r="K776"/>
      <c r="L776"/>
      <c r="M776"/>
      <c r="N776"/>
      <c r="O776" s="250"/>
    </row>
    <row r="777" spans="1:15" ht="15" hidden="1" x14ac:dyDescent="0.25">
      <c r="A777"/>
      <c r="B777"/>
      <c r="C777"/>
      <c r="D777"/>
      <c r="E777"/>
      <c r="F777"/>
      <c r="G777"/>
      <c r="H777"/>
      <c r="I777"/>
      <c r="J777"/>
      <c r="K777"/>
      <c r="L777"/>
      <c r="M777"/>
      <c r="N777"/>
      <c r="O777" s="250"/>
    </row>
    <row r="778" spans="1:15" ht="15" hidden="1" x14ac:dyDescent="0.25">
      <c r="A778"/>
      <c r="B778"/>
      <c r="C778"/>
      <c r="D778"/>
      <c r="E778"/>
      <c r="F778"/>
      <c r="G778"/>
      <c r="H778"/>
      <c r="I778"/>
      <c r="J778"/>
      <c r="K778"/>
      <c r="L778"/>
      <c r="M778"/>
      <c r="N778"/>
      <c r="O778" s="250"/>
    </row>
    <row r="779" spans="1:15" ht="15" hidden="1" x14ac:dyDescent="0.25">
      <c r="A779"/>
      <c r="B779"/>
      <c r="C779"/>
      <c r="D779"/>
      <c r="E779"/>
      <c r="F779"/>
      <c r="G779"/>
      <c r="H779"/>
      <c r="I779"/>
      <c r="J779"/>
      <c r="K779"/>
      <c r="L779"/>
      <c r="M779"/>
      <c r="N779"/>
      <c r="O779" s="250"/>
    </row>
    <row r="780" spans="1:15" ht="15" hidden="1" x14ac:dyDescent="0.25">
      <c r="A780"/>
      <c r="B780"/>
      <c r="C780"/>
      <c r="D780"/>
      <c r="E780"/>
      <c r="F780"/>
      <c r="G780"/>
      <c r="H780"/>
      <c r="I780"/>
      <c r="J780"/>
      <c r="K780"/>
      <c r="L780"/>
      <c r="M780"/>
      <c r="N780"/>
      <c r="O780" s="250"/>
    </row>
    <row r="781" spans="1:15" ht="15" hidden="1" x14ac:dyDescent="0.25">
      <c r="A781"/>
      <c r="B781"/>
      <c r="C781"/>
      <c r="D781"/>
      <c r="E781"/>
      <c r="F781"/>
      <c r="G781"/>
      <c r="H781"/>
      <c r="I781"/>
      <c r="J781"/>
      <c r="K781"/>
      <c r="L781"/>
      <c r="M781"/>
      <c r="N781"/>
      <c r="O781" s="250"/>
    </row>
    <row r="782" spans="1:15" ht="15" hidden="1" x14ac:dyDescent="0.25">
      <c r="A782"/>
      <c r="B782"/>
      <c r="C782"/>
      <c r="D782"/>
      <c r="E782"/>
      <c r="F782"/>
      <c r="G782"/>
      <c r="H782"/>
      <c r="I782"/>
      <c r="J782"/>
      <c r="K782"/>
      <c r="L782"/>
      <c r="M782"/>
      <c r="N782"/>
      <c r="O782" s="250"/>
    </row>
    <row r="783" spans="1:15" ht="15" hidden="1" x14ac:dyDescent="0.25">
      <c r="A783"/>
      <c r="B783"/>
      <c r="C783"/>
      <c r="D783"/>
      <c r="E783"/>
      <c r="F783"/>
      <c r="G783"/>
      <c r="H783"/>
      <c r="I783"/>
      <c r="J783"/>
      <c r="K783"/>
      <c r="L783"/>
      <c r="M783"/>
      <c r="N783"/>
      <c r="O783" s="250"/>
    </row>
    <row r="784" spans="1:15" ht="15" hidden="1" x14ac:dyDescent="0.25">
      <c r="A784"/>
      <c r="B784"/>
      <c r="C784"/>
      <c r="D784"/>
      <c r="E784"/>
      <c r="F784"/>
      <c r="G784"/>
      <c r="H784"/>
      <c r="I784"/>
      <c r="J784"/>
      <c r="K784"/>
      <c r="L784"/>
      <c r="M784"/>
      <c r="N784"/>
      <c r="O784" s="250"/>
    </row>
    <row r="785" spans="1:15" ht="15" hidden="1" x14ac:dyDescent="0.25">
      <c r="A785"/>
      <c r="B785"/>
      <c r="C785"/>
      <c r="D785"/>
      <c r="E785"/>
      <c r="F785"/>
      <c r="G785"/>
      <c r="H785"/>
      <c r="I785"/>
      <c r="J785"/>
      <c r="K785"/>
      <c r="L785"/>
      <c r="M785"/>
      <c r="N785"/>
      <c r="O785" s="250"/>
    </row>
    <row r="786" spans="1:15" ht="15" hidden="1" x14ac:dyDescent="0.25">
      <c r="A786"/>
      <c r="B786"/>
      <c r="C786"/>
      <c r="D786"/>
      <c r="E786"/>
      <c r="F786"/>
      <c r="G786"/>
      <c r="H786"/>
      <c r="I786"/>
      <c r="J786"/>
      <c r="K786"/>
      <c r="L786"/>
      <c r="M786"/>
      <c r="N786"/>
      <c r="O786" s="250"/>
    </row>
    <row r="787" spans="1:15" ht="15" hidden="1" x14ac:dyDescent="0.25">
      <c r="A787"/>
      <c r="B787"/>
      <c r="C787"/>
      <c r="D787"/>
      <c r="E787"/>
      <c r="F787"/>
      <c r="G787"/>
      <c r="H787"/>
      <c r="I787"/>
      <c r="J787"/>
      <c r="K787"/>
      <c r="L787"/>
      <c r="M787"/>
      <c r="N787"/>
      <c r="O787" s="250"/>
    </row>
    <row r="788" spans="1:15" ht="15" hidden="1" x14ac:dyDescent="0.25">
      <c r="A788"/>
      <c r="B788"/>
      <c r="C788"/>
      <c r="D788"/>
      <c r="E788"/>
      <c r="F788"/>
      <c r="G788"/>
      <c r="H788"/>
      <c r="I788"/>
      <c r="J788"/>
      <c r="K788"/>
      <c r="L788"/>
      <c r="M788"/>
      <c r="N788"/>
      <c r="O788" s="250"/>
    </row>
    <row r="789" spans="1:15" ht="15" hidden="1" x14ac:dyDescent="0.25">
      <c r="A789"/>
      <c r="B789"/>
      <c r="C789"/>
      <c r="D789"/>
      <c r="E789"/>
      <c r="F789"/>
      <c r="G789"/>
      <c r="H789"/>
      <c r="I789"/>
      <c r="J789"/>
      <c r="K789"/>
      <c r="L789"/>
      <c r="M789"/>
      <c r="N789"/>
      <c r="O789" s="250"/>
    </row>
    <row r="790" spans="1:15" ht="15" hidden="1" x14ac:dyDescent="0.25">
      <c r="A790"/>
      <c r="B790"/>
      <c r="C790"/>
      <c r="D790"/>
      <c r="E790"/>
      <c r="F790"/>
      <c r="G790"/>
      <c r="H790"/>
      <c r="I790"/>
      <c r="J790"/>
      <c r="K790"/>
      <c r="L790"/>
      <c r="M790"/>
      <c r="N790"/>
      <c r="O790" s="250"/>
    </row>
    <row r="791" spans="1:15" ht="15" hidden="1" x14ac:dyDescent="0.25">
      <c r="A791"/>
      <c r="B791"/>
      <c r="C791"/>
      <c r="D791"/>
      <c r="E791"/>
      <c r="F791"/>
      <c r="G791"/>
      <c r="H791"/>
      <c r="I791"/>
      <c r="J791"/>
      <c r="K791"/>
      <c r="L791"/>
      <c r="M791"/>
      <c r="N791"/>
      <c r="O791" s="250"/>
    </row>
    <row r="792" spans="1:15" ht="15" hidden="1" x14ac:dyDescent="0.25">
      <c r="A792"/>
      <c r="B792"/>
      <c r="C792"/>
      <c r="D792"/>
      <c r="E792"/>
      <c r="F792"/>
      <c r="G792"/>
      <c r="H792"/>
      <c r="I792"/>
      <c r="J792"/>
      <c r="K792"/>
      <c r="L792"/>
      <c r="M792"/>
      <c r="N792"/>
      <c r="O792" s="250"/>
    </row>
    <row r="793" spans="1:15" ht="15" hidden="1" x14ac:dyDescent="0.25">
      <c r="A793"/>
      <c r="B793"/>
      <c r="C793"/>
      <c r="D793"/>
      <c r="E793"/>
      <c r="F793"/>
      <c r="G793"/>
      <c r="H793"/>
      <c r="I793"/>
      <c r="J793"/>
      <c r="K793"/>
      <c r="L793"/>
      <c r="M793"/>
      <c r="N793"/>
      <c r="O793" s="250"/>
    </row>
    <row r="794" spans="1:15" ht="15" hidden="1" x14ac:dyDescent="0.25">
      <c r="A794"/>
      <c r="B794"/>
      <c r="C794"/>
      <c r="D794"/>
      <c r="E794"/>
      <c r="F794"/>
      <c r="G794"/>
      <c r="H794"/>
      <c r="I794"/>
      <c r="J794"/>
      <c r="K794"/>
      <c r="L794"/>
      <c r="M794"/>
      <c r="N794"/>
      <c r="O794" s="250"/>
    </row>
    <row r="795" spans="1:15" ht="15" hidden="1" x14ac:dyDescent="0.25">
      <c r="A795"/>
      <c r="B795"/>
      <c r="C795"/>
      <c r="D795"/>
      <c r="E795"/>
      <c r="F795"/>
      <c r="G795"/>
      <c r="H795"/>
      <c r="I795"/>
      <c r="J795"/>
      <c r="K795"/>
      <c r="L795"/>
      <c r="M795"/>
      <c r="N795"/>
      <c r="O795" s="250"/>
    </row>
    <row r="796" spans="1:15" ht="15" hidden="1" x14ac:dyDescent="0.25">
      <c r="A796"/>
      <c r="B796"/>
      <c r="C796"/>
      <c r="D796"/>
      <c r="E796"/>
      <c r="F796"/>
      <c r="G796"/>
      <c r="H796"/>
      <c r="I796"/>
      <c r="J796"/>
      <c r="K796"/>
      <c r="L796"/>
      <c r="M796"/>
      <c r="N796"/>
      <c r="O796" s="250"/>
    </row>
    <row r="797" spans="1:15" ht="15" hidden="1" x14ac:dyDescent="0.25">
      <c r="A797"/>
      <c r="B797"/>
      <c r="C797"/>
      <c r="D797"/>
      <c r="E797"/>
      <c r="F797"/>
      <c r="G797"/>
      <c r="H797"/>
      <c r="I797"/>
      <c r="J797"/>
      <c r="K797"/>
      <c r="L797"/>
      <c r="M797"/>
      <c r="N797"/>
      <c r="O797" s="250"/>
    </row>
    <row r="798" spans="1:15" ht="15" hidden="1" x14ac:dyDescent="0.25">
      <c r="A798"/>
      <c r="B798"/>
      <c r="C798"/>
      <c r="D798"/>
      <c r="E798"/>
      <c r="F798"/>
      <c r="G798"/>
      <c r="H798"/>
      <c r="I798"/>
      <c r="J798"/>
      <c r="K798"/>
      <c r="L798"/>
      <c r="M798"/>
      <c r="N798"/>
      <c r="O798" s="250"/>
    </row>
    <row r="799" spans="1:15" ht="15" hidden="1" x14ac:dyDescent="0.25">
      <c r="A799"/>
      <c r="B799"/>
      <c r="C799"/>
      <c r="D799"/>
      <c r="E799"/>
      <c r="F799"/>
      <c r="G799"/>
      <c r="H799"/>
      <c r="I799"/>
      <c r="J799"/>
      <c r="K799"/>
      <c r="L799"/>
      <c r="M799"/>
      <c r="N799"/>
      <c r="O799" s="250"/>
    </row>
    <row r="800" spans="1:15" ht="15" hidden="1" x14ac:dyDescent="0.25">
      <c r="A800"/>
      <c r="B800"/>
      <c r="C800"/>
      <c r="D800"/>
      <c r="E800"/>
      <c r="F800"/>
      <c r="G800"/>
      <c r="H800"/>
      <c r="I800"/>
      <c r="J800"/>
      <c r="K800"/>
      <c r="L800"/>
      <c r="M800"/>
      <c r="N800"/>
      <c r="O800" s="250"/>
    </row>
    <row r="801" spans="1:15" ht="15" hidden="1" x14ac:dyDescent="0.25">
      <c r="A801"/>
      <c r="B801"/>
      <c r="C801"/>
      <c r="D801"/>
      <c r="E801"/>
      <c r="F801"/>
      <c r="G801"/>
      <c r="H801"/>
      <c r="I801"/>
      <c r="J801"/>
      <c r="K801"/>
      <c r="L801"/>
      <c r="M801"/>
      <c r="N801"/>
      <c r="O801" s="250"/>
    </row>
    <row r="802" spans="1:15" ht="15" hidden="1" x14ac:dyDescent="0.25">
      <c r="A802"/>
      <c r="B802"/>
      <c r="C802"/>
      <c r="D802"/>
      <c r="E802"/>
      <c r="F802"/>
      <c r="G802"/>
      <c r="H802"/>
      <c r="I802"/>
      <c r="J802"/>
      <c r="K802"/>
      <c r="L802"/>
      <c r="M802"/>
      <c r="N802"/>
      <c r="O802" s="250"/>
    </row>
    <row r="803" spans="1:15" ht="15" hidden="1" x14ac:dyDescent="0.25">
      <c r="A803"/>
      <c r="B803"/>
      <c r="C803"/>
      <c r="D803"/>
      <c r="E803"/>
      <c r="F803"/>
      <c r="G803"/>
      <c r="H803"/>
      <c r="I803"/>
      <c r="J803"/>
      <c r="K803"/>
      <c r="L803"/>
      <c r="M803"/>
      <c r="N803"/>
      <c r="O803" s="250"/>
    </row>
    <row r="804" spans="1:15" ht="15" hidden="1" x14ac:dyDescent="0.25">
      <c r="A804"/>
      <c r="B804"/>
      <c r="C804"/>
      <c r="D804"/>
      <c r="E804"/>
      <c r="F804"/>
      <c r="G804"/>
      <c r="H804"/>
      <c r="I804"/>
      <c r="J804"/>
      <c r="K804"/>
      <c r="L804"/>
      <c r="M804"/>
      <c r="N804"/>
      <c r="O804" s="250"/>
    </row>
    <row r="805" spans="1:15" ht="15" hidden="1" x14ac:dyDescent="0.25">
      <c r="A805"/>
      <c r="B805"/>
      <c r="C805"/>
      <c r="D805"/>
      <c r="E805"/>
      <c r="F805"/>
      <c r="G805"/>
      <c r="H805"/>
      <c r="I805"/>
      <c r="J805"/>
      <c r="K805"/>
      <c r="L805"/>
      <c r="M805"/>
      <c r="N805"/>
      <c r="O805" s="250"/>
    </row>
    <row r="806" spans="1:15" ht="15" hidden="1" x14ac:dyDescent="0.25">
      <c r="A806"/>
      <c r="B806"/>
      <c r="C806"/>
      <c r="D806"/>
      <c r="E806"/>
      <c r="F806"/>
      <c r="G806"/>
      <c r="H806"/>
      <c r="I806"/>
      <c r="J806"/>
      <c r="K806"/>
      <c r="L806"/>
      <c r="M806"/>
      <c r="N806"/>
      <c r="O806" s="250"/>
    </row>
    <row r="807" spans="1:15" ht="15" hidden="1" x14ac:dyDescent="0.25">
      <c r="A807"/>
      <c r="B807"/>
      <c r="C807"/>
      <c r="D807"/>
      <c r="E807"/>
      <c r="F807"/>
      <c r="G807"/>
      <c r="H807"/>
      <c r="I807"/>
      <c r="J807"/>
      <c r="K807"/>
      <c r="L807"/>
      <c r="M807"/>
      <c r="N807"/>
      <c r="O807" s="250"/>
    </row>
    <row r="808" spans="1:15" ht="15" hidden="1" x14ac:dyDescent="0.25">
      <c r="A808"/>
      <c r="B808"/>
      <c r="C808"/>
      <c r="D808"/>
      <c r="E808"/>
      <c r="F808"/>
      <c r="G808"/>
      <c r="H808"/>
      <c r="I808"/>
      <c r="J808"/>
      <c r="K808"/>
      <c r="L808"/>
      <c r="M808"/>
      <c r="N808"/>
      <c r="O808" s="250"/>
    </row>
    <row r="809" spans="1:15" ht="15" hidden="1" x14ac:dyDescent="0.25">
      <c r="A809"/>
      <c r="B809"/>
      <c r="C809"/>
      <c r="D809"/>
      <c r="E809"/>
      <c r="F809"/>
      <c r="G809"/>
      <c r="H809"/>
      <c r="I809"/>
      <c r="J809"/>
      <c r="K809"/>
      <c r="L809"/>
      <c r="M809"/>
      <c r="N809"/>
      <c r="O809" s="250"/>
    </row>
    <row r="810" spans="1:15" ht="15" hidden="1" x14ac:dyDescent="0.25">
      <c r="A810"/>
      <c r="B810"/>
      <c r="C810"/>
      <c r="D810"/>
      <c r="E810"/>
      <c r="F810"/>
      <c r="G810"/>
      <c r="H810"/>
      <c r="I810"/>
      <c r="J810"/>
      <c r="K810"/>
      <c r="L810"/>
      <c r="M810"/>
      <c r="N810"/>
      <c r="O810" s="250"/>
    </row>
    <row r="811" spans="1:15" ht="15" hidden="1" x14ac:dyDescent="0.25">
      <c r="A811"/>
      <c r="B811"/>
      <c r="C811"/>
      <c r="D811"/>
      <c r="E811"/>
      <c r="F811"/>
      <c r="G811"/>
      <c r="H811"/>
      <c r="I811"/>
      <c r="J811"/>
      <c r="K811"/>
      <c r="L811"/>
      <c r="M811"/>
      <c r="N811"/>
      <c r="O811" s="250"/>
    </row>
    <row r="812" spans="1:15" ht="15" hidden="1" x14ac:dyDescent="0.25">
      <c r="A812"/>
      <c r="B812"/>
      <c r="C812"/>
      <c r="D812"/>
      <c r="E812"/>
      <c r="F812"/>
      <c r="G812"/>
      <c r="H812"/>
      <c r="I812"/>
      <c r="J812"/>
      <c r="K812"/>
      <c r="L812"/>
      <c r="M812"/>
      <c r="N812"/>
      <c r="O812" s="250"/>
    </row>
    <row r="813" spans="1:15" ht="15" hidden="1" x14ac:dyDescent="0.25">
      <c r="A813"/>
      <c r="B813"/>
      <c r="C813"/>
      <c r="D813"/>
      <c r="E813"/>
      <c r="F813"/>
      <c r="G813"/>
      <c r="H813"/>
      <c r="I813"/>
      <c r="J813"/>
      <c r="K813"/>
      <c r="L813"/>
      <c r="M813"/>
      <c r="N813"/>
      <c r="O813" s="250"/>
    </row>
    <row r="814" spans="1:15" ht="15" hidden="1" x14ac:dyDescent="0.25">
      <c r="A814"/>
      <c r="B814"/>
      <c r="C814"/>
      <c r="D814"/>
      <c r="E814"/>
      <c r="F814"/>
      <c r="G814"/>
      <c r="H814"/>
      <c r="I814"/>
      <c r="J814"/>
      <c r="K814"/>
      <c r="L814"/>
      <c r="M814"/>
      <c r="N814"/>
      <c r="O814" s="250"/>
    </row>
    <row r="815" spans="1:15" ht="15" hidden="1" x14ac:dyDescent="0.25">
      <c r="A815"/>
      <c r="B815"/>
      <c r="C815"/>
      <c r="D815"/>
      <c r="E815"/>
      <c r="F815"/>
      <c r="G815"/>
      <c r="H815"/>
      <c r="I815"/>
      <c r="J815"/>
      <c r="K815"/>
      <c r="L815"/>
      <c r="M815"/>
      <c r="N815"/>
      <c r="O815" s="250"/>
    </row>
    <row r="816" spans="1:15" ht="15" hidden="1" x14ac:dyDescent="0.25">
      <c r="A816"/>
      <c r="B816"/>
      <c r="C816"/>
      <c r="D816"/>
      <c r="E816"/>
      <c r="F816"/>
      <c r="G816"/>
      <c r="H816"/>
      <c r="I816"/>
      <c r="J816"/>
      <c r="K816"/>
      <c r="L816"/>
      <c r="M816"/>
      <c r="N816"/>
      <c r="O816" s="250"/>
    </row>
    <row r="817" spans="1:15" ht="15" hidden="1" x14ac:dyDescent="0.25">
      <c r="A817"/>
      <c r="B817"/>
      <c r="C817"/>
      <c r="D817"/>
      <c r="E817"/>
      <c r="F817"/>
      <c r="G817"/>
      <c r="H817"/>
      <c r="I817"/>
      <c r="J817"/>
      <c r="K817"/>
      <c r="L817"/>
      <c r="M817"/>
      <c r="N817"/>
      <c r="O817" s="250"/>
    </row>
    <row r="818" spans="1:15" ht="15" hidden="1" x14ac:dyDescent="0.25">
      <c r="A818"/>
      <c r="B818"/>
      <c r="C818"/>
      <c r="D818"/>
      <c r="E818"/>
      <c r="F818"/>
      <c r="G818"/>
      <c r="H818"/>
      <c r="I818"/>
      <c r="J818"/>
      <c r="K818"/>
      <c r="L818"/>
      <c r="M818"/>
      <c r="N818"/>
      <c r="O818" s="250"/>
    </row>
    <row r="819" spans="1:15" ht="15" hidden="1" x14ac:dyDescent="0.25">
      <c r="A819"/>
      <c r="B819"/>
      <c r="C819"/>
      <c r="D819"/>
      <c r="E819"/>
      <c r="F819"/>
      <c r="G819"/>
      <c r="H819"/>
      <c r="I819"/>
      <c r="J819"/>
      <c r="K819"/>
      <c r="L819"/>
      <c r="M819"/>
      <c r="N819"/>
      <c r="O819" s="250"/>
    </row>
    <row r="820" spans="1:15" ht="15" hidden="1" x14ac:dyDescent="0.25">
      <c r="A820"/>
      <c r="B820"/>
      <c r="C820"/>
      <c r="D820"/>
      <c r="E820"/>
      <c r="F820"/>
      <c r="G820"/>
      <c r="H820"/>
      <c r="I820"/>
      <c r="J820"/>
      <c r="K820"/>
      <c r="L820"/>
      <c r="M820"/>
      <c r="N820"/>
      <c r="O820" s="250"/>
    </row>
    <row r="821" spans="1:15" ht="15" hidden="1" x14ac:dyDescent="0.25">
      <c r="A821"/>
      <c r="B821"/>
      <c r="C821"/>
      <c r="D821"/>
      <c r="E821"/>
      <c r="F821"/>
      <c r="G821"/>
      <c r="H821"/>
      <c r="I821"/>
      <c r="J821"/>
      <c r="K821"/>
      <c r="L821"/>
      <c r="M821"/>
      <c r="N821"/>
      <c r="O821" s="250"/>
    </row>
    <row r="822" spans="1:15" ht="15" hidden="1" x14ac:dyDescent="0.25">
      <c r="A822"/>
      <c r="B822"/>
      <c r="C822"/>
      <c r="D822"/>
      <c r="E822"/>
      <c r="F822"/>
      <c r="G822"/>
      <c r="H822"/>
      <c r="I822"/>
      <c r="J822"/>
      <c r="K822"/>
      <c r="L822"/>
      <c r="M822"/>
      <c r="N822"/>
      <c r="O822" s="250"/>
    </row>
    <row r="823" spans="1:15" ht="15" hidden="1" x14ac:dyDescent="0.25">
      <c r="A823"/>
      <c r="B823"/>
      <c r="C823"/>
      <c r="D823"/>
      <c r="E823"/>
      <c r="F823"/>
      <c r="G823"/>
      <c r="H823"/>
      <c r="I823"/>
      <c r="J823"/>
      <c r="K823"/>
      <c r="L823"/>
      <c r="M823"/>
      <c r="N823"/>
      <c r="O823" s="250"/>
    </row>
    <row r="824" spans="1:15" ht="15" hidden="1" x14ac:dyDescent="0.25">
      <c r="A824"/>
      <c r="B824"/>
      <c r="C824"/>
      <c r="D824"/>
      <c r="E824"/>
      <c r="F824"/>
      <c r="G824"/>
      <c r="H824"/>
      <c r="I824"/>
      <c r="J824"/>
      <c r="K824"/>
      <c r="L824"/>
      <c r="M824"/>
      <c r="N824"/>
      <c r="O824" s="250"/>
    </row>
    <row r="825" spans="1:15" ht="15" hidden="1" x14ac:dyDescent="0.25">
      <c r="A825"/>
      <c r="B825"/>
      <c r="C825"/>
      <c r="D825"/>
      <c r="E825"/>
      <c r="F825"/>
      <c r="G825"/>
      <c r="H825"/>
      <c r="I825"/>
      <c r="J825"/>
      <c r="K825"/>
      <c r="L825"/>
      <c r="M825"/>
      <c r="N825"/>
      <c r="O825" s="250"/>
    </row>
    <row r="826" spans="1:15" ht="15" hidden="1" x14ac:dyDescent="0.25">
      <c r="A826"/>
      <c r="B826"/>
      <c r="C826"/>
      <c r="D826"/>
      <c r="E826"/>
      <c r="F826"/>
      <c r="G826"/>
      <c r="H826"/>
      <c r="I826"/>
      <c r="J826"/>
      <c r="K826"/>
      <c r="L826"/>
      <c r="M826"/>
      <c r="N826"/>
      <c r="O826" s="250"/>
    </row>
    <row r="827" spans="1:15" ht="15" hidden="1" x14ac:dyDescent="0.25">
      <c r="A827"/>
      <c r="B827"/>
      <c r="C827"/>
      <c r="D827"/>
      <c r="E827"/>
      <c r="F827"/>
      <c r="G827"/>
      <c r="H827"/>
      <c r="I827"/>
      <c r="J827"/>
      <c r="K827"/>
      <c r="L827"/>
      <c r="M827"/>
      <c r="N827"/>
      <c r="O827" s="250"/>
    </row>
    <row r="828" spans="1:15" ht="15" hidden="1" x14ac:dyDescent="0.25">
      <c r="A828"/>
      <c r="B828"/>
      <c r="C828"/>
      <c r="D828"/>
      <c r="E828"/>
      <c r="F828"/>
      <c r="G828"/>
      <c r="H828"/>
      <c r="I828"/>
      <c r="J828"/>
      <c r="K828"/>
      <c r="L828"/>
      <c r="M828"/>
      <c r="N828"/>
      <c r="O828" s="250"/>
    </row>
    <row r="829" spans="1:15" ht="15" hidden="1" x14ac:dyDescent="0.25">
      <c r="A829"/>
      <c r="B829"/>
      <c r="C829"/>
      <c r="D829"/>
      <c r="E829"/>
      <c r="F829"/>
      <c r="G829"/>
      <c r="H829"/>
      <c r="I829"/>
      <c r="J829"/>
      <c r="K829"/>
      <c r="L829"/>
      <c r="M829"/>
      <c r="N829"/>
      <c r="O829" s="250"/>
    </row>
    <row r="830" spans="1:15" ht="15" hidden="1" x14ac:dyDescent="0.25">
      <c r="A830"/>
      <c r="B830"/>
      <c r="C830"/>
      <c r="D830"/>
      <c r="E830"/>
      <c r="F830"/>
      <c r="G830"/>
      <c r="H830"/>
      <c r="I830"/>
      <c r="J830"/>
      <c r="K830"/>
      <c r="L830"/>
      <c r="M830"/>
      <c r="N830"/>
      <c r="O830" s="250"/>
    </row>
    <row r="831" spans="1:15" ht="15" hidden="1" x14ac:dyDescent="0.25">
      <c r="A831"/>
      <c r="B831"/>
      <c r="C831"/>
      <c r="D831"/>
      <c r="E831"/>
      <c r="F831"/>
      <c r="G831"/>
      <c r="H831"/>
      <c r="I831"/>
      <c r="J831"/>
      <c r="K831"/>
      <c r="L831"/>
      <c r="M831"/>
      <c r="N831"/>
      <c r="O831" s="250"/>
    </row>
    <row r="832" spans="1:15" ht="15" hidden="1" x14ac:dyDescent="0.25">
      <c r="A832"/>
      <c r="B832"/>
      <c r="C832"/>
      <c r="D832"/>
      <c r="E832"/>
      <c r="F832"/>
      <c r="G832"/>
      <c r="H832"/>
      <c r="I832"/>
      <c r="J832"/>
      <c r="K832"/>
      <c r="L832"/>
      <c r="M832"/>
      <c r="N832"/>
      <c r="O832" s="250"/>
    </row>
    <row r="833" spans="1:15" ht="15" hidden="1" x14ac:dyDescent="0.25">
      <c r="A833"/>
      <c r="B833"/>
      <c r="C833"/>
      <c r="D833"/>
      <c r="E833"/>
      <c r="F833"/>
      <c r="G833"/>
      <c r="H833"/>
      <c r="I833"/>
      <c r="J833"/>
      <c r="K833"/>
      <c r="L833"/>
      <c r="M833"/>
      <c r="N833"/>
      <c r="O833" s="250"/>
    </row>
    <row r="834" spans="1:15" ht="15" hidden="1" x14ac:dyDescent="0.25">
      <c r="A834"/>
      <c r="B834"/>
      <c r="C834"/>
      <c r="D834"/>
      <c r="E834"/>
      <c r="F834"/>
      <c r="G834"/>
      <c r="H834"/>
      <c r="I834"/>
      <c r="J834"/>
      <c r="K834"/>
      <c r="L834"/>
      <c r="M834"/>
      <c r="N834"/>
      <c r="O834" s="250"/>
    </row>
    <row r="835" spans="1:15" ht="15" hidden="1" x14ac:dyDescent="0.25">
      <c r="A835"/>
      <c r="B835"/>
      <c r="C835"/>
      <c r="D835"/>
      <c r="E835"/>
      <c r="F835"/>
      <c r="G835"/>
      <c r="H835"/>
      <c r="I835"/>
      <c r="J835"/>
      <c r="K835"/>
      <c r="L835"/>
      <c r="M835"/>
      <c r="N835"/>
      <c r="O835" s="250"/>
    </row>
    <row r="836" spans="1:15" ht="15" hidden="1" x14ac:dyDescent="0.25">
      <c r="A836"/>
      <c r="B836"/>
      <c r="C836"/>
      <c r="D836"/>
      <c r="E836"/>
      <c r="F836"/>
      <c r="G836"/>
      <c r="H836"/>
      <c r="I836"/>
      <c r="J836"/>
      <c r="K836"/>
      <c r="L836"/>
      <c r="M836"/>
      <c r="N836"/>
      <c r="O836" s="250"/>
    </row>
    <row r="837" spans="1:15" ht="15" hidden="1" x14ac:dyDescent="0.25">
      <c r="A837"/>
      <c r="B837"/>
      <c r="C837"/>
      <c r="D837"/>
      <c r="E837"/>
      <c r="F837"/>
      <c r="G837"/>
      <c r="H837"/>
      <c r="I837"/>
      <c r="J837"/>
      <c r="K837"/>
      <c r="L837"/>
      <c r="M837"/>
      <c r="N837"/>
      <c r="O837" s="250"/>
    </row>
    <row r="838" spans="1:15" ht="15" hidden="1" x14ac:dyDescent="0.25">
      <c r="A838"/>
      <c r="B838"/>
      <c r="C838"/>
      <c r="D838"/>
      <c r="E838"/>
      <c r="F838"/>
      <c r="G838"/>
      <c r="H838"/>
      <c r="I838"/>
      <c r="J838"/>
      <c r="K838"/>
      <c r="L838"/>
      <c r="M838"/>
      <c r="N838"/>
      <c r="O838" s="250"/>
    </row>
    <row r="839" spans="1:15" ht="15" hidden="1" x14ac:dyDescent="0.25">
      <c r="A839"/>
      <c r="B839"/>
      <c r="C839"/>
      <c r="D839"/>
      <c r="E839"/>
      <c r="F839"/>
      <c r="G839"/>
      <c r="H839"/>
      <c r="I839"/>
      <c r="J839"/>
      <c r="K839"/>
      <c r="L839"/>
      <c r="M839"/>
      <c r="N839"/>
      <c r="O839" s="250"/>
    </row>
    <row r="840" spans="1:15" ht="15" hidden="1" x14ac:dyDescent="0.25">
      <c r="A840"/>
      <c r="B840"/>
      <c r="C840"/>
      <c r="D840"/>
      <c r="E840"/>
      <c r="F840"/>
      <c r="G840"/>
      <c r="H840"/>
      <c r="I840"/>
      <c r="J840"/>
      <c r="K840"/>
      <c r="L840"/>
      <c r="M840"/>
      <c r="N840"/>
      <c r="O840" s="250"/>
    </row>
    <row r="841" spans="1:15" ht="15" hidden="1" x14ac:dyDescent="0.25">
      <c r="A841"/>
      <c r="B841"/>
      <c r="C841"/>
      <c r="D841"/>
      <c r="E841"/>
      <c r="F841"/>
      <c r="G841"/>
      <c r="H841"/>
      <c r="I841"/>
      <c r="J841"/>
      <c r="K841"/>
      <c r="L841"/>
      <c r="M841"/>
      <c r="N841"/>
      <c r="O841" s="250"/>
    </row>
    <row r="842" spans="1:15" ht="15" hidden="1" x14ac:dyDescent="0.25">
      <c r="A842"/>
      <c r="B842"/>
      <c r="C842"/>
      <c r="D842"/>
      <c r="E842"/>
      <c r="F842"/>
      <c r="G842"/>
      <c r="H842"/>
      <c r="I842"/>
      <c r="J842"/>
      <c r="K842"/>
      <c r="L842"/>
      <c r="M842"/>
      <c r="N842"/>
      <c r="O842" s="250"/>
    </row>
    <row r="843" spans="1:15" ht="15" hidden="1" x14ac:dyDescent="0.25">
      <c r="A843"/>
      <c r="B843"/>
      <c r="C843"/>
      <c r="D843"/>
      <c r="E843"/>
      <c r="F843"/>
      <c r="G843"/>
      <c r="H843"/>
      <c r="I843"/>
      <c r="J843"/>
      <c r="K843"/>
      <c r="L843"/>
      <c r="M843"/>
      <c r="N843"/>
      <c r="O843" s="250"/>
    </row>
    <row r="844" spans="1:15" ht="15" hidden="1" x14ac:dyDescent="0.25">
      <c r="A844"/>
      <c r="B844"/>
      <c r="C844"/>
      <c r="D844"/>
      <c r="E844"/>
      <c r="F844"/>
      <c r="G844"/>
      <c r="H844"/>
      <c r="I844"/>
      <c r="J844"/>
      <c r="K844"/>
      <c r="L844"/>
      <c r="M844"/>
      <c r="N844"/>
      <c r="O844" s="250"/>
    </row>
    <row r="845" spans="1:15" ht="15" hidden="1" x14ac:dyDescent="0.25">
      <c r="A845"/>
      <c r="B845"/>
      <c r="C845"/>
      <c r="D845"/>
      <c r="E845"/>
      <c r="F845"/>
      <c r="G845"/>
      <c r="H845"/>
      <c r="I845"/>
      <c r="J845"/>
      <c r="K845"/>
      <c r="L845"/>
      <c r="M845"/>
      <c r="N845"/>
      <c r="O845" s="250"/>
    </row>
    <row r="846" spans="1:15" ht="15" hidden="1" x14ac:dyDescent="0.25">
      <c r="A846"/>
      <c r="B846"/>
      <c r="C846"/>
      <c r="D846"/>
      <c r="E846"/>
      <c r="F846"/>
      <c r="G846"/>
      <c r="H846"/>
      <c r="I846"/>
      <c r="J846"/>
      <c r="K846"/>
      <c r="L846"/>
      <c r="M846"/>
      <c r="N846"/>
      <c r="O846" s="250"/>
    </row>
    <row r="847" spans="1:15" ht="15" hidden="1" x14ac:dyDescent="0.25">
      <c r="A847"/>
      <c r="B847"/>
      <c r="C847"/>
      <c r="D847"/>
      <c r="E847"/>
      <c r="F847"/>
      <c r="G847"/>
      <c r="H847"/>
      <c r="I847"/>
      <c r="J847"/>
      <c r="K847"/>
      <c r="L847"/>
      <c r="M847"/>
      <c r="N847"/>
      <c r="O847" s="250"/>
    </row>
    <row r="848" spans="1:15" ht="15" hidden="1" x14ac:dyDescent="0.25">
      <c r="A848"/>
      <c r="B848"/>
      <c r="C848"/>
      <c r="D848"/>
      <c r="E848"/>
      <c r="F848"/>
      <c r="G848"/>
      <c r="H848"/>
      <c r="I848"/>
      <c r="J848"/>
      <c r="K848"/>
      <c r="L848"/>
      <c r="M848"/>
      <c r="N848"/>
      <c r="O848" s="250"/>
    </row>
    <row r="849" spans="1:15" ht="15" hidden="1" x14ac:dyDescent="0.25">
      <c r="A849"/>
      <c r="B849"/>
      <c r="C849"/>
      <c r="D849"/>
      <c r="E849"/>
      <c r="F849"/>
      <c r="G849"/>
      <c r="H849"/>
      <c r="I849"/>
      <c r="J849"/>
      <c r="K849"/>
      <c r="L849"/>
      <c r="M849"/>
      <c r="N849"/>
      <c r="O849" s="250"/>
    </row>
    <row r="850" spans="1:15" ht="15" hidden="1" x14ac:dyDescent="0.25">
      <c r="A850"/>
      <c r="B850"/>
      <c r="C850"/>
      <c r="D850"/>
      <c r="E850"/>
      <c r="F850"/>
      <c r="G850"/>
      <c r="H850"/>
      <c r="I850"/>
      <c r="J850"/>
      <c r="K850"/>
      <c r="L850"/>
      <c r="M850"/>
      <c r="N850"/>
      <c r="O850" s="250"/>
    </row>
    <row r="851" spans="1:15" ht="15" hidden="1" x14ac:dyDescent="0.25">
      <c r="A851"/>
      <c r="B851"/>
      <c r="C851"/>
      <c r="D851"/>
      <c r="E851"/>
      <c r="F851"/>
      <c r="G851"/>
      <c r="H851"/>
      <c r="I851"/>
      <c r="J851"/>
      <c r="K851"/>
      <c r="L851"/>
      <c r="M851"/>
      <c r="N851"/>
      <c r="O851" s="250"/>
    </row>
    <row r="852" spans="1:15" ht="15" hidden="1" x14ac:dyDescent="0.25">
      <c r="A852"/>
      <c r="B852"/>
      <c r="C852"/>
      <c r="D852"/>
      <c r="E852"/>
      <c r="F852"/>
      <c r="G852"/>
      <c r="H852"/>
      <c r="I852"/>
      <c r="J852"/>
      <c r="K852"/>
      <c r="L852"/>
      <c r="M852"/>
      <c r="N852"/>
      <c r="O852" s="250"/>
    </row>
    <row r="853" spans="1:15" ht="15" hidden="1" x14ac:dyDescent="0.25">
      <c r="A853"/>
      <c r="B853"/>
      <c r="C853"/>
      <c r="D853"/>
      <c r="E853"/>
      <c r="F853"/>
      <c r="G853"/>
      <c r="H853"/>
      <c r="I853"/>
      <c r="J853"/>
      <c r="K853"/>
      <c r="L853"/>
      <c r="M853"/>
      <c r="N853"/>
      <c r="O853" s="250"/>
    </row>
    <row r="854" spans="1:15" ht="15" hidden="1" x14ac:dyDescent="0.25">
      <c r="A854"/>
      <c r="B854"/>
      <c r="C854"/>
      <c r="D854"/>
      <c r="E854"/>
      <c r="F854"/>
      <c r="G854"/>
      <c r="H854"/>
      <c r="I854"/>
      <c r="J854"/>
      <c r="K854"/>
      <c r="L854"/>
      <c r="M854"/>
      <c r="N854"/>
      <c r="O854" s="250"/>
    </row>
    <row r="855" spans="1:15" ht="15" hidden="1" x14ac:dyDescent="0.25">
      <c r="A855"/>
      <c r="B855"/>
      <c r="C855"/>
      <c r="D855"/>
      <c r="E855"/>
      <c r="F855"/>
      <c r="G855"/>
      <c r="H855"/>
      <c r="I855"/>
      <c r="J855"/>
      <c r="K855"/>
      <c r="L855"/>
      <c r="M855"/>
      <c r="N855"/>
      <c r="O855" s="250"/>
    </row>
    <row r="856" spans="1:15" ht="15" hidden="1" x14ac:dyDescent="0.25">
      <c r="A856"/>
      <c r="B856"/>
      <c r="C856"/>
      <c r="D856"/>
      <c r="E856"/>
      <c r="F856"/>
      <c r="G856"/>
      <c r="H856"/>
      <c r="I856"/>
      <c r="J856"/>
      <c r="K856"/>
      <c r="L856"/>
      <c r="M856"/>
      <c r="N856"/>
      <c r="O856" s="250"/>
    </row>
    <row r="857" spans="1:15" ht="15" hidden="1" x14ac:dyDescent="0.25">
      <c r="A857"/>
      <c r="B857"/>
      <c r="C857"/>
      <c r="D857"/>
      <c r="E857"/>
      <c r="F857"/>
      <c r="G857"/>
      <c r="H857"/>
      <c r="I857"/>
      <c r="J857"/>
      <c r="K857"/>
      <c r="L857"/>
      <c r="M857"/>
      <c r="N857"/>
      <c r="O857" s="250"/>
    </row>
    <row r="858" spans="1:15" ht="15" hidden="1" x14ac:dyDescent="0.25">
      <c r="A858"/>
      <c r="B858"/>
      <c r="C858"/>
      <c r="D858"/>
      <c r="E858"/>
      <c r="F858"/>
      <c r="G858"/>
      <c r="H858"/>
      <c r="I858"/>
      <c r="J858"/>
      <c r="K858"/>
      <c r="L858"/>
      <c r="M858"/>
      <c r="N858"/>
      <c r="O858" s="250"/>
    </row>
    <row r="859" spans="1:15" ht="15" hidden="1" x14ac:dyDescent="0.25">
      <c r="A859"/>
      <c r="B859"/>
      <c r="C859"/>
      <c r="D859"/>
      <c r="E859"/>
      <c r="F859"/>
      <c r="G859"/>
      <c r="H859"/>
      <c r="I859"/>
      <c r="J859"/>
      <c r="K859"/>
      <c r="L859"/>
      <c r="M859"/>
      <c r="N859"/>
      <c r="O859" s="250"/>
    </row>
    <row r="860" spans="1:15" ht="15" hidden="1" x14ac:dyDescent="0.25">
      <c r="A860"/>
      <c r="B860"/>
      <c r="C860"/>
      <c r="D860"/>
      <c r="E860"/>
      <c r="F860"/>
      <c r="G860"/>
      <c r="H860"/>
      <c r="I860"/>
      <c r="J860"/>
      <c r="K860"/>
      <c r="L860"/>
      <c r="M860"/>
      <c r="N860"/>
      <c r="O860" s="250"/>
    </row>
    <row r="861" spans="1:15" ht="15" hidden="1" x14ac:dyDescent="0.25">
      <c r="A861"/>
      <c r="B861"/>
      <c r="C861"/>
      <c r="D861"/>
      <c r="E861"/>
      <c r="F861"/>
      <c r="G861"/>
      <c r="H861"/>
      <c r="I861"/>
      <c r="J861"/>
      <c r="K861"/>
      <c r="L861"/>
      <c r="M861"/>
      <c r="N861"/>
      <c r="O861" s="250"/>
    </row>
    <row r="862" spans="1:15" ht="15" hidden="1" x14ac:dyDescent="0.25">
      <c r="A862"/>
      <c r="B862"/>
      <c r="C862"/>
      <c r="D862"/>
      <c r="E862"/>
      <c r="F862"/>
      <c r="G862"/>
      <c r="H862"/>
      <c r="I862"/>
      <c r="J862"/>
      <c r="K862"/>
      <c r="L862"/>
      <c r="M862"/>
      <c r="N862"/>
      <c r="O862" s="250"/>
    </row>
    <row r="863" spans="1:15" ht="15" hidden="1" x14ac:dyDescent="0.25">
      <c r="A863"/>
      <c r="B863"/>
      <c r="C863"/>
      <c r="D863"/>
      <c r="E863"/>
      <c r="F863"/>
      <c r="G863"/>
      <c r="H863"/>
      <c r="I863"/>
      <c r="J863"/>
      <c r="K863"/>
      <c r="L863"/>
      <c r="M863"/>
      <c r="N863"/>
      <c r="O863" s="250"/>
    </row>
    <row r="864" spans="1:15" ht="15" hidden="1" x14ac:dyDescent="0.25">
      <c r="A864"/>
      <c r="B864"/>
      <c r="C864"/>
      <c r="D864"/>
      <c r="E864"/>
      <c r="F864"/>
      <c r="G864"/>
      <c r="H864"/>
      <c r="I864"/>
      <c r="J864"/>
      <c r="K864"/>
      <c r="L864"/>
      <c r="M864"/>
      <c r="N864"/>
      <c r="O864" s="250"/>
    </row>
    <row r="865" spans="1:15" ht="15" hidden="1" x14ac:dyDescent="0.25">
      <c r="A865"/>
      <c r="B865"/>
      <c r="C865"/>
      <c r="D865"/>
      <c r="E865"/>
      <c r="F865"/>
      <c r="G865"/>
      <c r="H865"/>
      <c r="I865"/>
      <c r="J865"/>
      <c r="K865"/>
      <c r="L865"/>
      <c r="M865"/>
      <c r="N865"/>
      <c r="O865" s="250"/>
    </row>
    <row r="866" spans="1:15" ht="15" hidden="1" x14ac:dyDescent="0.25">
      <c r="A866"/>
      <c r="B866"/>
      <c r="C866"/>
      <c r="D866"/>
      <c r="E866"/>
      <c r="F866"/>
      <c r="G866"/>
      <c r="H866"/>
      <c r="I866"/>
      <c r="J866"/>
      <c r="K866"/>
      <c r="L866"/>
      <c r="M866"/>
      <c r="N866"/>
      <c r="O866" s="250"/>
    </row>
    <row r="867" spans="1:15" ht="15" hidden="1" x14ac:dyDescent="0.25">
      <c r="A867"/>
      <c r="B867"/>
      <c r="C867"/>
      <c r="D867"/>
      <c r="E867"/>
      <c r="F867"/>
      <c r="G867"/>
      <c r="H867"/>
      <c r="I867"/>
      <c r="J867"/>
      <c r="K867"/>
      <c r="L867"/>
      <c r="M867"/>
      <c r="N867"/>
      <c r="O867" s="250"/>
    </row>
    <row r="868" spans="1:15" ht="15" hidden="1" x14ac:dyDescent="0.25">
      <c r="A868"/>
      <c r="B868"/>
      <c r="C868"/>
      <c r="D868"/>
      <c r="E868"/>
      <c r="F868"/>
      <c r="G868"/>
      <c r="H868"/>
      <c r="I868"/>
      <c r="J868"/>
      <c r="K868"/>
      <c r="L868"/>
      <c r="M868"/>
      <c r="N868"/>
      <c r="O868" s="250"/>
    </row>
    <row r="869" spans="1:15" ht="15" hidden="1" x14ac:dyDescent="0.25">
      <c r="A869"/>
      <c r="B869"/>
      <c r="C869"/>
      <c r="D869"/>
      <c r="E869"/>
      <c r="F869"/>
      <c r="G869"/>
      <c r="H869"/>
      <c r="I869"/>
      <c r="J869"/>
      <c r="K869"/>
      <c r="L869"/>
      <c r="M869"/>
      <c r="N869"/>
      <c r="O869" s="250"/>
    </row>
    <row r="870" spans="1:15" ht="15" hidden="1" x14ac:dyDescent="0.25">
      <c r="A870"/>
      <c r="B870"/>
      <c r="C870"/>
      <c r="D870"/>
      <c r="E870"/>
      <c r="F870"/>
      <c r="G870"/>
      <c r="H870"/>
      <c r="I870"/>
      <c r="J870"/>
      <c r="K870"/>
      <c r="L870"/>
      <c r="M870"/>
      <c r="N870"/>
      <c r="O870" s="250"/>
    </row>
    <row r="871" spans="1:15" ht="15" hidden="1" x14ac:dyDescent="0.25">
      <c r="A871"/>
      <c r="B871"/>
      <c r="C871"/>
      <c r="D871"/>
      <c r="E871"/>
      <c r="F871"/>
      <c r="G871"/>
      <c r="H871"/>
      <c r="I871"/>
      <c r="J871"/>
      <c r="K871"/>
      <c r="L871"/>
      <c r="M871"/>
      <c r="N871"/>
      <c r="O871" s="250"/>
    </row>
    <row r="872" spans="1:15" ht="15" hidden="1" x14ac:dyDescent="0.25">
      <c r="A872"/>
      <c r="B872"/>
      <c r="C872"/>
      <c r="D872"/>
      <c r="E872"/>
      <c r="F872"/>
      <c r="G872"/>
      <c r="H872"/>
      <c r="I872"/>
      <c r="J872"/>
      <c r="K872"/>
      <c r="L872"/>
      <c r="M872"/>
      <c r="N872"/>
      <c r="O872" s="250"/>
    </row>
    <row r="873" spans="1:15" ht="15" hidden="1" x14ac:dyDescent="0.25">
      <c r="A873"/>
      <c r="B873"/>
      <c r="C873"/>
      <c r="D873"/>
      <c r="E873"/>
      <c r="F873"/>
      <c r="G873"/>
      <c r="H873"/>
      <c r="I873"/>
      <c r="J873"/>
      <c r="K873"/>
      <c r="L873"/>
      <c r="M873"/>
      <c r="N873"/>
      <c r="O873" s="250"/>
    </row>
    <row r="874" spans="1:15" ht="15" hidden="1" x14ac:dyDescent="0.25">
      <c r="A874"/>
      <c r="B874"/>
      <c r="C874"/>
      <c r="D874"/>
      <c r="E874"/>
      <c r="F874"/>
      <c r="G874"/>
      <c r="H874"/>
      <c r="I874"/>
      <c r="J874"/>
      <c r="K874"/>
      <c r="L874"/>
      <c r="M874"/>
      <c r="N874"/>
      <c r="O874" s="250"/>
    </row>
    <row r="875" spans="1:15" ht="15" hidden="1" x14ac:dyDescent="0.25">
      <c r="A875"/>
      <c r="B875"/>
      <c r="C875"/>
      <c r="D875"/>
      <c r="E875"/>
      <c r="F875"/>
      <c r="G875"/>
      <c r="H875"/>
      <c r="I875"/>
      <c r="J875"/>
      <c r="K875"/>
      <c r="L875"/>
      <c r="M875"/>
      <c r="N875"/>
      <c r="O875" s="250"/>
    </row>
    <row r="876" spans="1:15" ht="15" hidden="1" x14ac:dyDescent="0.25">
      <c r="A876"/>
      <c r="B876"/>
      <c r="C876"/>
      <c r="D876"/>
      <c r="E876"/>
      <c r="F876"/>
      <c r="G876"/>
      <c r="H876"/>
      <c r="I876"/>
      <c r="J876"/>
      <c r="K876"/>
      <c r="L876"/>
      <c r="M876"/>
      <c r="N876"/>
      <c r="O876" s="250"/>
    </row>
    <row r="877" spans="1:15" ht="15" hidden="1" x14ac:dyDescent="0.25">
      <c r="A877"/>
      <c r="B877"/>
      <c r="C877"/>
      <c r="D877"/>
      <c r="E877"/>
      <c r="F877"/>
      <c r="G877"/>
      <c r="H877"/>
      <c r="I877"/>
      <c r="J877"/>
      <c r="K877"/>
      <c r="L877"/>
      <c r="M877"/>
      <c r="N877"/>
      <c r="O877" s="250"/>
    </row>
    <row r="878" spans="1:15" ht="15" hidden="1" x14ac:dyDescent="0.25">
      <c r="A878"/>
      <c r="B878"/>
      <c r="C878"/>
      <c r="D878"/>
      <c r="E878"/>
      <c r="F878"/>
      <c r="G878"/>
      <c r="H878"/>
      <c r="I878"/>
      <c r="J878"/>
      <c r="K878"/>
      <c r="L878"/>
      <c r="M878"/>
      <c r="N878"/>
      <c r="O878" s="250"/>
    </row>
    <row r="879" spans="1:15" ht="15" hidden="1" x14ac:dyDescent="0.25">
      <c r="A879"/>
      <c r="B879"/>
      <c r="C879"/>
      <c r="D879"/>
      <c r="E879"/>
      <c r="F879"/>
      <c r="G879"/>
      <c r="H879"/>
      <c r="I879"/>
      <c r="J879"/>
      <c r="K879"/>
      <c r="L879"/>
      <c r="M879"/>
      <c r="N879"/>
      <c r="O879" s="250"/>
    </row>
    <row r="880" spans="1:15" ht="15" hidden="1" x14ac:dyDescent="0.25">
      <c r="A880"/>
      <c r="B880"/>
      <c r="C880"/>
      <c r="D880"/>
      <c r="E880"/>
      <c r="F880"/>
      <c r="G880"/>
      <c r="H880"/>
      <c r="I880"/>
      <c r="J880"/>
      <c r="K880"/>
      <c r="L880"/>
      <c r="M880"/>
      <c r="N880"/>
      <c r="O880" s="250"/>
    </row>
    <row r="881" spans="1:15" ht="15" hidden="1" x14ac:dyDescent="0.25">
      <c r="A881"/>
      <c r="B881"/>
      <c r="C881"/>
      <c r="D881"/>
      <c r="E881"/>
      <c r="F881"/>
      <c r="G881"/>
      <c r="H881"/>
      <c r="I881"/>
      <c r="J881"/>
      <c r="K881"/>
      <c r="L881"/>
      <c r="M881"/>
      <c r="N881"/>
      <c r="O881" s="250"/>
    </row>
    <row r="882" spans="1:15" ht="15" hidden="1" x14ac:dyDescent="0.25">
      <c r="A882"/>
      <c r="B882"/>
      <c r="C882"/>
      <c r="D882"/>
      <c r="E882"/>
      <c r="F882"/>
      <c r="G882"/>
      <c r="H882"/>
      <c r="I882"/>
      <c r="J882"/>
      <c r="K882"/>
      <c r="L882"/>
      <c r="M882"/>
      <c r="N882"/>
      <c r="O882" s="250"/>
    </row>
    <row r="883" spans="1:15" ht="15" hidden="1" x14ac:dyDescent="0.25">
      <c r="A883"/>
      <c r="B883"/>
      <c r="C883"/>
      <c r="D883"/>
      <c r="E883"/>
      <c r="F883"/>
      <c r="G883"/>
      <c r="H883"/>
      <c r="I883"/>
      <c r="J883"/>
      <c r="K883"/>
      <c r="L883"/>
      <c r="M883"/>
      <c r="N883"/>
      <c r="O883" s="250"/>
    </row>
    <row r="884" spans="1:15" ht="15" hidden="1" x14ac:dyDescent="0.25">
      <c r="A884"/>
      <c r="B884"/>
      <c r="C884"/>
      <c r="D884"/>
      <c r="E884"/>
      <c r="F884"/>
      <c r="G884"/>
      <c r="H884"/>
      <c r="I884"/>
      <c r="J884"/>
      <c r="K884"/>
      <c r="L884"/>
      <c r="M884"/>
      <c r="N884"/>
      <c r="O884" s="250"/>
    </row>
    <row r="885" spans="1:15" ht="15" hidden="1" x14ac:dyDescent="0.25">
      <c r="A885"/>
      <c r="B885"/>
      <c r="C885"/>
      <c r="D885"/>
      <c r="E885"/>
      <c r="F885"/>
      <c r="G885"/>
      <c r="H885"/>
      <c r="I885"/>
      <c r="J885"/>
      <c r="K885"/>
      <c r="L885"/>
      <c r="M885"/>
      <c r="N885"/>
      <c r="O885" s="250"/>
    </row>
    <row r="886" spans="1:15" ht="15" hidden="1" x14ac:dyDescent="0.25">
      <c r="A886"/>
      <c r="B886"/>
      <c r="C886"/>
      <c r="D886"/>
      <c r="E886"/>
      <c r="F886"/>
      <c r="G886"/>
      <c r="H886"/>
      <c r="I886"/>
      <c r="J886"/>
      <c r="K886"/>
      <c r="L886"/>
      <c r="M886"/>
      <c r="N886"/>
      <c r="O886" s="250"/>
    </row>
    <row r="887" spans="1:15" ht="15" hidden="1" x14ac:dyDescent="0.25">
      <c r="A887"/>
      <c r="B887"/>
      <c r="C887"/>
      <c r="D887"/>
      <c r="E887"/>
      <c r="F887"/>
      <c r="G887"/>
      <c r="H887"/>
      <c r="I887"/>
      <c r="J887"/>
      <c r="K887"/>
      <c r="L887"/>
      <c r="M887"/>
      <c r="N887"/>
      <c r="O887" s="250"/>
    </row>
    <row r="888" spans="1:15" ht="15" hidden="1" x14ac:dyDescent="0.25">
      <c r="A888"/>
      <c r="B888"/>
      <c r="C888"/>
      <c r="D888"/>
      <c r="E888"/>
      <c r="F888"/>
      <c r="G888"/>
      <c r="H888"/>
      <c r="I888"/>
      <c r="J888"/>
      <c r="K888"/>
      <c r="L888"/>
      <c r="M888"/>
      <c r="N888"/>
      <c r="O888" s="250"/>
    </row>
    <row r="889" spans="1:15" ht="15" hidden="1" x14ac:dyDescent="0.25">
      <c r="A889"/>
      <c r="B889"/>
      <c r="C889"/>
      <c r="D889"/>
      <c r="E889"/>
      <c r="F889"/>
      <c r="G889"/>
      <c r="H889"/>
      <c r="I889"/>
      <c r="J889"/>
      <c r="K889"/>
      <c r="L889"/>
      <c r="M889"/>
      <c r="N889"/>
      <c r="O889" s="250"/>
    </row>
    <row r="890" spans="1:15" ht="15" hidden="1" x14ac:dyDescent="0.25">
      <c r="A890"/>
      <c r="B890"/>
      <c r="C890"/>
      <c r="D890"/>
      <c r="E890"/>
      <c r="F890"/>
      <c r="G890"/>
      <c r="H890"/>
      <c r="I890"/>
      <c r="J890"/>
      <c r="K890"/>
      <c r="L890"/>
      <c r="M890"/>
      <c r="N890"/>
      <c r="O890" s="250"/>
    </row>
    <row r="891" spans="1:15" ht="15" hidden="1" x14ac:dyDescent="0.25">
      <c r="A891"/>
      <c r="B891"/>
      <c r="C891"/>
      <c r="D891"/>
      <c r="E891"/>
      <c r="F891"/>
      <c r="G891"/>
      <c r="H891"/>
      <c r="I891"/>
      <c r="J891"/>
      <c r="K891"/>
      <c r="L891"/>
      <c r="M891"/>
      <c r="N891"/>
      <c r="O891" s="250"/>
    </row>
    <row r="892" spans="1:15" ht="15" hidden="1" x14ac:dyDescent="0.25">
      <c r="A892"/>
      <c r="B892"/>
      <c r="C892"/>
      <c r="D892"/>
      <c r="E892"/>
      <c r="F892"/>
      <c r="G892"/>
      <c r="H892"/>
      <c r="I892"/>
      <c r="J892"/>
      <c r="K892"/>
      <c r="L892"/>
      <c r="M892"/>
      <c r="N892"/>
      <c r="O892" s="250"/>
    </row>
    <row r="893" spans="1:15" ht="15" hidden="1" x14ac:dyDescent="0.25">
      <c r="A893"/>
      <c r="B893"/>
      <c r="C893"/>
      <c r="D893"/>
      <c r="E893"/>
      <c r="F893"/>
      <c r="G893"/>
      <c r="H893"/>
      <c r="I893"/>
      <c r="J893"/>
      <c r="K893"/>
      <c r="L893"/>
      <c r="M893"/>
      <c r="N893"/>
      <c r="O893" s="250"/>
    </row>
    <row r="894" spans="1:15" ht="15" hidden="1" x14ac:dyDescent="0.25">
      <c r="A894"/>
      <c r="B894"/>
      <c r="C894"/>
      <c r="D894"/>
      <c r="E894"/>
      <c r="F894"/>
      <c r="G894"/>
      <c r="H894"/>
      <c r="I894"/>
      <c r="J894"/>
      <c r="K894"/>
      <c r="L894"/>
      <c r="M894"/>
      <c r="N894"/>
      <c r="O894" s="250"/>
    </row>
    <row r="895" spans="1:15" ht="15" hidden="1" x14ac:dyDescent="0.25">
      <c r="A895"/>
      <c r="B895"/>
      <c r="C895"/>
      <c r="D895"/>
      <c r="E895"/>
      <c r="F895"/>
      <c r="G895"/>
      <c r="H895"/>
      <c r="I895"/>
      <c r="J895"/>
      <c r="K895"/>
      <c r="L895"/>
      <c r="M895"/>
      <c r="N895"/>
      <c r="O895" s="250"/>
    </row>
    <row r="896" spans="1:15" ht="15" hidden="1" x14ac:dyDescent="0.25">
      <c r="A896"/>
      <c r="B896"/>
      <c r="C896"/>
      <c r="D896"/>
      <c r="E896"/>
      <c r="F896"/>
      <c r="G896"/>
      <c r="H896"/>
      <c r="I896"/>
      <c r="J896"/>
      <c r="K896"/>
      <c r="L896"/>
      <c r="M896"/>
      <c r="N896"/>
      <c r="O896" s="250"/>
    </row>
    <row r="897" spans="1:15" ht="15" hidden="1" x14ac:dyDescent="0.25">
      <c r="A897"/>
      <c r="B897"/>
      <c r="C897"/>
      <c r="D897"/>
      <c r="E897"/>
      <c r="F897"/>
      <c r="G897"/>
      <c r="H897"/>
      <c r="I897"/>
      <c r="J897"/>
      <c r="K897"/>
      <c r="L897"/>
      <c r="M897"/>
      <c r="N897"/>
      <c r="O897" s="250"/>
    </row>
    <row r="898" spans="1:15" ht="15" hidden="1" x14ac:dyDescent="0.25">
      <c r="A898"/>
      <c r="B898"/>
      <c r="C898"/>
      <c r="D898"/>
      <c r="E898"/>
      <c r="F898"/>
      <c r="G898"/>
      <c r="H898"/>
      <c r="I898"/>
      <c r="J898"/>
      <c r="K898"/>
      <c r="L898"/>
      <c r="M898"/>
      <c r="N898"/>
      <c r="O898" s="250"/>
    </row>
    <row r="899" spans="1:15" ht="15" hidden="1" x14ac:dyDescent="0.25">
      <c r="A899"/>
      <c r="B899"/>
      <c r="C899"/>
      <c r="D899"/>
      <c r="E899"/>
      <c r="F899"/>
      <c r="G899"/>
      <c r="H899"/>
      <c r="I899"/>
      <c r="J899"/>
      <c r="K899"/>
      <c r="L899"/>
      <c r="M899"/>
      <c r="N899"/>
      <c r="O899" s="250"/>
    </row>
    <row r="900" spans="1:15" ht="15" hidden="1" x14ac:dyDescent="0.25">
      <c r="A900"/>
      <c r="B900"/>
      <c r="C900"/>
      <c r="D900"/>
      <c r="E900"/>
      <c r="F900"/>
      <c r="G900"/>
      <c r="H900"/>
      <c r="I900"/>
      <c r="J900"/>
      <c r="K900"/>
      <c r="L900"/>
      <c r="M900"/>
      <c r="N900"/>
      <c r="O900" s="250"/>
    </row>
    <row r="901" spans="1:15" ht="15" hidden="1" x14ac:dyDescent="0.25">
      <c r="A901"/>
      <c r="B901"/>
      <c r="C901"/>
      <c r="D901"/>
      <c r="E901"/>
      <c r="F901"/>
      <c r="G901"/>
      <c r="H901"/>
      <c r="I901"/>
      <c r="J901"/>
      <c r="K901"/>
      <c r="L901"/>
      <c r="M901"/>
      <c r="N901"/>
      <c r="O901" s="250"/>
    </row>
    <row r="902" spans="1:15" ht="15" hidden="1" x14ac:dyDescent="0.25">
      <c r="A902"/>
      <c r="B902"/>
      <c r="C902"/>
      <c r="D902"/>
      <c r="E902"/>
      <c r="F902"/>
      <c r="G902"/>
      <c r="H902"/>
      <c r="I902"/>
      <c r="J902"/>
      <c r="K902"/>
      <c r="L902"/>
      <c r="M902"/>
      <c r="N902"/>
      <c r="O902" s="250"/>
    </row>
    <row r="903" spans="1:15" ht="15" hidden="1" x14ac:dyDescent="0.25">
      <c r="A903"/>
      <c r="B903"/>
      <c r="C903"/>
      <c r="D903"/>
      <c r="E903"/>
      <c r="F903"/>
      <c r="G903"/>
      <c r="H903"/>
      <c r="I903"/>
      <c r="J903"/>
      <c r="K903"/>
      <c r="L903"/>
      <c r="M903"/>
      <c r="N903"/>
      <c r="O903" s="250"/>
    </row>
    <row r="904" spans="1:15" ht="15" hidden="1" x14ac:dyDescent="0.25">
      <c r="A904"/>
      <c r="B904"/>
      <c r="C904"/>
      <c r="D904"/>
      <c r="E904"/>
      <c r="F904"/>
      <c r="G904"/>
      <c r="H904"/>
      <c r="I904"/>
      <c r="J904"/>
      <c r="K904"/>
      <c r="L904"/>
      <c r="M904"/>
      <c r="N904"/>
      <c r="O904" s="250"/>
    </row>
    <row r="905" spans="1:15" ht="15" hidden="1" x14ac:dyDescent="0.25">
      <c r="A905"/>
      <c r="B905"/>
      <c r="C905"/>
      <c r="D905"/>
      <c r="E905"/>
      <c r="F905"/>
      <c r="G905"/>
      <c r="H905"/>
      <c r="I905"/>
      <c r="J905"/>
      <c r="K905"/>
      <c r="L905"/>
      <c r="M905"/>
      <c r="N905"/>
      <c r="O905" s="250"/>
    </row>
    <row r="906" spans="1:15" ht="15" hidden="1" x14ac:dyDescent="0.25">
      <c r="A906"/>
      <c r="B906"/>
      <c r="C906"/>
      <c r="D906"/>
      <c r="E906"/>
      <c r="F906"/>
      <c r="G906"/>
      <c r="H906"/>
      <c r="I906"/>
      <c r="J906"/>
      <c r="K906"/>
      <c r="L906"/>
      <c r="M906"/>
      <c r="N906"/>
      <c r="O906" s="250"/>
    </row>
    <row r="907" spans="1:15" ht="15" hidden="1" x14ac:dyDescent="0.25">
      <c r="A907"/>
      <c r="B907"/>
      <c r="C907"/>
      <c r="D907"/>
      <c r="E907"/>
      <c r="F907"/>
      <c r="G907"/>
      <c r="H907"/>
      <c r="I907"/>
      <c r="J907"/>
      <c r="K907"/>
      <c r="L907"/>
      <c r="M907"/>
      <c r="N907"/>
      <c r="O907" s="250"/>
    </row>
    <row r="908" spans="1:15" ht="15" hidden="1" x14ac:dyDescent="0.25">
      <c r="A908"/>
      <c r="B908"/>
      <c r="C908"/>
      <c r="D908"/>
      <c r="E908"/>
      <c r="F908"/>
      <c r="G908"/>
      <c r="H908"/>
      <c r="I908"/>
      <c r="J908"/>
      <c r="K908"/>
      <c r="L908"/>
      <c r="M908"/>
      <c r="N908"/>
      <c r="O908" s="250"/>
    </row>
    <row r="909" spans="1:15" ht="15" hidden="1" x14ac:dyDescent="0.25">
      <c r="A909"/>
      <c r="B909"/>
      <c r="C909"/>
      <c r="D909"/>
      <c r="E909"/>
      <c r="F909"/>
      <c r="G909"/>
      <c r="H909"/>
      <c r="I909"/>
      <c r="J909"/>
      <c r="K909"/>
      <c r="L909"/>
      <c r="M909"/>
      <c r="N909"/>
      <c r="O909" s="250"/>
    </row>
    <row r="910" spans="1:15" ht="15" hidden="1" x14ac:dyDescent="0.25">
      <c r="A910"/>
      <c r="B910"/>
      <c r="C910"/>
      <c r="D910"/>
      <c r="E910"/>
      <c r="F910"/>
      <c r="G910"/>
      <c r="H910"/>
      <c r="I910"/>
      <c r="J910"/>
      <c r="K910"/>
      <c r="L910"/>
      <c r="M910"/>
      <c r="N910"/>
      <c r="O910" s="250"/>
    </row>
    <row r="911" spans="1:15" ht="15" hidden="1" x14ac:dyDescent="0.25">
      <c r="A911"/>
      <c r="B911"/>
      <c r="C911"/>
      <c r="D911"/>
      <c r="E911"/>
      <c r="F911"/>
      <c r="G911"/>
      <c r="H911"/>
      <c r="I911"/>
      <c r="J911"/>
      <c r="K911"/>
      <c r="L911"/>
      <c r="M911"/>
      <c r="N911"/>
      <c r="O911" s="250"/>
    </row>
    <row r="912" spans="1:15" ht="15" hidden="1" x14ac:dyDescent="0.25">
      <c r="A912"/>
      <c r="B912"/>
      <c r="C912"/>
      <c r="D912"/>
      <c r="E912"/>
      <c r="F912"/>
      <c r="G912"/>
      <c r="H912"/>
      <c r="I912"/>
      <c r="J912"/>
      <c r="K912"/>
      <c r="L912"/>
      <c r="M912"/>
      <c r="N912"/>
      <c r="O912" s="250"/>
    </row>
    <row r="913" spans="1:15" ht="15" hidden="1" x14ac:dyDescent="0.25">
      <c r="A913"/>
      <c r="B913"/>
      <c r="C913"/>
      <c r="D913"/>
      <c r="E913"/>
      <c r="F913"/>
      <c r="G913"/>
      <c r="H913"/>
      <c r="I913"/>
      <c r="J913"/>
      <c r="K913"/>
      <c r="L913"/>
      <c r="M913"/>
      <c r="N913"/>
      <c r="O913" s="250"/>
    </row>
    <row r="914" spans="1:15" ht="15" hidden="1" x14ac:dyDescent="0.25">
      <c r="A914"/>
      <c r="B914"/>
      <c r="C914"/>
      <c r="D914"/>
      <c r="E914"/>
      <c r="F914"/>
      <c r="G914"/>
      <c r="H914"/>
      <c r="I914"/>
      <c r="J914"/>
      <c r="K914"/>
      <c r="L914"/>
      <c r="M914"/>
      <c r="N914"/>
      <c r="O914" s="250"/>
    </row>
    <row r="915" spans="1:15" ht="15" hidden="1" x14ac:dyDescent="0.25">
      <c r="A915"/>
      <c r="B915"/>
      <c r="C915"/>
      <c r="D915"/>
      <c r="E915"/>
      <c r="F915"/>
      <c r="G915"/>
      <c r="H915"/>
      <c r="I915"/>
      <c r="J915"/>
      <c r="K915"/>
      <c r="L915"/>
      <c r="M915"/>
      <c r="N915"/>
      <c r="O915" s="250"/>
    </row>
    <row r="916" spans="1:15" ht="15" hidden="1" x14ac:dyDescent="0.25">
      <c r="A916"/>
      <c r="B916"/>
      <c r="C916"/>
      <c r="D916"/>
      <c r="E916"/>
      <c r="F916"/>
      <c r="G916"/>
      <c r="H916"/>
      <c r="I916"/>
      <c r="J916"/>
      <c r="K916"/>
      <c r="L916"/>
      <c r="M916"/>
      <c r="N916"/>
      <c r="O916" s="250"/>
    </row>
    <row r="917" spans="1:15" ht="15" hidden="1" x14ac:dyDescent="0.25">
      <c r="A917"/>
      <c r="B917"/>
      <c r="C917"/>
      <c r="D917"/>
      <c r="E917"/>
      <c r="F917"/>
      <c r="G917"/>
      <c r="H917"/>
      <c r="I917"/>
      <c r="J917"/>
      <c r="K917"/>
      <c r="L917"/>
      <c r="M917"/>
      <c r="N917"/>
      <c r="O917" s="250"/>
    </row>
    <row r="918" spans="1:15" ht="15" hidden="1" x14ac:dyDescent="0.25">
      <c r="A918"/>
      <c r="B918"/>
      <c r="C918"/>
      <c r="D918"/>
      <c r="E918"/>
      <c r="F918"/>
      <c r="G918"/>
      <c r="H918"/>
      <c r="I918"/>
      <c r="J918"/>
      <c r="K918"/>
      <c r="L918"/>
      <c r="M918"/>
      <c r="N918"/>
      <c r="O918" s="250"/>
    </row>
    <row r="919" spans="1:15" ht="15" hidden="1" x14ac:dyDescent="0.25">
      <c r="A919"/>
      <c r="B919"/>
      <c r="C919"/>
      <c r="D919"/>
      <c r="E919"/>
      <c r="F919"/>
      <c r="G919"/>
      <c r="H919"/>
      <c r="I919"/>
      <c r="J919"/>
      <c r="K919"/>
      <c r="L919"/>
      <c r="M919"/>
      <c r="N919"/>
      <c r="O919" s="250"/>
    </row>
    <row r="920" spans="1:15" ht="15" hidden="1" x14ac:dyDescent="0.25">
      <c r="A920"/>
      <c r="B920"/>
      <c r="C920"/>
      <c r="D920"/>
      <c r="E920"/>
      <c r="F920"/>
      <c r="G920"/>
      <c r="H920"/>
      <c r="I920"/>
      <c r="J920"/>
      <c r="K920"/>
      <c r="L920"/>
      <c r="M920"/>
      <c r="N920"/>
      <c r="O920" s="250"/>
    </row>
    <row r="921" spans="1:15" ht="15" hidden="1" x14ac:dyDescent="0.25">
      <c r="A921"/>
      <c r="B921"/>
      <c r="C921"/>
      <c r="D921"/>
      <c r="E921"/>
      <c r="F921"/>
      <c r="G921"/>
      <c r="H921"/>
      <c r="I921"/>
      <c r="J921"/>
      <c r="K921"/>
      <c r="L921"/>
      <c r="M921"/>
      <c r="N921"/>
      <c r="O921" s="250"/>
    </row>
    <row r="922" spans="1:15" ht="15" hidden="1" x14ac:dyDescent="0.25">
      <c r="A922"/>
      <c r="B922"/>
      <c r="C922"/>
      <c r="D922"/>
      <c r="E922"/>
      <c r="F922"/>
      <c r="G922"/>
      <c r="H922"/>
      <c r="I922"/>
      <c r="J922"/>
      <c r="K922"/>
      <c r="L922"/>
      <c r="M922"/>
      <c r="N922"/>
      <c r="O922" s="250"/>
    </row>
    <row r="923" spans="1:15" ht="15" hidden="1" x14ac:dyDescent="0.25">
      <c r="A923"/>
      <c r="B923"/>
      <c r="C923"/>
      <c r="D923"/>
      <c r="E923"/>
      <c r="F923"/>
      <c r="G923"/>
      <c r="H923"/>
      <c r="I923"/>
      <c r="J923"/>
      <c r="K923"/>
      <c r="L923"/>
      <c r="M923"/>
      <c r="N923"/>
      <c r="O923" s="250"/>
    </row>
    <row r="924" spans="1:15" ht="15" hidden="1" x14ac:dyDescent="0.25">
      <c r="A924"/>
      <c r="B924"/>
      <c r="C924"/>
      <c r="D924"/>
      <c r="E924"/>
      <c r="F924"/>
      <c r="G924"/>
      <c r="H924"/>
      <c r="I924"/>
      <c r="J924"/>
      <c r="K924"/>
      <c r="L924"/>
      <c r="M924"/>
      <c r="N924"/>
      <c r="O924" s="250"/>
    </row>
    <row r="925" spans="1:15" ht="15" hidden="1" x14ac:dyDescent="0.25">
      <c r="A925"/>
      <c r="B925"/>
      <c r="C925"/>
      <c r="D925"/>
      <c r="E925"/>
      <c r="F925"/>
      <c r="G925"/>
      <c r="H925"/>
      <c r="I925"/>
      <c r="J925"/>
      <c r="K925"/>
      <c r="L925"/>
      <c r="M925"/>
      <c r="N925"/>
      <c r="O925" s="250"/>
    </row>
    <row r="926" spans="1:15" ht="15" hidden="1" x14ac:dyDescent="0.25">
      <c r="A926"/>
      <c r="B926"/>
      <c r="C926"/>
      <c r="D926"/>
      <c r="E926"/>
      <c r="F926"/>
      <c r="G926"/>
      <c r="H926"/>
      <c r="I926"/>
      <c r="J926"/>
      <c r="K926"/>
      <c r="L926"/>
      <c r="M926"/>
      <c r="N926"/>
      <c r="O926" s="250"/>
    </row>
    <row r="927" spans="1:15" ht="15" hidden="1" x14ac:dyDescent="0.25">
      <c r="A927"/>
      <c r="B927"/>
      <c r="C927"/>
      <c r="D927"/>
      <c r="E927"/>
      <c r="F927"/>
      <c r="G927"/>
      <c r="H927"/>
      <c r="I927"/>
      <c r="J927"/>
      <c r="K927"/>
      <c r="L927"/>
      <c r="M927"/>
      <c r="N927"/>
      <c r="O927" s="250"/>
    </row>
    <row r="928" spans="1:15" ht="15" hidden="1" x14ac:dyDescent="0.25">
      <c r="A928"/>
      <c r="B928"/>
      <c r="C928"/>
      <c r="D928"/>
      <c r="E928"/>
      <c r="F928"/>
      <c r="G928"/>
      <c r="H928"/>
      <c r="I928"/>
      <c r="J928"/>
      <c r="K928"/>
      <c r="L928"/>
      <c r="M928"/>
      <c r="N928"/>
      <c r="O928" s="250"/>
    </row>
    <row r="929" spans="1:15" ht="15" hidden="1" x14ac:dyDescent="0.25">
      <c r="A929"/>
      <c r="B929"/>
      <c r="C929"/>
      <c r="D929"/>
      <c r="E929"/>
      <c r="F929"/>
      <c r="G929"/>
      <c r="H929"/>
      <c r="I929"/>
      <c r="J929"/>
      <c r="K929"/>
      <c r="L929"/>
      <c r="M929"/>
      <c r="N929"/>
      <c r="O929" s="250"/>
    </row>
    <row r="930" spans="1:15" ht="15" hidden="1" x14ac:dyDescent="0.25">
      <c r="A930"/>
      <c r="B930"/>
      <c r="C930"/>
      <c r="D930"/>
      <c r="E930"/>
      <c r="F930"/>
      <c r="G930"/>
      <c r="H930"/>
      <c r="I930"/>
      <c r="J930"/>
      <c r="K930"/>
      <c r="L930"/>
      <c r="M930"/>
      <c r="N930"/>
      <c r="O930" s="250"/>
    </row>
    <row r="931" spans="1:15" ht="15" hidden="1" x14ac:dyDescent="0.25">
      <c r="A931"/>
      <c r="B931"/>
      <c r="C931"/>
      <c r="D931"/>
      <c r="E931"/>
      <c r="F931"/>
      <c r="G931"/>
      <c r="H931"/>
      <c r="I931"/>
      <c r="J931"/>
      <c r="K931"/>
      <c r="L931"/>
      <c r="M931"/>
      <c r="N931"/>
      <c r="O931" s="250"/>
    </row>
    <row r="932" spans="1:15" ht="15" hidden="1" x14ac:dyDescent="0.25">
      <c r="A932"/>
      <c r="B932"/>
      <c r="C932"/>
      <c r="D932"/>
      <c r="E932"/>
      <c r="F932"/>
      <c r="G932"/>
      <c r="H932"/>
      <c r="I932"/>
      <c r="J932"/>
      <c r="K932"/>
      <c r="L932"/>
      <c r="M932"/>
      <c r="N932"/>
      <c r="O932" s="250"/>
    </row>
    <row r="933" spans="1:15" ht="15" hidden="1" x14ac:dyDescent="0.25">
      <c r="A933"/>
      <c r="B933"/>
      <c r="C933"/>
      <c r="D933"/>
      <c r="E933"/>
      <c r="F933"/>
      <c r="G933"/>
      <c r="H933"/>
      <c r="I933"/>
      <c r="J933"/>
      <c r="K933"/>
      <c r="L933"/>
      <c r="M933"/>
      <c r="N933"/>
      <c r="O933" s="250"/>
    </row>
    <row r="934" spans="1:15" ht="15" hidden="1" x14ac:dyDescent="0.25">
      <c r="A934"/>
      <c r="B934"/>
      <c r="C934"/>
      <c r="D934"/>
      <c r="E934"/>
      <c r="F934"/>
      <c r="G934"/>
      <c r="H934"/>
      <c r="I934"/>
      <c r="J934"/>
      <c r="K934"/>
      <c r="L934"/>
      <c r="M934"/>
      <c r="N934"/>
      <c r="O934" s="250"/>
    </row>
    <row r="935" spans="1:15" ht="15" hidden="1" x14ac:dyDescent="0.25">
      <c r="A935"/>
      <c r="B935"/>
      <c r="C935"/>
      <c r="D935"/>
      <c r="E935"/>
      <c r="F935"/>
      <c r="G935"/>
      <c r="H935"/>
      <c r="I935"/>
      <c r="J935"/>
      <c r="K935"/>
      <c r="L935"/>
      <c r="M935"/>
      <c r="N935"/>
      <c r="O935" s="250"/>
    </row>
    <row r="936" spans="1:15" ht="15" hidden="1" x14ac:dyDescent="0.25">
      <c r="A936"/>
      <c r="B936"/>
      <c r="C936"/>
      <c r="D936"/>
      <c r="E936"/>
      <c r="F936"/>
      <c r="G936"/>
      <c r="H936"/>
      <c r="I936"/>
      <c r="J936"/>
      <c r="K936"/>
      <c r="L936"/>
      <c r="M936"/>
      <c r="N936"/>
      <c r="O936" s="250"/>
    </row>
    <row r="937" spans="1:15" ht="15" hidden="1" x14ac:dyDescent="0.25">
      <c r="A937"/>
      <c r="B937"/>
      <c r="C937"/>
      <c r="D937"/>
      <c r="E937"/>
      <c r="F937"/>
      <c r="G937"/>
      <c r="H937"/>
      <c r="I937"/>
      <c r="J937"/>
      <c r="K937"/>
      <c r="L937"/>
      <c r="M937"/>
      <c r="N937"/>
      <c r="O937" s="250"/>
    </row>
    <row r="938" spans="1:15" ht="15" hidden="1" x14ac:dyDescent="0.25">
      <c r="A938"/>
      <c r="B938"/>
      <c r="C938"/>
      <c r="D938"/>
      <c r="E938"/>
      <c r="F938"/>
      <c r="G938"/>
      <c r="H938"/>
      <c r="I938"/>
      <c r="J938"/>
      <c r="K938"/>
      <c r="L938"/>
      <c r="M938"/>
      <c r="N938"/>
      <c r="O938" s="250"/>
    </row>
    <row r="939" spans="1:15" ht="15" hidden="1" x14ac:dyDescent="0.25">
      <c r="A939"/>
      <c r="B939"/>
      <c r="C939"/>
      <c r="D939"/>
      <c r="E939"/>
      <c r="F939"/>
      <c r="G939"/>
      <c r="H939"/>
      <c r="I939"/>
      <c r="J939"/>
      <c r="K939"/>
      <c r="L939"/>
      <c r="M939"/>
      <c r="N939"/>
      <c r="O939" s="250"/>
    </row>
    <row r="940" spans="1:15" ht="15" hidden="1" x14ac:dyDescent="0.25">
      <c r="A940"/>
      <c r="B940"/>
      <c r="C940"/>
      <c r="D940"/>
      <c r="E940"/>
      <c r="F940"/>
      <c r="G940"/>
      <c r="H940"/>
      <c r="I940"/>
      <c r="J940"/>
      <c r="K940"/>
      <c r="L940"/>
      <c r="M940"/>
      <c r="N940"/>
      <c r="O940" s="250"/>
    </row>
    <row r="941" spans="1:15" ht="15" hidden="1" x14ac:dyDescent="0.25">
      <c r="A941"/>
      <c r="B941"/>
      <c r="C941"/>
      <c r="D941"/>
      <c r="E941"/>
      <c r="F941"/>
      <c r="G941"/>
      <c r="H941"/>
      <c r="I941"/>
      <c r="J941"/>
      <c r="K941"/>
      <c r="L941"/>
      <c r="M941"/>
      <c r="N941"/>
      <c r="O941" s="250"/>
    </row>
    <row r="942" spans="1:15" ht="15" hidden="1" x14ac:dyDescent="0.25">
      <c r="A942"/>
      <c r="B942"/>
      <c r="C942"/>
      <c r="D942"/>
      <c r="E942"/>
      <c r="F942"/>
      <c r="G942"/>
      <c r="H942"/>
      <c r="I942"/>
      <c r="J942"/>
      <c r="K942"/>
      <c r="L942"/>
      <c r="M942"/>
      <c r="N942"/>
      <c r="O942" s="250"/>
    </row>
    <row r="943" spans="1:15" ht="15" hidden="1" x14ac:dyDescent="0.25">
      <c r="A943"/>
      <c r="B943"/>
      <c r="C943"/>
      <c r="D943"/>
      <c r="E943"/>
      <c r="F943"/>
      <c r="G943"/>
      <c r="H943"/>
      <c r="I943"/>
      <c r="J943"/>
      <c r="K943"/>
      <c r="L943"/>
      <c r="M943"/>
      <c r="N943"/>
      <c r="O943" s="250"/>
    </row>
    <row r="944" spans="1:15" ht="15" hidden="1" x14ac:dyDescent="0.25">
      <c r="A944"/>
      <c r="B944"/>
      <c r="C944"/>
      <c r="D944"/>
      <c r="E944"/>
      <c r="F944"/>
      <c r="G944"/>
      <c r="H944"/>
      <c r="I944"/>
      <c r="J944"/>
      <c r="K944"/>
      <c r="L944"/>
      <c r="M944"/>
      <c r="N944"/>
      <c r="O944" s="250"/>
    </row>
    <row r="945" spans="1:15" ht="15" hidden="1" x14ac:dyDescent="0.25">
      <c r="A945"/>
      <c r="B945"/>
      <c r="C945"/>
      <c r="D945"/>
      <c r="E945"/>
      <c r="F945"/>
      <c r="G945"/>
      <c r="H945"/>
      <c r="I945"/>
      <c r="J945"/>
      <c r="K945"/>
      <c r="L945"/>
      <c r="M945"/>
      <c r="N945"/>
      <c r="O945" s="250"/>
    </row>
    <row r="946" spans="1:15" ht="15" hidden="1" x14ac:dyDescent="0.25">
      <c r="A946"/>
      <c r="B946"/>
      <c r="C946"/>
      <c r="D946"/>
      <c r="E946"/>
      <c r="F946"/>
      <c r="G946"/>
      <c r="H946"/>
      <c r="I946"/>
      <c r="J946"/>
      <c r="K946"/>
      <c r="L946"/>
      <c r="M946"/>
      <c r="N946"/>
      <c r="O946" s="250"/>
    </row>
    <row r="947" spans="1:15" ht="15" hidden="1" x14ac:dyDescent="0.25">
      <c r="A947"/>
      <c r="B947"/>
      <c r="C947"/>
      <c r="D947"/>
      <c r="E947"/>
      <c r="F947"/>
      <c r="G947"/>
      <c r="H947"/>
      <c r="I947"/>
      <c r="J947"/>
      <c r="K947"/>
      <c r="L947"/>
      <c r="M947"/>
      <c r="N947"/>
      <c r="O947" s="250"/>
    </row>
    <row r="948" spans="1:15" ht="15" hidden="1" x14ac:dyDescent="0.25">
      <c r="A948"/>
      <c r="B948"/>
      <c r="C948"/>
      <c r="D948"/>
      <c r="E948"/>
      <c r="F948"/>
      <c r="G948"/>
      <c r="H948"/>
      <c r="I948"/>
      <c r="J948"/>
      <c r="K948"/>
      <c r="L948"/>
      <c r="M948"/>
      <c r="N948"/>
      <c r="O948" s="250"/>
    </row>
    <row r="949" spans="1:15" ht="15" hidden="1" x14ac:dyDescent="0.25">
      <c r="A949"/>
      <c r="B949"/>
      <c r="C949"/>
      <c r="D949"/>
      <c r="E949"/>
      <c r="F949"/>
      <c r="G949"/>
      <c r="H949"/>
      <c r="I949"/>
      <c r="J949"/>
      <c r="K949"/>
      <c r="L949"/>
      <c r="M949"/>
      <c r="N949"/>
      <c r="O949" s="250"/>
    </row>
    <row r="950" spans="1:15" ht="15" hidden="1" x14ac:dyDescent="0.25">
      <c r="A950"/>
      <c r="B950"/>
      <c r="C950"/>
      <c r="D950"/>
      <c r="E950"/>
      <c r="F950"/>
      <c r="G950"/>
      <c r="H950"/>
      <c r="I950"/>
      <c r="J950"/>
      <c r="K950"/>
      <c r="L950"/>
      <c r="M950"/>
      <c r="N950"/>
      <c r="O950" s="250"/>
    </row>
    <row r="951" spans="1:15" ht="15" hidden="1" x14ac:dyDescent="0.25">
      <c r="A951"/>
      <c r="B951"/>
      <c r="C951"/>
      <c r="D951"/>
      <c r="E951"/>
      <c r="F951"/>
      <c r="G951"/>
      <c r="H951"/>
      <c r="I951"/>
      <c r="J951"/>
      <c r="K951"/>
      <c r="L951"/>
      <c r="M951"/>
      <c r="N951"/>
      <c r="O951" s="250"/>
    </row>
    <row r="952" spans="1:15" ht="15" hidden="1" x14ac:dyDescent="0.25">
      <c r="A952"/>
      <c r="B952"/>
      <c r="C952"/>
      <c r="D952"/>
      <c r="E952"/>
      <c r="F952"/>
      <c r="G952"/>
      <c r="H952"/>
      <c r="I952"/>
      <c r="J952"/>
      <c r="K952"/>
      <c r="L952"/>
      <c r="M952"/>
      <c r="N952"/>
      <c r="O952" s="250"/>
    </row>
    <row r="953" spans="1:15" ht="15" hidden="1" x14ac:dyDescent="0.25">
      <c r="A953"/>
      <c r="B953"/>
      <c r="C953"/>
      <c r="D953"/>
      <c r="E953"/>
      <c r="F953"/>
      <c r="G953"/>
      <c r="H953"/>
      <c r="I953"/>
      <c r="J953"/>
      <c r="K953"/>
      <c r="L953"/>
      <c r="M953"/>
      <c r="N953"/>
      <c r="O953" s="250"/>
    </row>
    <row r="954" spans="1:15" ht="15" hidden="1" x14ac:dyDescent="0.25">
      <c r="A954"/>
      <c r="B954"/>
      <c r="C954"/>
      <c r="D954"/>
      <c r="E954"/>
      <c r="F954"/>
      <c r="G954"/>
      <c r="H954"/>
      <c r="I954"/>
      <c r="J954"/>
      <c r="K954"/>
      <c r="L954"/>
      <c r="M954"/>
      <c r="N954"/>
      <c r="O954" s="250"/>
    </row>
    <row r="955" spans="1:15" ht="15" hidden="1" x14ac:dyDescent="0.25">
      <c r="A955"/>
      <c r="B955"/>
      <c r="C955"/>
      <c r="D955"/>
      <c r="E955"/>
      <c r="F955"/>
      <c r="G955"/>
      <c r="H955"/>
      <c r="I955"/>
      <c r="J955"/>
      <c r="K955"/>
      <c r="L955"/>
      <c r="M955"/>
      <c r="N955"/>
      <c r="O955" s="250"/>
    </row>
    <row r="956" spans="1:15" ht="15" hidden="1" x14ac:dyDescent="0.25">
      <c r="A956"/>
      <c r="B956"/>
      <c r="C956"/>
      <c r="D956"/>
      <c r="E956"/>
      <c r="F956"/>
      <c r="G956"/>
      <c r="H956"/>
      <c r="I956"/>
      <c r="J956"/>
      <c r="K956"/>
      <c r="L956"/>
      <c r="M956"/>
      <c r="N956"/>
      <c r="O956" s="250"/>
    </row>
    <row r="957" spans="1:15" ht="15" hidden="1" x14ac:dyDescent="0.25">
      <c r="A957"/>
      <c r="B957"/>
      <c r="C957"/>
      <c r="D957"/>
      <c r="E957"/>
      <c r="F957"/>
      <c r="G957"/>
      <c r="H957"/>
      <c r="I957"/>
      <c r="J957"/>
      <c r="K957"/>
      <c r="L957"/>
      <c r="M957"/>
      <c r="N957"/>
      <c r="O957" s="250"/>
    </row>
    <row r="958" spans="1:15" ht="15" hidden="1" x14ac:dyDescent="0.25">
      <c r="A958"/>
      <c r="B958"/>
      <c r="C958"/>
      <c r="D958"/>
      <c r="E958"/>
      <c r="F958"/>
      <c r="G958"/>
      <c r="H958"/>
      <c r="I958"/>
      <c r="J958"/>
      <c r="K958"/>
      <c r="L958"/>
      <c r="M958"/>
      <c r="N958"/>
      <c r="O958" s="250"/>
    </row>
    <row r="959" spans="1:15" ht="15" hidden="1" x14ac:dyDescent="0.25">
      <c r="A959"/>
      <c r="B959"/>
      <c r="C959"/>
      <c r="D959"/>
      <c r="E959"/>
      <c r="F959"/>
      <c r="G959"/>
      <c r="H959"/>
      <c r="I959"/>
      <c r="J959"/>
      <c r="K959"/>
      <c r="L959"/>
      <c r="M959"/>
      <c r="N959"/>
      <c r="O959" s="250"/>
    </row>
    <row r="960" spans="1:15" ht="15" hidden="1" x14ac:dyDescent="0.25">
      <c r="A960"/>
      <c r="B960"/>
      <c r="C960"/>
      <c r="D960"/>
      <c r="E960"/>
      <c r="F960"/>
      <c r="G960"/>
      <c r="H960"/>
      <c r="I960"/>
      <c r="J960"/>
      <c r="K960"/>
      <c r="L960"/>
      <c r="M960"/>
      <c r="N960"/>
      <c r="O960" s="250"/>
    </row>
    <row r="961" spans="1:15" ht="15" hidden="1" x14ac:dyDescent="0.25">
      <c r="A961"/>
      <c r="B961"/>
      <c r="C961"/>
      <c r="D961"/>
      <c r="E961"/>
      <c r="F961"/>
      <c r="G961"/>
      <c r="H961"/>
      <c r="I961"/>
      <c r="J961"/>
      <c r="K961"/>
      <c r="L961"/>
      <c r="M961"/>
      <c r="N961"/>
      <c r="O961" s="250"/>
    </row>
    <row r="962" spans="1:15" ht="15" hidden="1" x14ac:dyDescent="0.25">
      <c r="A962"/>
      <c r="B962"/>
      <c r="C962"/>
      <c r="D962"/>
      <c r="E962"/>
      <c r="F962"/>
      <c r="G962"/>
      <c r="H962"/>
      <c r="I962"/>
      <c r="J962"/>
      <c r="K962"/>
      <c r="L962"/>
      <c r="M962"/>
      <c r="N962"/>
      <c r="O962" s="250"/>
    </row>
    <row r="963" spans="1:15" ht="15" hidden="1" x14ac:dyDescent="0.25">
      <c r="A963"/>
      <c r="B963"/>
      <c r="C963"/>
      <c r="D963"/>
      <c r="E963"/>
      <c r="F963"/>
      <c r="G963"/>
      <c r="H963"/>
      <c r="I963"/>
      <c r="J963"/>
      <c r="K963"/>
      <c r="L963"/>
      <c r="M963"/>
      <c r="N963"/>
      <c r="O963" s="250"/>
    </row>
    <row r="964" spans="1:15" ht="15" hidden="1" x14ac:dyDescent="0.25">
      <c r="A964"/>
      <c r="B964"/>
      <c r="C964"/>
      <c r="D964"/>
      <c r="E964"/>
      <c r="F964"/>
      <c r="G964"/>
      <c r="H964"/>
      <c r="I964"/>
      <c r="J964"/>
      <c r="K964"/>
      <c r="L964"/>
      <c r="M964"/>
      <c r="N964"/>
      <c r="O964" s="250"/>
    </row>
    <row r="965" spans="1:15" ht="15" hidden="1" x14ac:dyDescent="0.25">
      <c r="A965"/>
      <c r="B965"/>
      <c r="C965"/>
      <c r="D965"/>
      <c r="E965"/>
      <c r="F965"/>
      <c r="G965"/>
      <c r="H965"/>
      <c r="I965"/>
      <c r="J965"/>
      <c r="K965"/>
      <c r="L965"/>
      <c r="M965"/>
      <c r="N965"/>
      <c r="O965" s="250"/>
    </row>
    <row r="966" spans="1:15" ht="15" hidden="1" x14ac:dyDescent="0.25">
      <c r="A966"/>
      <c r="B966"/>
      <c r="C966"/>
      <c r="D966"/>
      <c r="E966"/>
      <c r="F966"/>
      <c r="G966"/>
      <c r="H966"/>
      <c r="I966"/>
      <c r="J966"/>
      <c r="K966"/>
      <c r="L966"/>
      <c r="M966"/>
      <c r="N966"/>
      <c r="O966" s="250"/>
    </row>
    <row r="967" spans="1:15" ht="15" hidden="1" x14ac:dyDescent="0.25">
      <c r="A967"/>
      <c r="B967"/>
      <c r="C967"/>
      <c r="D967"/>
      <c r="E967"/>
      <c r="F967"/>
      <c r="G967"/>
      <c r="H967"/>
      <c r="I967"/>
      <c r="J967"/>
      <c r="K967"/>
      <c r="L967"/>
      <c r="M967"/>
      <c r="N967"/>
      <c r="O967" s="250"/>
    </row>
    <row r="968" spans="1:15" ht="15" hidden="1" x14ac:dyDescent="0.25">
      <c r="A968"/>
      <c r="B968"/>
      <c r="C968"/>
      <c r="D968"/>
      <c r="E968"/>
      <c r="F968"/>
      <c r="G968"/>
      <c r="H968"/>
      <c r="I968"/>
      <c r="J968"/>
      <c r="K968"/>
      <c r="L968"/>
      <c r="M968"/>
      <c r="N968"/>
      <c r="O968" s="250"/>
    </row>
    <row r="969" spans="1:15" ht="15" hidden="1" x14ac:dyDescent="0.25">
      <c r="A969"/>
      <c r="B969"/>
      <c r="C969"/>
      <c r="D969"/>
      <c r="E969"/>
      <c r="F969"/>
      <c r="G969"/>
      <c r="H969"/>
      <c r="I969"/>
      <c r="J969"/>
      <c r="K969"/>
      <c r="L969"/>
      <c r="M969"/>
      <c r="N969"/>
      <c r="O969" s="250"/>
    </row>
    <row r="970" spans="1:15" ht="15" hidden="1" x14ac:dyDescent="0.25">
      <c r="A970"/>
      <c r="B970"/>
      <c r="C970"/>
      <c r="D970"/>
      <c r="E970"/>
      <c r="F970"/>
      <c r="G970"/>
      <c r="H970"/>
      <c r="I970"/>
      <c r="J970"/>
      <c r="K970"/>
      <c r="L970"/>
      <c r="M970"/>
      <c r="N970"/>
      <c r="O970" s="250"/>
    </row>
    <row r="971" spans="1:15" ht="15" hidden="1" x14ac:dyDescent="0.25">
      <c r="A971"/>
      <c r="B971"/>
      <c r="C971"/>
      <c r="D971"/>
      <c r="E971"/>
      <c r="F971"/>
      <c r="G971"/>
      <c r="H971"/>
      <c r="I971"/>
      <c r="J971"/>
      <c r="K971"/>
      <c r="L971"/>
      <c r="M971"/>
      <c r="N971"/>
      <c r="O971" s="250"/>
    </row>
    <row r="972" spans="1:15" ht="15" hidden="1" x14ac:dyDescent="0.25">
      <c r="A972"/>
      <c r="B972"/>
      <c r="C972"/>
      <c r="D972"/>
      <c r="E972"/>
      <c r="F972"/>
      <c r="G972"/>
      <c r="H972"/>
      <c r="I972"/>
      <c r="J972"/>
      <c r="K972"/>
      <c r="L972"/>
      <c r="M972"/>
      <c r="N972"/>
      <c r="O972" s="250"/>
    </row>
    <row r="973" spans="1:15" ht="15" hidden="1" x14ac:dyDescent="0.25">
      <c r="A973"/>
      <c r="B973"/>
      <c r="C973"/>
      <c r="D973"/>
      <c r="E973"/>
      <c r="F973"/>
      <c r="G973"/>
      <c r="H973"/>
      <c r="I973"/>
      <c r="J973"/>
      <c r="K973"/>
      <c r="L973"/>
      <c r="M973"/>
      <c r="N973"/>
      <c r="O973" s="250"/>
    </row>
    <row r="974" spans="1:15" ht="15" hidden="1" x14ac:dyDescent="0.25">
      <c r="A974"/>
      <c r="B974"/>
      <c r="C974"/>
      <c r="D974"/>
      <c r="E974"/>
      <c r="F974"/>
      <c r="G974"/>
      <c r="H974"/>
      <c r="I974"/>
      <c r="J974"/>
      <c r="K974"/>
      <c r="L974"/>
      <c r="M974"/>
      <c r="N974"/>
      <c r="O974" s="250"/>
    </row>
    <row r="975" spans="1:15" ht="15" hidden="1" x14ac:dyDescent="0.25">
      <c r="A975"/>
      <c r="B975"/>
      <c r="C975"/>
      <c r="D975"/>
      <c r="E975"/>
      <c r="F975"/>
      <c r="G975"/>
      <c r="H975"/>
      <c r="I975"/>
      <c r="J975"/>
      <c r="K975"/>
      <c r="L975"/>
      <c r="M975"/>
      <c r="N975"/>
      <c r="O975" s="250"/>
    </row>
    <row r="976" spans="1:15" ht="15" hidden="1" x14ac:dyDescent="0.25">
      <c r="A976"/>
      <c r="B976"/>
      <c r="C976"/>
      <c r="D976"/>
      <c r="E976"/>
      <c r="F976"/>
      <c r="G976"/>
      <c r="H976"/>
      <c r="I976"/>
      <c r="J976"/>
      <c r="K976"/>
      <c r="L976"/>
      <c r="M976"/>
      <c r="N976"/>
      <c r="O976" s="250"/>
    </row>
    <row r="977" spans="1:15" ht="15" hidden="1" x14ac:dyDescent="0.25">
      <c r="A977"/>
      <c r="B977"/>
      <c r="C977"/>
      <c r="D977"/>
      <c r="E977"/>
      <c r="F977"/>
      <c r="G977"/>
      <c r="H977"/>
      <c r="I977"/>
      <c r="J977"/>
      <c r="K977"/>
      <c r="L977"/>
      <c r="M977"/>
      <c r="N977"/>
      <c r="O977" s="250"/>
    </row>
    <row r="978" spans="1:15" ht="15" hidden="1" x14ac:dyDescent="0.25">
      <c r="A978"/>
      <c r="B978"/>
      <c r="C978"/>
      <c r="D978"/>
      <c r="E978"/>
      <c r="F978"/>
      <c r="G978"/>
      <c r="H978"/>
      <c r="I978"/>
      <c r="J978"/>
      <c r="K978"/>
      <c r="L978"/>
      <c r="M978"/>
      <c r="N978"/>
      <c r="O978" s="250"/>
    </row>
    <row r="979" spans="1:15" ht="15" hidden="1" x14ac:dyDescent="0.25">
      <c r="A979"/>
      <c r="B979"/>
      <c r="C979"/>
      <c r="D979"/>
      <c r="E979"/>
      <c r="F979"/>
      <c r="G979"/>
      <c r="H979"/>
      <c r="I979"/>
      <c r="J979"/>
      <c r="K979"/>
      <c r="L979"/>
      <c r="M979"/>
      <c r="N979"/>
      <c r="O979" s="250"/>
    </row>
    <row r="980" spans="1:15" ht="15" hidden="1" x14ac:dyDescent="0.25">
      <c r="A980"/>
      <c r="B980"/>
      <c r="C980"/>
      <c r="D980"/>
      <c r="E980"/>
      <c r="F980"/>
      <c r="G980"/>
      <c r="H980"/>
      <c r="I980"/>
      <c r="J980"/>
      <c r="K980"/>
      <c r="L980"/>
      <c r="M980"/>
      <c r="N980"/>
      <c r="O980" s="250"/>
    </row>
    <row r="981" spans="1:15" ht="15" hidden="1" x14ac:dyDescent="0.25">
      <c r="A981"/>
      <c r="B981"/>
      <c r="C981"/>
      <c r="D981"/>
      <c r="E981"/>
      <c r="F981"/>
      <c r="G981"/>
      <c r="H981"/>
      <c r="I981"/>
      <c r="J981"/>
      <c r="K981"/>
      <c r="L981"/>
      <c r="M981"/>
      <c r="N981"/>
      <c r="O981" s="250"/>
    </row>
    <row r="982" spans="1:15" ht="15" hidden="1" x14ac:dyDescent="0.25">
      <c r="A982"/>
      <c r="B982"/>
      <c r="C982"/>
      <c r="D982"/>
      <c r="E982"/>
      <c r="F982"/>
      <c r="G982"/>
      <c r="H982"/>
      <c r="I982"/>
      <c r="J982"/>
      <c r="K982"/>
      <c r="L982"/>
      <c r="M982"/>
      <c r="N982"/>
      <c r="O982" s="250"/>
    </row>
    <row r="983" spans="1:15" ht="15" hidden="1" x14ac:dyDescent="0.25">
      <c r="A983"/>
      <c r="B983"/>
      <c r="C983"/>
      <c r="D983"/>
      <c r="E983"/>
      <c r="F983"/>
      <c r="G983"/>
      <c r="H983"/>
      <c r="I983"/>
      <c r="J983"/>
      <c r="K983"/>
      <c r="L983"/>
      <c r="M983"/>
      <c r="N983"/>
      <c r="O983" s="250"/>
    </row>
    <row r="984" spans="1:15" ht="15" hidden="1" x14ac:dyDescent="0.25">
      <c r="A984"/>
      <c r="B984"/>
      <c r="C984"/>
      <c r="D984"/>
      <c r="E984"/>
      <c r="F984"/>
      <c r="G984"/>
      <c r="H984"/>
      <c r="I984"/>
      <c r="J984"/>
      <c r="K984"/>
      <c r="L984"/>
      <c r="M984"/>
      <c r="N984"/>
      <c r="O984" s="250"/>
    </row>
    <row r="985" spans="1:15" ht="15" hidden="1" x14ac:dyDescent="0.25">
      <c r="A985"/>
      <c r="B985"/>
      <c r="C985"/>
      <c r="D985"/>
      <c r="E985"/>
      <c r="F985"/>
      <c r="G985"/>
      <c r="H985"/>
      <c r="I985"/>
      <c r="J985"/>
      <c r="K985"/>
      <c r="L985"/>
      <c r="M985"/>
      <c r="N985"/>
      <c r="O985" s="250"/>
    </row>
    <row r="986" spans="1:15" ht="15" hidden="1" x14ac:dyDescent="0.25">
      <c r="A986"/>
      <c r="B986"/>
      <c r="C986"/>
      <c r="D986"/>
      <c r="E986"/>
      <c r="F986"/>
      <c r="G986"/>
      <c r="H986"/>
      <c r="I986"/>
      <c r="J986"/>
      <c r="K986"/>
      <c r="L986"/>
      <c r="M986"/>
      <c r="N986"/>
      <c r="O986" s="250"/>
    </row>
    <row r="987" spans="1:15" ht="15" hidden="1" x14ac:dyDescent="0.25">
      <c r="A987"/>
      <c r="B987"/>
      <c r="C987"/>
      <c r="D987"/>
      <c r="E987"/>
      <c r="F987"/>
      <c r="G987"/>
      <c r="H987"/>
      <c r="I987"/>
      <c r="J987"/>
      <c r="K987"/>
      <c r="L987"/>
      <c r="M987"/>
      <c r="N987"/>
      <c r="O987" s="250"/>
    </row>
    <row r="988" spans="1:15" ht="15" hidden="1" x14ac:dyDescent="0.25">
      <c r="A988"/>
      <c r="B988"/>
      <c r="C988"/>
      <c r="D988"/>
      <c r="E988"/>
      <c r="F988"/>
      <c r="G988"/>
      <c r="H988"/>
      <c r="I988"/>
      <c r="J988"/>
      <c r="K988"/>
      <c r="L988"/>
      <c r="M988"/>
      <c r="N988"/>
      <c r="O988" s="250"/>
    </row>
    <row r="989" spans="1:15" ht="15" hidden="1" x14ac:dyDescent="0.25">
      <c r="A989"/>
      <c r="B989"/>
      <c r="C989"/>
      <c r="D989"/>
      <c r="E989"/>
      <c r="F989"/>
      <c r="G989"/>
      <c r="H989"/>
      <c r="I989"/>
      <c r="J989"/>
      <c r="K989"/>
      <c r="L989"/>
      <c r="M989"/>
      <c r="N989"/>
      <c r="O989" s="250"/>
    </row>
    <row r="990" spans="1:15" ht="15" hidden="1" x14ac:dyDescent="0.25">
      <c r="A990"/>
      <c r="B990"/>
      <c r="C990"/>
      <c r="D990"/>
      <c r="E990"/>
      <c r="F990"/>
      <c r="G990"/>
      <c r="H990"/>
      <c r="I990"/>
      <c r="J990"/>
      <c r="K990"/>
      <c r="L990"/>
      <c r="M990"/>
      <c r="N990"/>
      <c r="O990" s="250"/>
    </row>
    <row r="991" spans="1:15" ht="15" hidden="1" x14ac:dyDescent="0.25">
      <c r="A991"/>
      <c r="B991"/>
      <c r="C991"/>
      <c r="D991"/>
      <c r="E991"/>
      <c r="F991"/>
      <c r="G991"/>
      <c r="H991"/>
      <c r="I991"/>
      <c r="J991"/>
      <c r="K991"/>
      <c r="L991"/>
      <c r="M991"/>
      <c r="N991"/>
      <c r="O991" s="250"/>
    </row>
    <row r="992" spans="1:15" ht="15" hidden="1" x14ac:dyDescent="0.25">
      <c r="A992"/>
      <c r="B992"/>
      <c r="C992"/>
      <c r="D992"/>
      <c r="E992"/>
      <c r="F992"/>
      <c r="G992"/>
      <c r="H992"/>
      <c r="I992"/>
      <c r="J992"/>
      <c r="K992"/>
      <c r="L992"/>
      <c r="M992"/>
      <c r="N992"/>
      <c r="O992" s="250"/>
    </row>
    <row r="993" spans="1:15" ht="15" hidden="1" x14ac:dyDescent="0.25">
      <c r="A993"/>
      <c r="B993"/>
      <c r="C993"/>
      <c r="D993"/>
      <c r="E993"/>
      <c r="F993"/>
      <c r="G993"/>
      <c r="H993"/>
      <c r="I993"/>
      <c r="J993"/>
      <c r="K993"/>
      <c r="L993"/>
      <c r="M993"/>
      <c r="N993"/>
      <c r="O993" s="250"/>
    </row>
    <row r="994" spans="1:15" ht="15" hidden="1" x14ac:dyDescent="0.25">
      <c r="A994"/>
      <c r="B994"/>
      <c r="C994"/>
      <c r="D994"/>
      <c r="E994"/>
      <c r="F994"/>
      <c r="G994"/>
      <c r="H994"/>
      <c r="I994"/>
      <c r="J994"/>
      <c r="K994"/>
      <c r="L994"/>
      <c r="M994"/>
      <c r="N994"/>
      <c r="O994" s="250"/>
    </row>
    <row r="995" spans="1:15" ht="15" hidden="1" x14ac:dyDescent="0.25">
      <c r="A995"/>
      <c r="B995"/>
      <c r="C995"/>
      <c r="D995"/>
      <c r="E995"/>
      <c r="F995"/>
      <c r="G995"/>
      <c r="H995"/>
      <c r="I995"/>
      <c r="J995"/>
      <c r="K995"/>
      <c r="L995"/>
      <c r="M995"/>
      <c r="N995"/>
      <c r="O995" s="250"/>
    </row>
    <row r="996" spans="1:15" ht="15" hidden="1" x14ac:dyDescent="0.25">
      <c r="A996"/>
      <c r="B996"/>
      <c r="C996"/>
      <c r="D996"/>
      <c r="E996"/>
      <c r="F996"/>
      <c r="G996"/>
      <c r="H996"/>
      <c r="I996"/>
      <c r="J996"/>
      <c r="K996"/>
      <c r="L996"/>
      <c r="M996"/>
      <c r="N996"/>
      <c r="O996" s="250"/>
    </row>
    <row r="997" spans="1:15" ht="15" hidden="1" x14ac:dyDescent="0.25">
      <c r="A997"/>
      <c r="B997"/>
      <c r="C997"/>
      <c r="D997"/>
      <c r="E997"/>
      <c r="F997"/>
      <c r="G997"/>
      <c r="H997"/>
      <c r="I997"/>
      <c r="J997"/>
      <c r="K997"/>
      <c r="L997"/>
      <c r="M997"/>
      <c r="N997"/>
      <c r="O997" s="250"/>
    </row>
    <row r="998" spans="1:15" ht="15" hidden="1" x14ac:dyDescent="0.25">
      <c r="A998"/>
      <c r="B998"/>
      <c r="C998"/>
      <c r="D998"/>
      <c r="E998"/>
      <c r="F998"/>
      <c r="G998"/>
      <c r="H998"/>
      <c r="I998"/>
      <c r="J998"/>
      <c r="K998"/>
      <c r="L998"/>
      <c r="M998"/>
      <c r="N998"/>
      <c r="O998" s="250"/>
    </row>
    <row r="999" spans="1:15" ht="15" hidden="1" x14ac:dyDescent="0.25">
      <c r="A999"/>
      <c r="B999"/>
      <c r="C999"/>
      <c r="D999"/>
      <c r="E999"/>
      <c r="F999"/>
      <c r="G999"/>
      <c r="H999"/>
      <c r="I999"/>
      <c r="J999"/>
      <c r="K999"/>
      <c r="L999"/>
      <c r="M999"/>
      <c r="N999"/>
      <c r="O999" s="250"/>
    </row>
    <row r="1000" spans="1:15" ht="15" hidden="1" x14ac:dyDescent="0.25">
      <c r="A1000"/>
      <c r="B1000"/>
      <c r="C1000"/>
      <c r="D1000"/>
      <c r="E1000"/>
      <c r="F1000"/>
      <c r="G1000"/>
      <c r="H1000"/>
      <c r="I1000"/>
      <c r="J1000"/>
      <c r="K1000"/>
      <c r="L1000"/>
      <c r="M1000"/>
      <c r="N1000"/>
      <c r="O1000" s="250"/>
    </row>
    <row r="1001" spans="1:15" ht="15" hidden="1" x14ac:dyDescent="0.25">
      <c r="A1001"/>
      <c r="B1001"/>
      <c r="C1001"/>
      <c r="D1001"/>
      <c r="E1001"/>
      <c r="F1001"/>
      <c r="G1001"/>
      <c r="H1001"/>
      <c r="I1001"/>
      <c r="J1001"/>
      <c r="K1001"/>
      <c r="L1001"/>
      <c r="M1001"/>
      <c r="N1001"/>
      <c r="O1001" s="250"/>
    </row>
    <row r="1002" spans="1:15" ht="15" hidden="1" x14ac:dyDescent="0.25">
      <c r="A1002"/>
      <c r="B1002"/>
      <c r="C1002"/>
      <c r="D1002"/>
      <c r="E1002"/>
      <c r="F1002"/>
      <c r="G1002"/>
      <c r="H1002"/>
      <c r="I1002"/>
      <c r="J1002"/>
      <c r="K1002"/>
      <c r="L1002"/>
      <c r="M1002"/>
      <c r="N1002"/>
      <c r="O1002" s="250"/>
    </row>
    <row r="1003" spans="1:15" ht="15" hidden="1" x14ac:dyDescent="0.25">
      <c r="A1003"/>
      <c r="B1003"/>
      <c r="C1003"/>
      <c r="D1003"/>
      <c r="E1003"/>
      <c r="F1003"/>
      <c r="G1003"/>
      <c r="H1003"/>
      <c r="I1003"/>
      <c r="J1003"/>
      <c r="K1003"/>
      <c r="L1003"/>
      <c r="M1003"/>
      <c r="N1003"/>
      <c r="O1003" s="250"/>
    </row>
    <row r="1004" spans="1:15" ht="15" hidden="1" x14ac:dyDescent="0.25">
      <c r="A1004"/>
      <c r="B1004"/>
      <c r="C1004"/>
      <c r="D1004"/>
      <c r="E1004"/>
      <c r="F1004"/>
      <c r="G1004"/>
      <c r="H1004"/>
      <c r="I1004"/>
      <c r="J1004"/>
      <c r="K1004"/>
      <c r="L1004"/>
      <c r="M1004"/>
      <c r="N1004"/>
      <c r="O1004" s="250"/>
    </row>
    <row r="1005" spans="1:15" ht="15" hidden="1" x14ac:dyDescent="0.25">
      <c r="A1005"/>
      <c r="B1005"/>
      <c r="C1005"/>
      <c r="D1005"/>
      <c r="E1005"/>
      <c r="F1005"/>
      <c r="G1005"/>
      <c r="H1005"/>
      <c r="I1005"/>
      <c r="J1005"/>
      <c r="K1005"/>
      <c r="L1005"/>
      <c r="M1005"/>
      <c r="N1005"/>
      <c r="O1005" s="250"/>
    </row>
    <row r="1006" spans="1:15" ht="15" hidden="1" x14ac:dyDescent="0.25">
      <c r="A1006"/>
      <c r="B1006"/>
      <c r="C1006"/>
      <c r="D1006"/>
      <c r="E1006"/>
      <c r="F1006"/>
      <c r="G1006"/>
      <c r="H1006"/>
      <c r="I1006"/>
      <c r="J1006"/>
      <c r="K1006"/>
      <c r="L1006"/>
      <c r="M1006"/>
      <c r="N1006"/>
      <c r="O1006" s="250"/>
    </row>
    <row r="1007" spans="1:15" ht="15" hidden="1" x14ac:dyDescent="0.25">
      <c r="A1007"/>
      <c r="B1007"/>
      <c r="C1007"/>
      <c r="D1007"/>
      <c r="E1007"/>
      <c r="F1007"/>
      <c r="G1007"/>
      <c r="H1007"/>
      <c r="I1007"/>
      <c r="J1007"/>
      <c r="K1007"/>
      <c r="L1007"/>
      <c r="M1007"/>
      <c r="N1007"/>
      <c r="O1007" s="250"/>
    </row>
    <row r="1008" spans="1:15" ht="15" hidden="1" x14ac:dyDescent="0.25">
      <c r="A1008"/>
      <c r="B1008"/>
      <c r="C1008"/>
      <c r="D1008"/>
      <c r="E1008"/>
      <c r="F1008"/>
      <c r="G1008"/>
      <c r="H1008"/>
      <c r="I1008"/>
      <c r="J1008"/>
      <c r="K1008"/>
      <c r="L1008"/>
      <c r="M1008"/>
      <c r="N1008"/>
      <c r="O1008" s="250"/>
    </row>
    <row r="1009" spans="1:15" ht="15" hidden="1" x14ac:dyDescent="0.25">
      <c r="A1009"/>
      <c r="B1009"/>
      <c r="C1009"/>
      <c r="D1009"/>
      <c r="E1009"/>
      <c r="F1009"/>
      <c r="G1009"/>
      <c r="H1009"/>
      <c r="I1009"/>
      <c r="J1009"/>
      <c r="K1009"/>
      <c r="L1009"/>
      <c r="M1009"/>
      <c r="N1009"/>
      <c r="O1009" s="250"/>
    </row>
    <row r="1010" spans="1:15" ht="15" hidden="1" x14ac:dyDescent="0.25">
      <c r="A1010"/>
      <c r="B1010"/>
      <c r="C1010"/>
      <c r="D1010"/>
      <c r="E1010"/>
      <c r="F1010"/>
      <c r="G1010"/>
      <c r="H1010"/>
      <c r="I1010"/>
      <c r="J1010"/>
      <c r="K1010"/>
      <c r="L1010"/>
      <c r="M1010"/>
      <c r="N1010"/>
      <c r="O1010" s="250"/>
    </row>
    <row r="1011" spans="1:15" ht="15" hidden="1" x14ac:dyDescent="0.25">
      <c r="A1011"/>
      <c r="B1011"/>
      <c r="C1011"/>
      <c r="D1011"/>
      <c r="E1011"/>
      <c r="F1011"/>
      <c r="G1011"/>
      <c r="H1011"/>
      <c r="I1011"/>
      <c r="J1011"/>
      <c r="K1011"/>
      <c r="L1011"/>
      <c r="M1011"/>
      <c r="N1011"/>
      <c r="O1011" s="250"/>
    </row>
    <row r="1012" spans="1:15" ht="15" hidden="1" x14ac:dyDescent="0.25">
      <c r="A1012"/>
      <c r="B1012"/>
      <c r="C1012"/>
      <c r="D1012"/>
      <c r="E1012"/>
      <c r="F1012"/>
      <c r="G1012"/>
      <c r="H1012"/>
      <c r="I1012"/>
      <c r="J1012"/>
      <c r="K1012"/>
      <c r="L1012"/>
      <c r="M1012"/>
      <c r="N1012"/>
      <c r="O1012" s="250"/>
    </row>
    <row r="1013" spans="1:15" ht="15" hidden="1" x14ac:dyDescent="0.25">
      <c r="A1013"/>
      <c r="B1013"/>
      <c r="C1013"/>
      <c r="D1013"/>
      <c r="E1013"/>
      <c r="F1013"/>
      <c r="G1013"/>
      <c r="H1013"/>
      <c r="I1013"/>
      <c r="J1013"/>
      <c r="K1013"/>
      <c r="L1013"/>
      <c r="M1013"/>
      <c r="N1013"/>
      <c r="O1013" s="250"/>
    </row>
    <row r="1014" spans="1:15" ht="15" hidden="1" x14ac:dyDescent="0.25">
      <c r="A1014"/>
      <c r="B1014"/>
      <c r="C1014"/>
      <c r="D1014"/>
      <c r="E1014"/>
      <c r="F1014"/>
      <c r="G1014"/>
      <c r="H1014"/>
      <c r="I1014"/>
      <c r="J1014"/>
      <c r="K1014"/>
      <c r="L1014"/>
      <c r="M1014"/>
      <c r="N1014"/>
      <c r="O1014" s="250"/>
    </row>
    <row r="1015" spans="1:15" ht="15" hidden="1" x14ac:dyDescent="0.25">
      <c r="A1015"/>
      <c r="B1015"/>
      <c r="C1015"/>
      <c r="D1015"/>
      <c r="E1015"/>
      <c r="F1015"/>
      <c r="G1015"/>
      <c r="H1015"/>
      <c r="I1015"/>
      <c r="J1015"/>
      <c r="K1015"/>
      <c r="L1015"/>
      <c r="M1015"/>
      <c r="N1015"/>
      <c r="O1015" s="250"/>
    </row>
    <row r="1016" spans="1:15" ht="15" hidden="1" x14ac:dyDescent="0.25">
      <c r="A1016"/>
      <c r="B1016"/>
      <c r="C1016"/>
      <c r="D1016"/>
      <c r="E1016"/>
      <c r="F1016"/>
      <c r="G1016"/>
      <c r="H1016"/>
      <c r="I1016"/>
      <c r="J1016"/>
      <c r="K1016"/>
      <c r="L1016"/>
      <c r="M1016"/>
      <c r="N1016"/>
      <c r="O1016" s="250"/>
    </row>
    <row r="1017" spans="1:15" ht="15" hidden="1" x14ac:dyDescent="0.25">
      <c r="A1017"/>
      <c r="B1017"/>
      <c r="C1017"/>
      <c r="D1017"/>
      <c r="E1017"/>
      <c r="F1017"/>
      <c r="G1017"/>
      <c r="H1017"/>
      <c r="I1017"/>
      <c r="J1017"/>
      <c r="K1017"/>
      <c r="L1017"/>
      <c r="M1017"/>
      <c r="N1017"/>
      <c r="O1017" s="250"/>
    </row>
    <row r="1018" spans="1:15" ht="15" hidden="1" x14ac:dyDescent="0.25">
      <c r="A1018"/>
      <c r="B1018"/>
      <c r="C1018"/>
      <c r="D1018"/>
      <c r="E1018"/>
      <c r="F1018"/>
      <c r="G1018"/>
      <c r="H1018"/>
      <c r="I1018"/>
      <c r="J1018"/>
      <c r="K1018"/>
      <c r="L1018"/>
      <c r="M1018"/>
      <c r="N1018"/>
      <c r="O1018" s="250"/>
    </row>
    <row r="1019" spans="1:15" ht="15" hidden="1" x14ac:dyDescent="0.25">
      <c r="A1019"/>
      <c r="B1019"/>
      <c r="C1019"/>
      <c r="D1019"/>
      <c r="E1019"/>
      <c r="F1019"/>
      <c r="G1019"/>
      <c r="H1019"/>
      <c r="I1019"/>
      <c r="J1019"/>
      <c r="K1019"/>
      <c r="L1019"/>
      <c r="M1019"/>
      <c r="N1019"/>
      <c r="O1019" s="250"/>
    </row>
    <row r="1020" spans="1:15" ht="15" hidden="1" x14ac:dyDescent="0.25">
      <c r="A1020"/>
      <c r="B1020"/>
      <c r="C1020"/>
      <c r="D1020"/>
      <c r="E1020"/>
      <c r="F1020"/>
      <c r="G1020"/>
      <c r="H1020"/>
      <c r="I1020"/>
      <c r="J1020"/>
      <c r="K1020"/>
      <c r="L1020"/>
      <c r="M1020"/>
      <c r="N1020"/>
      <c r="O1020" s="250"/>
    </row>
    <row r="1021" spans="1:15" ht="15" hidden="1" x14ac:dyDescent="0.25">
      <c r="A1021"/>
      <c r="B1021"/>
      <c r="C1021"/>
      <c r="D1021"/>
      <c r="E1021"/>
      <c r="F1021"/>
      <c r="G1021"/>
      <c r="H1021"/>
      <c r="I1021"/>
      <c r="J1021"/>
      <c r="K1021"/>
      <c r="L1021"/>
      <c r="M1021"/>
      <c r="N1021"/>
      <c r="O1021" s="250"/>
    </row>
    <row r="1022" spans="1:15" ht="15" hidden="1" x14ac:dyDescent="0.25">
      <c r="A1022"/>
      <c r="B1022"/>
      <c r="C1022"/>
      <c r="D1022"/>
      <c r="E1022"/>
      <c r="F1022"/>
      <c r="G1022"/>
      <c r="H1022"/>
      <c r="I1022"/>
      <c r="J1022"/>
      <c r="K1022"/>
      <c r="L1022"/>
      <c r="M1022"/>
      <c r="N1022"/>
      <c r="O1022" s="250"/>
    </row>
    <row r="1023" spans="1:15" ht="15" hidden="1" x14ac:dyDescent="0.25">
      <c r="A1023"/>
      <c r="B1023"/>
      <c r="C1023"/>
      <c r="D1023"/>
      <c r="E1023"/>
      <c r="F1023"/>
      <c r="G1023"/>
      <c r="H1023"/>
      <c r="I1023"/>
      <c r="J1023"/>
      <c r="K1023"/>
      <c r="L1023"/>
      <c r="M1023"/>
      <c r="N1023"/>
      <c r="O1023" s="250"/>
    </row>
    <row r="1024" spans="1:15" ht="15" hidden="1" x14ac:dyDescent="0.25">
      <c r="A1024"/>
      <c r="B1024"/>
      <c r="C1024"/>
      <c r="D1024"/>
      <c r="E1024"/>
      <c r="F1024"/>
      <c r="G1024"/>
      <c r="H1024"/>
      <c r="I1024"/>
      <c r="J1024"/>
      <c r="K1024"/>
      <c r="L1024"/>
      <c r="M1024"/>
      <c r="N1024"/>
      <c r="O1024" s="250"/>
    </row>
    <row r="1025" spans="1:15" ht="15" hidden="1" x14ac:dyDescent="0.25">
      <c r="A1025"/>
      <c r="B1025"/>
      <c r="C1025"/>
      <c r="D1025"/>
      <c r="E1025"/>
      <c r="F1025"/>
      <c r="G1025"/>
      <c r="H1025"/>
      <c r="I1025"/>
      <c r="J1025"/>
      <c r="K1025"/>
      <c r="L1025"/>
      <c r="M1025"/>
      <c r="N1025"/>
      <c r="O1025" s="250"/>
    </row>
    <row r="1026" spans="1:15" ht="15" hidden="1" x14ac:dyDescent="0.25">
      <c r="A1026"/>
      <c r="B1026"/>
      <c r="C1026"/>
      <c r="D1026"/>
      <c r="E1026"/>
      <c r="F1026"/>
      <c r="G1026"/>
      <c r="H1026"/>
      <c r="I1026"/>
      <c r="J1026"/>
      <c r="K1026"/>
      <c r="L1026"/>
      <c r="M1026"/>
      <c r="N1026"/>
      <c r="O1026" s="250"/>
    </row>
    <row r="1027" spans="1:15" ht="15" hidden="1" x14ac:dyDescent="0.25">
      <c r="A1027"/>
      <c r="B1027"/>
      <c r="C1027"/>
      <c r="D1027"/>
      <c r="E1027"/>
      <c r="F1027"/>
      <c r="G1027"/>
      <c r="H1027"/>
      <c r="I1027"/>
      <c r="J1027"/>
      <c r="K1027"/>
      <c r="L1027"/>
      <c r="M1027"/>
      <c r="N1027"/>
      <c r="O1027" s="250"/>
    </row>
    <row r="1028" spans="1:15" ht="15" hidden="1" x14ac:dyDescent="0.25">
      <c r="A1028"/>
      <c r="B1028"/>
      <c r="C1028"/>
      <c r="D1028"/>
      <c r="E1028"/>
      <c r="F1028"/>
      <c r="G1028"/>
      <c r="H1028"/>
      <c r="I1028"/>
      <c r="J1028"/>
      <c r="K1028"/>
      <c r="L1028"/>
      <c r="M1028"/>
      <c r="N1028"/>
      <c r="O1028" s="250"/>
    </row>
    <row r="1029" spans="1:15" ht="15" hidden="1" x14ac:dyDescent="0.25">
      <c r="A1029"/>
      <c r="B1029"/>
      <c r="C1029"/>
      <c r="D1029"/>
      <c r="E1029"/>
      <c r="F1029"/>
      <c r="G1029"/>
      <c r="H1029"/>
      <c r="I1029"/>
      <c r="J1029"/>
      <c r="K1029"/>
      <c r="L1029"/>
      <c r="M1029"/>
      <c r="N1029"/>
      <c r="O1029" s="250"/>
    </row>
    <row r="1030" spans="1:15" ht="15" hidden="1" x14ac:dyDescent="0.25">
      <c r="A1030"/>
      <c r="B1030"/>
      <c r="C1030"/>
      <c r="D1030"/>
      <c r="E1030"/>
      <c r="F1030"/>
      <c r="G1030"/>
      <c r="H1030"/>
      <c r="I1030"/>
      <c r="J1030"/>
      <c r="K1030"/>
      <c r="L1030"/>
      <c r="M1030"/>
      <c r="N1030"/>
      <c r="O1030" s="250"/>
    </row>
    <row r="1031" spans="1:15" ht="15" hidden="1" x14ac:dyDescent="0.25">
      <c r="A1031"/>
      <c r="B1031"/>
      <c r="C1031"/>
      <c r="D1031"/>
      <c r="E1031"/>
      <c r="F1031"/>
      <c r="G1031"/>
      <c r="H1031"/>
      <c r="I1031"/>
      <c r="J1031"/>
      <c r="K1031"/>
      <c r="L1031"/>
      <c r="M1031"/>
      <c r="N1031"/>
      <c r="O1031" s="250"/>
    </row>
    <row r="1032" spans="1:15" ht="15" hidden="1" x14ac:dyDescent="0.25">
      <c r="A1032"/>
      <c r="B1032"/>
      <c r="C1032"/>
      <c r="D1032"/>
      <c r="E1032"/>
      <c r="F1032"/>
      <c r="G1032"/>
      <c r="H1032"/>
      <c r="I1032"/>
      <c r="J1032"/>
      <c r="K1032"/>
      <c r="L1032"/>
      <c r="M1032"/>
      <c r="N1032"/>
      <c r="O1032" s="250"/>
    </row>
    <row r="1033" spans="1:15" ht="15" hidden="1" x14ac:dyDescent="0.25">
      <c r="A1033"/>
      <c r="B1033"/>
      <c r="C1033"/>
      <c r="D1033"/>
      <c r="E1033"/>
      <c r="F1033"/>
      <c r="G1033"/>
      <c r="H1033"/>
      <c r="I1033"/>
      <c r="J1033"/>
      <c r="K1033"/>
      <c r="L1033"/>
      <c r="M1033"/>
      <c r="N1033"/>
      <c r="O1033" s="250"/>
    </row>
    <row r="1034" spans="1:15" ht="15" hidden="1" x14ac:dyDescent="0.25">
      <c r="A1034"/>
      <c r="B1034"/>
      <c r="C1034"/>
      <c r="D1034"/>
      <c r="E1034"/>
      <c r="F1034"/>
      <c r="G1034"/>
      <c r="H1034"/>
      <c r="I1034"/>
      <c r="J1034"/>
      <c r="K1034"/>
      <c r="L1034"/>
      <c r="M1034"/>
      <c r="N1034"/>
      <c r="O1034" s="250"/>
    </row>
    <row r="1035" spans="1:15" ht="15" hidden="1" customHeight="1" x14ac:dyDescent="0.25">
      <c r="A1035"/>
      <c r="B1035"/>
      <c r="C1035"/>
      <c r="D1035"/>
      <c r="E1035"/>
      <c r="F1035"/>
      <c r="G1035"/>
      <c r="H1035"/>
      <c r="I1035"/>
      <c r="J1035"/>
      <c r="K1035"/>
      <c r="L1035"/>
      <c r="M1035"/>
      <c r="N1035"/>
      <c r="O1035" s="250"/>
    </row>
    <row r="1036" spans="1:15" ht="15" hidden="1" customHeight="1" x14ac:dyDescent="0.25">
      <c r="A1036"/>
      <c r="B1036"/>
      <c r="C1036"/>
      <c r="D1036"/>
      <c r="E1036"/>
      <c r="F1036"/>
      <c r="G1036"/>
      <c r="H1036"/>
      <c r="I1036"/>
      <c r="J1036"/>
      <c r="K1036"/>
      <c r="L1036"/>
      <c r="M1036"/>
      <c r="N1036"/>
      <c r="O1036" s="250"/>
    </row>
    <row r="1037" spans="1:15" ht="15" hidden="1" customHeight="1" x14ac:dyDescent="0.25">
      <c r="A1037"/>
      <c r="B1037"/>
      <c r="C1037"/>
      <c r="D1037"/>
      <c r="E1037"/>
      <c r="F1037"/>
      <c r="G1037"/>
      <c r="H1037"/>
      <c r="I1037"/>
      <c r="J1037"/>
      <c r="K1037"/>
      <c r="L1037"/>
      <c r="M1037"/>
      <c r="N1037"/>
      <c r="O1037" s="250"/>
    </row>
    <row r="1038" spans="1:15" ht="15" hidden="1" customHeight="1" x14ac:dyDescent="0.25">
      <c r="A1038"/>
      <c r="B1038"/>
      <c r="C1038"/>
      <c r="D1038"/>
      <c r="E1038"/>
      <c r="F1038"/>
      <c r="G1038"/>
      <c r="H1038"/>
      <c r="I1038"/>
      <c r="J1038"/>
      <c r="K1038"/>
      <c r="L1038"/>
      <c r="M1038"/>
      <c r="N1038"/>
      <c r="O1038" s="250"/>
    </row>
    <row r="1039" spans="1:15" ht="15" hidden="1" customHeight="1" x14ac:dyDescent="0.25">
      <c r="A1039"/>
      <c r="B1039"/>
      <c r="C1039"/>
      <c r="D1039"/>
      <c r="E1039"/>
      <c r="F1039"/>
      <c r="G1039"/>
      <c r="H1039"/>
      <c r="I1039"/>
      <c r="J1039"/>
      <c r="K1039"/>
      <c r="L1039"/>
      <c r="M1039"/>
      <c r="N1039"/>
      <c r="O1039" s="250"/>
    </row>
    <row r="1040" spans="1:15" ht="15" hidden="1" customHeight="1" x14ac:dyDescent="0.25">
      <c r="A1040"/>
      <c r="B1040"/>
      <c r="C1040"/>
      <c r="D1040"/>
      <c r="E1040"/>
      <c r="F1040"/>
      <c r="G1040"/>
      <c r="H1040"/>
      <c r="I1040"/>
      <c r="J1040"/>
      <c r="K1040"/>
      <c r="L1040"/>
      <c r="M1040"/>
      <c r="N1040"/>
      <c r="O1040" s="250"/>
    </row>
    <row r="1041" spans="1:15" ht="15" hidden="1" customHeight="1" x14ac:dyDescent="0.25">
      <c r="A1041"/>
      <c r="B1041"/>
      <c r="C1041"/>
      <c r="D1041"/>
      <c r="E1041"/>
      <c r="F1041"/>
      <c r="G1041"/>
      <c r="H1041"/>
      <c r="I1041"/>
      <c r="J1041"/>
      <c r="K1041"/>
      <c r="L1041"/>
      <c r="M1041"/>
      <c r="N1041"/>
      <c r="O1041" s="250"/>
    </row>
    <row r="1042" spans="1:15" ht="15" hidden="1" customHeight="1" x14ac:dyDescent="0.25">
      <c r="A1042"/>
      <c r="B1042"/>
      <c r="C1042"/>
      <c r="D1042"/>
      <c r="E1042"/>
      <c r="F1042"/>
      <c r="G1042"/>
      <c r="H1042"/>
      <c r="I1042"/>
      <c r="J1042"/>
      <c r="K1042"/>
      <c r="L1042"/>
      <c r="M1042"/>
      <c r="N1042"/>
      <c r="O1042" s="250"/>
    </row>
    <row r="1043" spans="1:15" ht="15" hidden="1" customHeight="1" x14ac:dyDescent="0.25">
      <c r="A1043"/>
      <c r="B1043"/>
      <c r="C1043"/>
      <c r="D1043"/>
      <c r="E1043"/>
      <c r="F1043"/>
      <c r="G1043"/>
      <c r="H1043"/>
      <c r="I1043"/>
      <c r="J1043"/>
      <c r="K1043"/>
      <c r="L1043"/>
      <c r="M1043"/>
      <c r="N1043"/>
      <c r="O1043" s="250"/>
    </row>
    <row r="1044" spans="1:15" ht="15" hidden="1" customHeight="1" x14ac:dyDescent="0.25">
      <c r="A1044"/>
      <c r="B1044"/>
      <c r="C1044"/>
      <c r="D1044"/>
      <c r="E1044"/>
      <c r="F1044"/>
      <c r="G1044"/>
      <c r="H1044"/>
      <c r="I1044"/>
      <c r="J1044"/>
      <c r="K1044"/>
      <c r="L1044"/>
      <c r="M1044"/>
      <c r="N1044"/>
      <c r="O1044" s="250"/>
    </row>
    <row r="1045" spans="1:15" ht="15" hidden="1" customHeight="1" x14ac:dyDescent="0.25">
      <c r="A1045"/>
      <c r="B1045"/>
      <c r="C1045"/>
      <c r="D1045"/>
      <c r="E1045"/>
      <c r="F1045"/>
      <c r="G1045"/>
      <c r="H1045"/>
      <c r="I1045"/>
      <c r="J1045"/>
      <c r="K1045"/>
      <c r="L1045"/>
      <c r="M1045"/>
      <c r="N1045"/>
      <c r="O1045" s="250"/>
    </row>
    <row r="1046" spans="1:15" ht="15" hidden="1" customHeight="1" x14ac:dyDescent="0.25">
      <c r="A1046"/>
      <c r="B1046"/>
      <c r="C1046"/>
      <c r="D1046"/>
      <c r="E1046"/>
      <c r="F1046"/>
      <c r="G1046"/>
      <c r="H1046"/>
      <c r="I1046"/>
      <c r="J1046"/>
      <c r="K1046"/>
      <c r="L1046"/>
      <c r="M1046"/>
      <c r="N1046"/>
      <c r="O1046" s="250"/>
    </row>
    <row r="1047" spans="1:15" ht="15" hidden="1" customHeight="1" x14ac:dyDescent="0.25">
      <c r="A1047"/>
      <c r="B1047"/>
      <c r="C1047"/>
      <c r="D1047"/>
      <c r="E1047"/>
      <c r="F1047"/>
      <c r="G1047"/>
      <c r="H1047"/>
      <c r="I1047"/>
      <c r="J1047"/>
      <c r="K1047"/>
      <c r="L1047"/>
      <c r="M1047"/>
      <c r="N1047"/>
      <c r="O1047" s="250"/>
    </row>
    <row r="1048" spans="1:15" ht="15" hidden="1" customHeight="1" x14ac:dyDescent="0.25">
      <c r="A1048"/>
      <c r="B1048"/>
      <c r="C1048"/>
      <c r="D1048"/>
      <c r="E1048"/>
      <c r="F1048"/>
      <c r="G1048"/>
      <c r="H1048"/>
      <c r="I1048"/>
      <c r="J1048"/>
      <c r="K1048"/>
      <c r="L1048"/>
      <c r="M1048"/>
      <c r="N1048"/>
      <c r="O1048" s="250"/>
    </row>
    <row r="1049" spans="1:15" ht="15" hidden="1" customHeight="1" x14ac:dyDescent="0.25">
      <c r="A1049"/>
      <c r="B1049"/>
      <c r="C1049"/>
      <c r="D1049"/>
      <c r="E1049"/>
      <c r="F1049"/>
      <c r="G1049"/>
      <c r="H1049"/>
      <c r="I1049"/>
      <c r="J1049"/>
      <c r="K1049"/>
      <c r="L1049"/>
      <c r="M1049"/>
      <c r="N1049"/>
      <c r="O1049" s="250"/>
    </row>
    <row r="1050" spans="1:15" ht="15" hidden="1" customHeight="1" x14ac:dyDescent="0.25">
      <c r="A1050"/>
      <c r="B1050"/>
      <c r="C1050"/>
      <c r="D1050"/>
      <c r="E1050"/>
      <c r="F1050"/>
      <c r="G1050"/>
      <c r="H1050"/>
      <c r="I1050"/>
      <c r="J1050"/>
      <c r="K1050"/>
      <c r="L1050"/>
      <c r="M1050"/>
      <c r="N1050"/>
      <c r="O1050" s="250"/>
    </row>
    <row r="1051" spans="1:15" ht="15" hidden="1" customHeight="1" x14ac:dyDescent="0.25">
      <c r="A1051"/>
      <c r="B1051"/>
      <c r="C1051"/>
      <c r="D1051"/>
      <c r="E1051"/>
      <c r="F1051"/>
      <c r="G1051"/>
      <c r="H1051"/>
      <c r="I1051"/>
      <c r="J1051"/>
      <c r="K1051"/>
      <c r="L1051"/>
      <c r="M1051"/>
      <c r="N1051"/>
      <c r="O1051" s="250"/>
    </row>
    <row r="1052" spans="1:15" ht="15" hidden="1" customHeight="1" x14ac:dyDescent="0.25">
      <c r="A1052"/>
      <c r="B1052"/>
      <c r="C1052"/>
      <c r="D1052"/>
      <c r="E1052"/>
      <c r="F1052"/>
      <c r="G1052"/>
      <c r="H1052"/>
      <c r="I1052"/>
      <c r="J1052"/>
      <c r="K1052"/>
      <c r="L1052"/>
      <c r="M1052"/>
      <c r="N1052"/>
      <c r="O1052" s="250"/>
    </row>
    <row r="1053" spans="1:15" ht="15" hidden="1" customHeight="1" x14ac:dyDescent="0.25">
      <c r="A1053"/>
      <c r="B1053"/>
      <c r="C1053"/>
      <c r="D1053"/>
      <c r="E1053"/>
      <c r="F1053"/>
      <c r="G1053"/>
      <c r="H1053"/>
      <c r="I1053"/>
      <c r="J1053"/>
      <c r="K1053"/>
      <c r="L1053"/>
      <c r="M1053"/>
      <c r="N1053"/>
      <c r="O1053" s="250"/>
    </row>
    <row r="1054" spans="1:15" ht="15" hidden="1" customHeight="1" x14ac:dyDescent="0.25">
      <c r="A1054"/>
      <c r="B1054"/>
      <c r="C1054"/>
      <c r="D1054"/>
      <c r="E1054"/>
      <c r="F1054"/>
      <c r="G1054"/>
      <c r="H1054"/>
      <c r="I1054"/>
      <c r="J1054"/>
      <c r="K1054"/>
      <c r="L1054"/>
      <c r="M1054"/>
      <c r="N1054"/>
      <c r="O1054" s="250"/>
    </row>
    <row r="1055" spans="1:15" ht="15" hidden="1" customHeight="1" x14ac:dyDescent="0.25">
      <c r="A1055"/>
      <c r="B1055"/>
      <c r="C1055"/>
      <c r="D1055"/>
      <c r="E1055"/>
      <c r="F1055"/>
      <c r="G1055"/>
      <c r="H1055"/>
      <c r="I1055"/>
      <c r="J1055"/>
      <c r="K1055"/>
      <c r="L1055"/>
      <c r="M1055"/>
      <c r="N1055"/>
      <c r="O1055" s="250"/>
    </row>
    <row r="1056" spans="1:15" ht="15" hidden="1" customHeight="1" x14ac:dyDescent="0.25">
      <c r="A1056"/>
      <c r="B1056"/>
      <c r="C1056"/>
      <c r="D1056"/>
      <c r="E1056"/>
      <c r="F1056"/>
      <c r="G1056"/>
      <c r="H1056"/>
      <c r="I1056"/>
      <c r="J1056"/>
      <c r="K1056"/>
      <c r="L1056"/>
      <c r="M1056"/>
      <c r="N1056"/>
      <c r="O1056" s="250"/>
    </row>
    <row r="1057" spans="1:15" ht="15" hidden="1" customHeight="1" x14ac:dyDescent="0.25">
      <c r="A1057"/>
      <c r="B1057"/>
      <c r="C1057"/>
      <c r="D1057"/>
      <c r="E1057"/>
      <c r="F1057"/>
      <c r="G1057"/>
      <c r="H1057"/>
      <c r="I1057"/>
      <c r="J1057"/>
      <c r="K1057"/>
      <c r="L1057"/>
      <c r="M1057"/>
      <c r="N1057"/>
      <c r="O1057" s="250"/>
    </row>
    <row r="1058" spans="1:15" ht="15" hidden="1" customHeight="1" x14ac:dyDescent="0.25">
      <c r="A1058"/>
      <c r="B1058"/>
      <c r="C1058"/>
      <c r="D1058"/>
      <c r="E1058"/>
      <c r="F1058"/>
      <c r="G1058"/>
      <c r="H1058"/>
      <c r="I1058"/>
      <c r="J1058"/>
      <c r="K1058"/>
      <c r="L1058"/>
      <c r="M1058"/>
      <c r="N1058"/>
      <c r="O1058" s="250"/>
    </row>
    <row r="1059" spans="1:15" ht="15" hidden="1" customHeight="1" x14ac:dyDescent="0.25">
      <c r="A1059"/>
      <c r="B1059"/>
      <c r="C1059"/>
      <c r="D1059"/>
      <c r="E1059"/>
      <c r="F1059"/>
      <c r="G1059"/>
      <c r="H1059"/>
      <c r="I1059"/>
      <c r="J1059"/>
      <c r="K1059"/>
      <c r="L1059"/>
      <c r="M1059"/>
      <c r="N1059"/>
      <c r="O1059" s="250"/>
    </row>
    <row r="1060" spans="1:15" ht="15" hidden="1" customHeight="1" x14ac:dyDescent="0.25">
      <c r="A1060"/>
      <c r="B1060"/>
      <c r="C1060"/>
      <c r="D1060"/>
      <c r="E1060"/>
      <c r="F1060"/>
      <c r="G1060"/>
      <c r="H1060"/>
      <c r="I1060"/>
      <c r="J1060"/>
      <c r="K1060"/>
      <c r="L1060"/>
      <c r="M1060"/>
      <c r="N1060"/>
      <c r="O1060" s="250"/>
    </row>
    <row r="1061" spans="1:15" ht="15" hidden="1" customHeight="1" x14ac:dyDescent="0.25">
      <c r="A1061"/>
      <c r="B1061"/>
      <c r="C1061"/>
      <c r="D1061"/>
      <c r="E1061"/>
      <c r="F1061"/>
      <c r="G1061"/>
      <c r="H1061"/>
      <c r="I1061"/>
      <c r="J1061"/>
      <c r="K1061"/>
      <c r="L1061"/>
      <c r="M1061"/>
      <c r="N1061"/>
      <c r="O1061" s="250"/>
    </row>
    <row r="1062" spans="1:15" ht="15" hidden="1" customHeight="1" x14ac:dyDescent="0.25">
      <c r="A1062"/>
      <c r="O1062" s="250"/>
    </row>
  </sheetData>
  <sheetProtection algorithmName="SHA-512" hashValue="s/6dKhOGNiHfM8NGT8TTyGZPQRVqUuvRb1LsHh4r765ks30aLOhEP1VayBXfP8EwVRYJirRNBu4l0wGWK9ILGA==" saltValue="3TyBFSaX1OxmYpED7wbsdw==" spinCount="100000" sheet="1" objects="1" scenarios="1" selectLockedCells="1"/>
  <dataConsolidate/>
  <mergeCells count="354">
    <mergeCell ref="B138:D138"/>
    <mergeCell ref="E138:F138"/>
    <mergeCell ref="M138:N138"/>
    <mergeCell ref="B142:D142"/>
    <mergeCell ref="E142:F142"/>
    <mergeCell ref="M142:N142"/>
    <mergeCell ref="B143:H143"/>
    <mergeCell ref="M143:N143"/>
    <mergeCell ref="B139:D139"/>
    <mergeCell ref="E139:F139"/>
    <mergeCell ref="M139:N139"/>
    <mergeCell ref="B140:D140"/>
    <mergeCell ref="E140:F140"/>
    <mergeCell ref="M140:N140"/>
    <mergeCell ref="B141:D141"/>
    <mergeCell ref="E141:F141"/>
    <mergeCell ref="M141:N141"/>
    <mergeCell ref="B135:D135"/>
    <mergeCell ref="E135:F135"/>
    <mergeCell ref="M135:N135"/>
    <mergeCell ref="B136:D136"/>
    <mergeCell ref="E136:F136"/>
    <mergeCell ref="M136:N136"/>
    <mergeCell ref="B137:D137"/>
    <mergeCell ref="E137:F137"/>
    <mergeCell ref="M137:N137"/>
    <mergeCell ref="B132:D132"/>
    <mergeCell ref="E132:F132"/>
    <mergeCell ref="M132:N132"/>
    <mergeCell ref="B133:D133"/>
    <mergeCell ref="E133:F133"/>
    <mergeCell ref="M133:N133"/>
    <mergeCell ref="B134:D134"/>
    <mergeCell ref="E134:F134"/>
    <mergeCell ref="M134:N134"/>
    <mergeCell ref="B129:D129"/>
    <mergeCell ref="E129:F129"/>
    <mergeCell ref="M129:N129"/>
    <mergeCell ref="B130:D130"/>
    <mergeCell ref="E130:F130"/>
    <mergeCell ref="M130:N130"/>
    <mergeCell ref="B131:D131"/>
    <mergeCell ref="E131:F131"/>
    <mergeCell ref="M131:N131"/>
    <mergeCell ref="B126:D126"/>
    <mergeCell ref="E126:F126"/>
    <mergeCell ref="M126:N126"/>
    <mergeCell ref="B127:D127"/>
    <mergeCell ref="E127:F127"/>
    <mergeCell ref="M127:N127"/>
    <mergeCell ref="B128:D128"/>
    <mergeCell ref="E128:F128"/>
    <mergeCell ref="M128:N128"/>
    <mergeCell ref="G102:H102"/>
    <mergeCell ref="E102:F102"/>
    <mergeCell ref="G101:H101"/>
    <mergeCell ref="E101:F101"/>
    <mergeCell ref="E103:F103"/>
    <mergeCell ref="G103:H103"/>
    <mergeCell ref="E104:F104"/>
    <mergeCell ref="G104:H104"/>
    <mergeCell ref="M125:N125"/>
    <mergeCell ref="E111:F111"/>
    <mergeCell ref="G111:H111"/>
    <mergeCell ref="B120:N120"/>
    <mergeCell ref="B122:D122"/>
    <mergeCell ref="E122:F122"/>
    <mergeCell ref="M122:N122"/>
    <mergeCell ref="E108:F108"/>
    <mergeCell ref="G108:H108"/>
    <mergeCell ref="E109:F109"/>
    <mergeCell ref="G109:H109"/>
    <mergeCell ref="E110:F110"/>
    <mergeCell ref="G110:H110"/>
    <mergeCell ref="E93:F93"/>
    <mergeCell ref="G93:H93"/>
    <mergeCell ref="E94:F94"/>
    <mergeCell ref="G94:H94"/>
    <mergeCell ref="E95:F95"/>
    <mergeCell ref="G95:H95"/>
    <mergeCell ref="E96:F96"/>
    <mergeCell ref="G96:H96"/>
    <mergeCell ref="E97:F97"/>
    <mergeCell ref="G97:H97"/>
    <mergeCell ref="G105:H105"/>
    <mergeCell ref="E106:F106"/>
    <mergeCell ref="G106:H106"/>
    <mergeCell ref="E107:F107"/>
    <mergeCell ref="G107:H107"/>
    <mergeCell ref="M79:N79"/>
    <mergeCell ref="E78:F78"/>
    <mergeCell ref="E79:F79"/>
    <mergeCell ref="E80:F80"/>
    <mergeCell ref="E81:F81"/>
    <mergeCell ref="E82:F82"/>
    <mergeCell ref="E83:F83"/>
    <mergeCell ref="E84:F84"/>
    <mergeCell ref="E85:F85"/>
    <mergeCell ref="M84:N84"/>
    <mergeCell ref="M90:M91"/>
    <mergeCell ref="N90:N91"/>
    <mergeCell ref="M85:N85"/>
    <mergeCell ref="M86:N86"/>
    <mergeCell ref="M81:N81"/>
    <mergeCell ref="G92:H92"/>
    <mergeCell ref="E92:F92"/>
    <mergeCell ref="E90:F91"/>
    <mergeCell ref="G90:H91"/>
    <mergeCell ref="B72:D72"/>
    <mergeCell ref="B68:D68"/>
    <mergeCell ref="E65:F65"/>
    <mergeCell ref="E66:F66"/>
    <mergeCell ref="E67:F67"/>
    <mergeCell ref="M71:N71"/>
    <mergeCell ref="B75:D75"/>
    <mergeCell ref="B76:D76"/>
    <mergeCell ref="B79:D79"/>
    <mergeCell ref="B69:D69"/>
    <mergeCell ref="B70:D70"/>
    <mergeCell ref="B71:D71"/>
    <mergeCell ref="B78:D78"/>
    <mergeCell ref="M74:N74"/>
    <mergeCell ref="M75:N75"/>
    <mergeCell ref="B77:D77"/>
    <mergeCell ref="M76:N76"/>
    <mergeCell ref="M77:N77"/>
    <mergeCell ref="B74:D74"/>
    <mergeCell ref="E74:F74"/>
    <mergeCell ref="E75:F75"/>
    <mergeCell ref="E76:F76"/>
    <mergeCell ref="E77:F77"/>
    <mergeCell ref="M78:N78"/>
    <mergeCell ref="I57:J57"/>
    <mergeCell ref="K57:L57"/>
    <mergeCell ref="B57:H57"/>
    <mergeCell ref="K58:L58"/>
    <mergeCell ref="B62:N62"/>
    <mergeCell ref="B73:D73"/>
    <mergeCell ref="M70:N70"/>
    <mergeCell ref="M72:N72"/>
    <mergeCell ref="M73:N73"/>
    <mergeCell ref="B67:D67"/>
    <mergeCell ref="B65:D65"/>
    <mergeCell ref="B63:N63"/>
    <mergeCell ref="M66:N66"/>
    <mergeCell ref="M67:N67"/>
    <mergeCell ref="M68:N68"/>
    <mergeCell ref="M69:N69"/>
    <mergeCell ref="E68:F68"/>
    <mergeCell ref="E69:F69"/>
    <mergeCell ref="E70:F70"/>
    <mergeCell ref="E71:F71"/>
    <mergeCell ref="E72:F72"/>
    <mergeCell ref="E73:F73"/>
    <mergeCell ref="M65:N65"/>
    <mergeCell ref="B66:D66"/>
    <mergeCell ref="B1:J2"/>
    <mergeCell ref="B17:N17"/>
    <mergeCell ref="B49:N49"/>
    <mergeCell ref="B14:N14"/>
    <mergeCell ref="C25:M25"/>
    <mergeCell ref="C26:M26"/>
    <mergeCell ref="C27:M27"/>
    <mergeCell ref="C28:M28"/>
    <mergeCell ref="B35:C35"/>
    <mergeCell ref="K1:N1"/>
    <mergeCell ref="K2:L2"/>
    <mergeCell ref="M2:N2"/>
    <mergeCell ref="M4:N4"/>
    <mergeCell ref="K5:N5"/>
    <mergeCell ref="H13:N13"/>
    <mergeCell ref="J18:N18"/>
    <mergeCell ref="H10:N10"/>
    <mergeCell ref="B11:E11"/>
    <mergeCell ref="B12:E12"/>
    <mergeCell ref="M3:N3"/>
    <mergeCell ref="B10:F10"/>
    <mergeCell ref="J24:M24"/>
    <mergeCell ref="K3:L3"/>
    <mergeCell ref="C20:M20"/>
    <mergeCell ref="H11:N11"/>
    <mergeCell ref="B36:C36"/>
    <mergeCell ref="D36:L36"/>
    <mergeCell ref="C19:M19"/>
    <mergeCell ref="D35:L35"/>
    <mergeCell ref="K4:L4"/>
    <mergeCell ref="C24:I24"/>
    <mergeCell ref="B13:F13"/>
    <mergeCell ref="D3:J4"/>
    <mergeCell ref="D5:J5"/>
    <mergeCell ref="F11:G11"/>
    <mergeCell ref="F12:G12"/>
    <mergeCell ref="D6:J6"/>
    <mergeCell ref="B7:N7"/>
    <mergeCell ref="B8:N8"/>
    <mergeCell ref="C31:M31"/>
    <mergeCell ref="B33:N33"/>
    <mergeCell ref="M55:N55"/>
    <mergeCell ref="K54:L54"/>
    <mergeCell ref="K51:L51"/>
    <mergeCell ref="B38:C38"/>
    <mergeCell ref="K52:L52"/>
    <mergeCell ref="D42:K42"/>
    <mergeCell ref="B55:H55"/>
    <mergeCell ref="B54:H54"/>
    <mergeCell ref="M52:N52"/>
    <mergeCell ref="B45:C45"/>
    <mergeCell ref="M51:N51"/>
    <mergeCell ref="M54:N54"/>
    <mergeCell ref="M53:N53"/>
    <mergeCell ref="B51:H51"/>
    <mergeCell ref="D44:K44"/>
    <mergeCell ref="I52:J52"/>
    <mergeCell ref="B53:H53"/>
    <mergeCell ref="B52:H52"/>
    <mergeCell ref="K55:L55"/>
    <mergeCell ref="I55:J55"/>
    <mergeCell ref="I53:J53"/>
    <mergeCell ref="D45:K45"/>
    <mergeCell ref="D46:K46"/>
    <mergeCell ref="K159:N159"/>
    <mergeCell ref="K160:N165"/>
    <mergeCell ref="B80:D80"/>
    <mergeCell ref="B90:D91"/>
    <mergeCell ref="J90:J91"/>
    <mergeCell ref="K90:K91"/>
    <mergeCell ref="L90:L91"/>
    <mergeCell ref="B103:D103"/>
    <mergeCell ref="B102:D102"/>
    <mergeCell ref="B100:D100"/>
    <mergeCell ref="B95:D95"/>
    <mergeCell ref="B83:D83"/>
    <mergeCell ref="B84:D84"/>
    <mergeCell ref="B85:D85"/>
    <mergeCell ref="G100:H100"/>
    <mergeCell ref="E100:F100"/>
    <mergeCell ref="G99:H99"/>
    <mergeCell ref="E99:F99"/>
    <mergeCell ref="G98:H98"/>
    <mergeCell ref="E98:F98"/>
    <mergeCell ref="B82:D82"/>
    <mergeCell ref="B81:D81"/>
    <mergeCell ref="B96:D96"/>
    <mergeCell ref="E105:F105"/>
    <mergeCell ref="K56:L56"/>
    <mergeCell ref="M56:N56"/>
    <mergeCell ref="B47:C47"/>
    <mergeCell ref="B44:C44"/>
    <mergeCell ref="B37:C37"/>
    <mergeCell ref="B61:H61"/>
    <mergeCell ref="B58:H58"/>
    <mergeCell ref="I58:J58"/>
    <mergeCell ref="B167:N168"/>
    <mergeCell ref="B150:N151"/>
    <mergeCell ref="B153:H153"/>
    <mergeCell ref="K153:N153"/>
    <mergeCell ref="B154:D154"/>
    <mergeCell ref="E154:H154"/>
    <mergeCell ref="K154:L154"/>
    <mergeCell ref="M154:N154"/>
    <mergeCell ref="B155:D155"/>
    <mergeCell ref="E155:H155"/>
    <mergeCell ref="K155:L155"/>
    <mergeCell ref="M155:N155"/>
    <mergeCell ref="K156:N156"/>
    <mergeCell ref="B157:H157"/>
    <mergeCell ref="K157:N157"/>
    <mergeCell ref="B158:H165"/>
    <mergeCell ref="H12:N12"/>
    <mergeCell ref="B48:C48"/>
    <mergeCell ref="B40:N40"/>
    <mergeCell ref="B42:C42"/>
    <mergeCell ref="K53:L53"/>
    <mergeCell ref="D43:K43"/>
    <mergeCell ref="D37:L37"/>
    <mergeCell ref="D38:L38"/>
    <mergeCell ref="I51:J51"/>
    <mergeCell ref="C29:M29"/>
    <mergeCell ref="C30:M30"/>
    <mergeCell ref="B46:C46"/>
    <mergeCell ref="C21:M21"/>
    <mergeCell ref="C22:M22"/>
    <mergeCell ref="B148:H148"/>
    <mergeCell ref="I148:K148"/>
    <mergeCell ref="L148:N148"/>
    <mergeCell ref="B113:H113"/>
    <mergeCell ref="B114:H114"/>
    <mergeCell ref="B110:D110"/>
    <mergeCell ref="B146:C146"/>
    <mergeCell ref="B147:C147"/>
    <mergeCell ref="L147:N147"/>
    <mergeCell ref="I147:K147"/>
    <mergeCell ref="B145:N145"/>
    <mergeCell ref="B112:H112"/>
    <mergeCell ref="B118:H118"/>
    <mergeCell ref="B115:H115"/>
    <mergeCell ref="B116:H116"/>
    <mergeCell ref="B111:D111"/>
    <mergeCell ref="B123:D123"/>
    <mergeCell ref="E123:F123"/>
    <mergeCell ref="M123:N123"/>
    <mergeCell ref="B124:D124"/>
    <mergeCell ref="E124:F124"/>
    <mergeCell ref="M124:N124"/>
    <mergeCell ref="B125:D125"/>
    <mergeCell ref="E125:F125"/>
    <mergeCell ref="AZ59:AZ64"/>
    <mergeCell ref="B117:H117"/>
    <mergeCell ref="B107:D107"/>
    <mergeCell ref="B105:D105"/>
    <mergeCell ref="I90:I91"/>
    <mergeCell ref="B92:D92"/>
    <mergeCell ref="B104:D104"/>
    <mergeCell ref="B93:D93"/>
    <mergeCell ref="B86:H86"/>
    <mergeCell ref="B108:D108"/>
    <mergeCell ref="B94:D94"/>
    <mergeCell ref="AY59:AY61"/>
    <mergeCell ref="AX59:AX61"/>
    <mergeCell ref="AV59:AW61"/>
    <mergeCell ref="AU59:AU61"/>
    <mergeCell ref="M82:N82"/>
    <mergeCell ref="M80:N80"/>
    <mergeCell ref="B98:D98"/>
    <mergeCell ref="AC61:AK61"/>
    <mergeCell ref="S61:AB61"/>
    <mergeCell ref="M61:N61"/>
    <mergeCell ref="I61:J61"/>
    <mergeCell ref="AS59:AS61"/>
    <mergeCell ref="M59:N59"/>
    <mergeCell ref="B106:D106"/>
    <mergeCell ref="AT59:AT61"/>
    <mergeCell ref="AL61:AR61"/>
    <mergeCell ref="B43:C43"/>
    <mergeCell ref="D47:K47"/>
    <mergeCell ref="B109:D109"/>
    <mergeCell ref="B101:D101"/>
    <mergeCell ref="B97:D97"/>
    <mergeCell ref="B99:D99"/>
    <mergeCell ref="M57:N57"/>
    <mergeCell ref="I54:J54"/>
    <mergeCell ref="M58:N58"/>
    <mergeCell ref="M60:N60"/>
    <mergeCell ref="I59:J59"/>
    <mergeCell ref="I60:J60"/>
    <mergeCell ref="K59:L59"/>
    <mergeCell ref="K60:L60"/>
    <mergeCell ref="B59:H59"/>
    <mergeCell ref="B60:H60"/>
    <mergeCell ref="B88:N88"/>
    <mergeCell ref="M83:N83"/>
    <mergeCell ref="K61:L61"/>
    <mergeCell ref="B56:H56"/>
    <mergeCell ref="I56:J56"/>
  </mergeCells>
  <dataValidations xWindow="489" yWindow="771" count="4">
    <dataValidation operator="lessThanOrEqual" allowBlank="1" showInputMessage="1" showErrorMessage="1" sqref="K61:L61" xr:uid="{00000000-0002-0000-0200-000000000000}"/>
    <dataValidation type="textLength" operator="equal" allowBlank="1" showInputMessage="1" showErrorMessage="1" error="Veuillez renseigner un numéro de SIRET valide." sqref="D38" xr:uid="{00000000-0002-0000-0200-000001000000}">
      <formula1>14</formula1>
    </dataValidation>
    <dataValidation type="list" allowBlank="1" showInputMessage="1" showErrorMessage="1" prompt="- Menu déroulant" sqref="D37:L37" xr:uid="{00000000-0002-0000-0200-000002000000}">
      <formula1>list_type_coord</formula1>
    </dataValidation>
    <dataValidation type="list" allowBlank="1" showInputMessage="1" showErrorMessage="1" prompt="- Menu déroulant" sqref="D42:K42"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80" fitToHeight="0" orientation="portrait" r:id="rId1"/>
  <drawing r:id="rId2"/>
  <extLst>
    <ext xmlns:x14="http://schemas.microsoft.com/office/spreadsheetml/2009/9/main" uri="{CCE6A557-97BC-4b89-ADB6-D9C93CAAB3DF}">
      <x14:dataValidations xmlns:xm="http://schemas.microsoft.com/office/excel/2006/main" xWindow="489" yWindow="771" count="1">
        <x14:dataValidation type="whole" allowBlank="1" showInputMessage="1" showErrorMessage="1" xr:uid="{00000000-0002-0000-0200-000004000000}">
          <x14:formula1>
            <xm:f>0</xm:f>
          </x14:formula1>
          <x14:formula2>
            <xm:f>Réglages!M38</xm:f>
          </x14:formula2>
          <xm:sqref>H13:N13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25">
    <pageSetUpPr fitToPage="1"/>
  </sheetPr>
  <dimension ref="A1:XEW1080"/>
  <sheetViews>
    <sheetView zoomScaleNormal="100" zoomScaleSheetLayoutView="100" workbookViewId="0">
      <selection activeCell="E31" sqref="E31"/>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2.5703125" style="44" customWidth="1"/>
    <col min="9" max="9" width="12.42578125" style="44" customWidth="1"/>
    <col min="10" max="10" width="13.28515625" style="132" customWidth="1"/>
    <col min="11" max="16384" width="11.42578125" style="44" hidden="1"/>
  </cols>
  <sheetData>
    <row r="1" spans="1:14" customFormat="1" ht="15.75" customHeight="1" thickTop="1" thickBot="1" x14ac:dyDescent="0.3">
      <c r="A1" s="775" t="s">
        <v>333</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VoletGeneral!$M$2&amp;"-01"</f>
        <v>0-01</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329</v>
      </c>
      <c r="C5" s="545"/>
      <c r="D5" s="545"/>
      <c r="E5" s="545"/>
      <c r="F5" s="545"/>
      <c r="G5" s="545"/>
      <c r="H5" s="545"/>
      <c r="I5" s="785"/>
      <c r="J5" s="45"/>
      <c r="L5" s="269" t="s">
        <v>231</v>
      </c>
      <c r="M5" s="372" t="b">
        <f>(SUMIF(Table_type_part[Type étab partenaire],D9,Table_type_part[Eligible]))&gt;0</f>
        <v>0</v>
      </c>
      <c r="N5" s="270" t="s">
        <v>157</v>
      </c>
    </row>
    <row r="6" spans="1:14" s="100" customFormat="1" ht="11.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770" t="str">
        <f>IF(VoletGeneral!D35="","",VoletGeneral!D35)</f>
        <v/>
      </c>
      <c r="E7" s="770"/>
      <c r="F7" s="770"/>
      <c r="G7" s="770"/>
      <c r="H7" s="770"/>
      <c r="I7" s="770"/>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770" t="str">
        <f>IF(VoletGeneral!D36="","",VoletGeneral!D36)</f>
        <v/>
      </c>
      <c r="E8" s="770"/>
      <c r="F8" s="770"/>
      <c r="G8" s="770"/>
      <c r="H8" s="770"/>
      <c r="I8" s="770"/>
      <c r="J8" s="110"/>
      <c r="L8" s="269" t="s">
        <v>215</v>
      </c>
      <c r="M8" s="334" t="str">
        <f>IF(M5,IF(M7,"Cout marginal", "Cout complet"),"Part. non finançable")</f>
        <v>Part. non finançable</v>
      </c>
      <c r="N8" s="270"/>
    </row>
    <row r="9" spans="1:14" s="100" customFormat="1" ht="15" customHeight="1" thickTop="1" thickBot="1" x14ac:dyDescent="0.25">
      <c r="A9" s="106"/>
      <c r="B9" s="106"/>
      <c r="C9" s="107" t="s">
        <v>31</v>
      </c>
      <c r="D9" s="770" t="str">
        <f>IF(VoletGeneral!D37="","",VoletGeneral!D37)</f>
        <v/>
      </c>
      <c r="E9" s="770"/>
      <c r="F9" s="770"/>
      <c r="G9" s="770"/>
      <c r="H9" s="770"/>
      <c r="I9" s="77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786" t="str">
        <f>IF(VoletGeneral!D38="","",VoletGeneral!D38)</f>
        <v/>
      </c>
      <c r="E10" s="786"/>
      <c r="F10" s="786"/>
      <c r="G10" s="786"/>
      <c r="H10" s="786"/>
      <c r="I10" s="786"/>
      <c r="J10" s="116"/>
      <c r="L10" s="269" t="s">
        <v>326</v>
      </c>
      <c r="M10" s="373" t="b">
        <f>(SUMIF(Table_type_part[Type étab partenaire],D9,Table_type_part[Décharges]))&gt;0</f>
        <v>0</v>
      </c>
      <c r="N10" s="270" t="s">
        <v>157</v>
      </c>
    </row>
    <row r="11" spans="1:14" s="100" customFormat="1" ht="15" customHeight="1" thickTop="1" thickBot="1" x14ac:dyDescent="0.25">
      <c r="A11" s="106"/>
      <c r="B11" s="93"/>
      <c r="C11" s="114"/>
      <c r="D11" s="104"/>
      <c r="E11" s="104"/>
      <c r="F11" s="105"/>
      <c r="G11" s="115"/>
      <c r="H11" s="115"/>
      <c r="I11" s="105"/>
      <c r="J11" s="110"/>
      <c r="L11" s="269"/>
      <c r="M11" s="355"/>
      <c r="N11" s="270"/>
    </row>
    <row r="12" spans="1:14" customFormat="1" ht="17.25" customHeight="1" thickTop="1" thickBot="1" x14ac:dyDescent="0.3">
      <c r="A12" s="98"/>
      <c r="B12" s="544" t="s">
        <v>330</v>
      </c>
      <c r="C12" s="545"/>
      <c r="D12" s="545"/>
      <c r="E12" s="545"/>
      <c r="F12" s="545"/>
      <c r="G12" s="545"/>
      <c r="H12" s="545"/>
      <c r="I12" s="785"/>
      <c r="K12" s="223"/>
    </row>
    <row r="13" spans="1:14" s="100" customFormat="1" ht="11.25" customHeight="1" thickTop="1" thickBot="1" x14ac:dyDescent="0.25">
      <c r="A13" s="101"/>
      <c r="B13" s="102"/>
      <c r="C13" s="117"/>
      <c r="D13" s="105"/>
      <c r="E13" s="105"/>
      <c r="F13" s="105"/>
      <c r="G13" s="105"/>
      <c r="H13" s="105"/>
      <c r="I13" s="105"/>
      <c r="J13" s="116"/>
    </row>
    <row r="14" spans="1:14" s="100" customFormat="1" ht="12.75" customHeight="1" thickTop="1" thickBot="1" x14ac:dyDescent="0.25">
      <c r="A14" s="106"/>
      <c r="B14" s="106"/>
      <c r="C14" s="107" t="s">
        <v>35</v>
      </c>
      <c r="D14" s="770" t="str">
        <f>IF(VoletGeneral!D42="","",VoletGeneral!D42)</f>
        <v/>
      </c>
      <c r="E14" s="770"/>
      <c r="F14" s="770"/>
      <c r="G14" s="770"/>
      <c r="H14" s="770"/>
      <c r="I14" s="770"/>
      <c r="J14" s="110"/>
      <c r="L14" s="269" t="s">
        <v>217</v>
      </c>
      <c r="M14" s="336">
        <f>SUMIF(Table_type_coord[Type étab coord],D9,Table_type_coord[taux d’aide])</f>
        <v>0</v>
      </c>
      <c r="N14" s="270" t="s">
        <v>157</v>
      </c>
    </row>
    <row r="15" spans="1:14" s="100" customFormat="1" ht="15" customHeight="1" thickTop="1" thickBot="1" x14ac:dyDescent="0.25">
      <c r="A15" s="106"/>
      <c r="B15" s="106"/>
      <c r="C15" s="107" t="s">
        <v>1</v>
      </c>
      <c r="D15" s="767" t="str">
        <f>IF(VoletGeneral!D43="","",VoletGeneral!D43)</f>
        <v/>
      </c>
      <c r="E15" s="768"/>
      <c r="F15" s="768"/>
      <c r="G15" s="768"/>
      <c r="H15" s="768"/>
      <c r="I15" s="769"/>
      <c r="J15" s="116"/>
      <c r="L15" s="269" t="s">
        <v>218</v>
      </c>
      <c r="M15" s="335">
        <f>Tableau6[taux]</f>
        <v>1</v>
      </c>
      <c r="N15" s="270" t="s">
        <v>157</v>
      </c>
    </row>
    <row r="16" spans="1:14" s="100" customFormat="1" ht="15" customHeight="1" thickTop="1" thickBot="1" x14ac:dyDescent="0.25">
      <c r="A16" s="106"/>
      <c r="B16" s="106"/>
      <c r="C16" s="107" t="s">
        <v>2</v>
      </c>
      <c r="D16" s="767" t="str">
        <f>IF(VoletGeneral!D44="","",VoletGeneral!D44)</f>
        <v/>
      </c>
      <c r="E16" s="768"/>
      <c r="F16" s="768"/>
      <c r="G16" s="768"/>
      <c r="H16" s="768"/>
      <c r="I16" s="769"/>
      <c r="J16" s="116"/>
      <c r="L16" s="269" t="s">
        <v>219</v>
      </c>
      <c r="M16" s="336">
        <f>M14*M15</f>
        <v>0</v>
      </c>
    </row>
    <row r="17" spans="1:16377" s="100" customFormat="1" ht="15" customHeight="1" thickTop="1" thickBot="1" x14ac:dyDescent="0.25">
      <c r="A17" s="106"/>
      <c r="B17" s="106"/>
      <c r="C17" s="107" t="s">
        <v>30</v>
      </c>
      <c r="D17" s="767" t="str">
        <f>IF(VoletGeneral!D45="","",VoletGeneral!D45)</f>
        <v/>
      </c>
      <c r="E17" s="768"/>
      <c r="F17" s="768"/>
      <c r="G17" s="768"/>
      <c r="H17" s="768"/>
      <c r="I17" s="769"/>
      <c r="J17" s="116"/>
    </row>
    <row r="18" spans="1:16377" s="100" customFormat="1" ht="15" customHeight="1" thickTop="1" thickBot="1" x14ac:dyDescent="0.25">
      <c r="A18" s="106"/>
      <c r="B18" s="106"/>
      <c r="C18" s="107" t="s">
        <v>4</v>
      </c>
      <c r="D18" s="767" t="str">
        <f>IF(VoletGeneral!D46="","",VoletGeneral!D46)</f>
        <v/>
      </c>
      <c r="E18" s="768"/>
      <c r="F18" s="768"/>
      <c r="G18" s="768"/>
      <c r="H18" s="768"/>
      <c r="I18" s="769"/>
      <c r="J18" s="116"/>
      <c r="L18" s="365" t="s">
        <v>237</v>
      </c>
    </row>
    <row r="19" spans="1:16377" s="100" customFormat="1" ht="15" customHeight="1" thickTop="1" thickBot="1" x14ac:dyDescent="0.25">
      <c r="A19" s="106"/>
      <c r="B19" s="106"/>
      <c r="C19" s="107" t="s">
        <v>3</v>
      </c>
      <c r="D19" s="770" t="str">
        <f>IF(VoletGeneral!D47="","",VoletGeneral!D47)</f>
        <v/>
      </c>
      <c r="E19" s="770"/>
      <c r="F19" s="770"/>
      <c r="G19" s="770"/>
      <c r="H19" s="770"/>
      <c r="I19" s="770"/>
      <c r="J19" s="116"/>
      <c r="L19" s="368" t="s">
        <v>238</v>
      </c>
      <c r="M19" s="368" t="s">
        <v>239</v>
      </c>
      <c r="N19" s="368" t="s">
        <v>240</v>
      </c>
    </row>
    <row r="20" spans="1:16377" s="100" customFormat="1" ht="15" customHeight="1" thickTop="1" thickBot="1" x14ac:dyDescent="0.25">
      <c r="A20" s="139"/>
      <c r="B20" s="139"/>
      <c r="C20" s="139"/>
      <c r="D20" s="139"/>
      <c r="E20" s="139"/>
      <c r="F20" s="139"/>
      <c r="G20" s="139"/>
      <c r="H20" s="139"/>
      <c r="I20" s="139"/>
      <c r="J20" s="139"/>
      <c r="L20" s="366" t="s">
        <v>243</v>
      </c>
      <c r="M20" s="374" t="b">
        <f>(AND(M5,NOT(M7)))</f>
        <v>0</v>
      </c>
      <c r="N20" s="367" t="s">
        <v>241</v>
      </c>
    </row>
    <row r="21" spans="1:16377" s="100" customFormat="1" ht="5.0999999999999996" hidden="1" customHeight="1" thickTop="1" thickBot="1" x14ac:dyDescent="0.25">
      <c r="A21" s="376"/>
      <c r="B21" s="377"/>
      <c r="C21" s="378"/>
      <c r="D21" s="379"/>
      <c r="E21" s="379"/>
      <c r="F21" s="380"/>
      <c r="G21" s="380"/>
      <c r="H21" s="380"/>
      <c r="I21" s="380"/>
      <c r="J21" s="116"/>
      <c r="L21" s="366"/>
      <c r="M21" s="367"/>
      <c r="N21" s="367"/>
    </row>
    <row r="22" spans="1:16377" s="109" customFormat="1" ht="15" hidden="1" customHeight="1" thickTop="1" thickBot="1" x14ac:dyDescent="0.25">
      <c r="A22" s="381"/>
      <c r="B22" s="771"/>
      <c r="C22" s="772"/>
      <c r="D22" s="772"/>
      <c r="E22" s="772"/>
      <c r="F22" s="772"/>
      <c r="G22" s="772"/>
      <c r="H22" s="772"/>
      <c r="I22" s="772"/>
      <c r="K22" s="100"/>
      <c r="L22" s="366" t="s">
        <v>244</v>
      </c>
      <c r="M22" s="374" t="b">
        <f>(OR(M7,NOT(M5)))</f>
        <v>1</v>
      </c>
      <c r="N22" s="367" t="s">
        <v>242</v>
      </c>
      <c r="O22" s="100"/>
      <c r="P22" s="100"/>
      <c r="Q22" s="100"/>
    </row>
    <row r="23" spans="1:16377" s="109" customFormat="1" ht="5.0999999999999996" hidden="1" customHeight="1" thickTop="1" thickBot="1" x14ac:dyDescent="0.25">
      <c r="A23" s="381"/>
      <c r="B23" s="381"/>
      <c r="C23" s="381"/>
      <c r="D23" s="381"/>
      <c r="E23" s="381"/>
      <c r="F23" s="381"/>
      <c r="G23" s="381"/>
      <c r="H23" s="381"/>
      <c r="I23" s="381"/>
      <c r="K23" s="123"/>
      <c r="L23" s="367"/>
      <c r="M23" s="367"/>
      <c r="N23" s="367"/>
      <c r="O23" s="108"/>
    </row>
    <row r="24" spans="1:16377" s="139" customFormat="1" ht="15.75" hidden="1" customHeight="1" thickTop="1" thickBot="1" x14ac:dyDescent="0.25">
      <c r="A24" s="382"/>
      <c r="B24" s="757"/>
      <c r="C24" s="758"/>
      <c r="D24" s="752"/>
      <c r="E24" s="753"/>
      <c r="F24" s="753"/>
      <c r="G24" s="753"/>
      <c r="H24" s="753"/>
      <c r="I24" s="754"/>
      <c r="J24" s="108"/>
      <c r="K24" s="109"/>
      <c r="L24" s="366" t="s">
        <v>248</v>
      </c>
      <c r="M24" s="374" t="b">
        <f>NOT(M5)</f>
        <v>1</v>
      </c>
      <c r="N24" s="367"/>
      <c r="O24" s="109"/>
      <c r="P24" s="109"/>
      <c r="Q24" s="109"/>
    </row>
    <row r="25" spans="1:16377" s="139" customFormat="1" ht="15.75" hidden="1" customHeight="1" thickTop="1" thickBot="1" x14ac:dyDescent="0.25">
      <c r="A25" s="382"/>
      <c r="B25" s="757"/>
      <c r="C25" s="758"/>
      <c r="D25" s="752"/>
      <c r="E25" s="753"/>
      <c r="F25" s="753"/>
      <c r="G25" s="753"/>
      <c r="H25" s="753"/>
      <c r="I25" s="754"/>
      <c r="J25" s="108"/>
      <c r="L25" s="366" t="s">
        <v>327</v>
      </c>
      <c r="M25" s="374" t="b">
        <f>(OR(NOT(M9),NOT(M10)))</f>
        <v>1</v>
      </c>
      <c r="N25" s="367"/>
    </row>
    <row r="26" spans="1:16377" s="139" customFormat="1" ht="15.75" hidden="1" customHeight="1" thickTop="1" thickBot="1" x14ac:dyDescent="0.25">
      <c r="A26" s="382"/>
      <c r="B26" s="757"/>
      <c r="C26" s="758"/>
      <c r="D26" s="752"/>
      <c r="E26" s="753"/>
      <c r="F26" s="753"/>
      <c r="G26" s="753"/>
      <c r="H26" s="753"/>
      <c r="I26" s="754"/>
      <c r="J26" s="108"/>
    </row>
    <row r="27" spans="1:16377" s="139" customFormat="1" ht="15.75" hidden="1" customHeight="1" thickTop="1" thickBot="1" x14ac:dyDescent="0.25">
      <c r="A27" s="382"/>
      <c r="B27" s="757"/>
      <c r="C27" s="758"/>
      <c r="D27" s="759"/>
      <c r="E27" s="760"/>
      <c r="F27" s="760"/>
      <c r="G27" s="760"/>
      <c r="H27" s="760"/>
      <c r="I27" s="761"/>
      <c r="J27" s="124"/>
    </row>
    <row r="28" spans="1:16377" s="178" customFormat="1" ht="30" hidden="1" customHeight="1" thickTop="1" thickBot="1" x14ac:dyDescent="0.3">
      <c r="A28" s="381"/>
      <c r="B28" s="381"/>
      <c r="C28" s="381"/>
      <c r="D28" s="381"/>
      <c r="E28" s="381"/>
      <c r="F28" s="381"/>
      <c r="G28" s="381"/>
      <c r="H28" s="381"/>
      <c r="I28" s="381"/>
      <c r="J28" s="109"/>
      <c r="K28" s="139"/>
      <c r="L28" s="352" t="s">
        <v>249</v>
      </c>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4"/>
      <c r="J31" s="181"/>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81"/>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81"/>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81"/>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81"/>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81"/>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81"/>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81"/>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81"/>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81"/>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81"/>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81"/>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81"/>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81"/>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81"/>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8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8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8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8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8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8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8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8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8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8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8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8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22"/>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22"/>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22"/>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22"/>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22"/>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22"/>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22"/>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22"/>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22"/>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22"/>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22"/>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22"/>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369"/>
      <c r="M76" s="274"/>
      <c r="N76" s="274"/>
    </row>
    <row r="77" spans="1:19" s="100" customFormat="1" ht="14.25" customHeight="1" thickTop="1" thickBot="1" x14ac:dyDescent="0.25">
      <c r="A77" s="119"/>
      <c r="B77" s="801" t="s">
        <v>92</v>
      </c>
      <c r="C77" s="802"/>
      <c r="D77" s="802"/>
      <c r="E77" s="802"/>
      <c r="F77" s="803"/>
      <c r="G77" s="203"/>
      <c r="H77" s="203"/>
      <c r="I77" s="79" t="str">
        <f t="shared" ref="I77" si="6">IF(OR(ISNUMBER(G77),ISNUMBER(H77)),ROUND(IF(ISNUMBER(G77),G77,0)-IF(ISNUMBER(H77),H77,0),2)," ")</f>
        <v xml:space="preserve"> </v>
      </c>
      <c r="J77" s="116"/>
      <c r="L77" s="352" t="s">
        <v>245</v>
      </c>
    </row>
    <row r="78" spans="1:19" s="100" customFormat="1" ht="14.25" customHeight="1" thickTop="1" thickBot="1" x14ac:dyDescent="0.25">
      <c r="A78" s="119"/>
      <c r="B78" s="801" t="s">
        <v>286</v>
      </c>
      <c r="C78" s="802"/>
      <c r="D78" s="802"/>
      <c r="E78" s="802"/>
      <c r="F78" s="803"/>
      <c r="G78" s="203"/>
      <c r="H78" s="203"/>
      <c r="I78" s="79" t="str">
        <f t="shared" ref="I78" si="7">IF(OR(ISNUMBER(G78),ISNUMBER(H78)),ROUND(IF(ISNUMBER(G78),G78,0)-IF(ISNUMBER(H78),H78,0),2)," ")</f>
        <v xml:space="preserve"> </v>
      </c>
      <c r="J78" s="116"/>
      <c r="L78" s="352" t="s">
        <v>245</v>
      </c>
    </row>
    <row r="79" spans="1:19" s="100" customFormat="1" ht="13.5" thickTop="1" thickBot="1" x14ac:dyDescent="0.25">
      <c r="A79" s="119"/>
      <c r="B79" s="804" t="s">
        <v>49</v>
      </c>
      <c r="C79" s="805"/>
      <c r="D79" s="805"/>
      <c r="E79" s="806"/>
      <c r="F79" s="152">
        <f>SUM(F49:F60,F63:F74)</f>
        <v>0</v>
      </c>
      <c r="G79" s="121">
        <f>SUM(G61,G75,G77:G78)</f>
        <v>0</v>
      </c>
      <c r="H79" s="121">
        <f>IF($M$20,H75,SUM(H75,H77:H78))</f>
        <v>0</v>
      </c>
      <c r="I79" s="88">
        <f>SUM(I61,I75,I77:I78)</f>
        <v>0</v>
      </c>
      <c r="J79" s="116"/>
      <c r="L79" s="375"/>
    </row>
    <row r="80" spans="1:19" s="182" customFormat="1" ht="30" customHeight="1" thickTop="1" thickBot="1" x14ac:dyDescent="0.25">
      <c r="A80" s="180"/>
      <c r="B80" s="765" t="s">
        <v>50</v>
      </c>
      <c r="C80" s="766"/>
      <c r="D80" s="766"/>
      <c r="E80" s="766"/>
      <c r="F80" s="766"/>
      <c r="G80" s="766"/>
      <c r="H80" s="766"/>
      <c r="I80" s="766"/>
      <c r="J80" s="180"/>
      <c r="K80" s="100"/>
      <c r="L80" s="100"/>
      <c r="M80" s="100"/>
      <c r="N80" s="100"/>
      <c r="O80" s="100"/>
      <c r="P80" s="100"/>
      <c r="Q80" s="100"/>
      <c r="R80" s="315"/>
      <c r="S80" s="312"/>
    </row>
    <row r="81" spans="1:17" s="100" customFormat="1" ht="15" customHeight="1" thickTop="1" thickBot="1" x14ac:dyDescent="0.25">
      <c r="A81" s="119"/>
      <c r="B81" s="810" t="s">
        <v>11</v>
      </c>
      <c r="C81" s="811"/>
      <c r="D81" s="811"/>
      <c r="E81" s="811"/>
      <c r="F81" s="812"/>
      <c r="G81" s="77" t="s">
        <v>5</v>
      </c>
      <c r="H81" s="184" t="s">
        <v>223</v>
      </c>
      <c r="I81" s="78" t="s">
        <v>7</v>
      </c>
      <c r="J81" s="116"/>
      <c r="K81" s="310"/>
      <c r="O81" s="314"/>
      <c r="P81" s="314"/>
      <c r="Q81" s="314"/>
    </row>
    <row r="82" spans="1:17" s="100" customFormat="1" ht="21.75" customHeight="1" thickTop="1" thickBot="1" x14ac:dyDescent="0.25">
      <c r="A82" s="126"/>
      <c r="B82" s="813" t="s">
        <v>297</v>
      </c>
      <c r="C82" s="814"/>
      <c r="D82" s="814"/>
      <c r="E82" s="814"/>
      <c r="F82" s="814"/>
      <c r="G82" s="814"/>
      <c r="H82" s="814"/>
      <c r="I82" s="815"/>
      <c r="J82" s="127"/>
      <c r="K82" s="153"/>
      <c r="L82" s="353" t="s">
        <v>250</v>
      </c>
      <c r="M82" s="314"/>
      <c r="N82" s="314"/>
      <c r="O82" s="313"/>
      <c r="P82" s="313"/>
      <c r="Q82" s="313"/>
    </row>
    <row r="83" spans="1:17" s="100" customFormat="1" ht="15" customHeight="1" thickTop="1" thickBot="1" x14ac:dyDescent="0.25">
      <c r="A83" s="119"/>
      <c r="B83" s="816"/>
      <c r="C83" s="817"/>
      <c r="D83" s="817"/>
      <c r="E83" s="817"/>
      <c r="F83" s="818"/>
      <c r="G83" s="206"/>
      <c r="H83" s="206"/>
      <c r="I83" s="128" t="str">
        <f t="shared" ref="I83:I94" si="8">IF(OR(ISNUMBER(G83),ISNUMBER(H83)),ROUND(IF(ISNUMBER(G83),G83,0)-IF(ISNUMBER(H83),H83,0),2)," ")</f>
        <v xml:space="preserve"> </v>
      </c>
      <c r="J83" s="116"/>
      <c r="K83" s="311"/>
      <c r="L83" s="248"/>
      <c r="M83" s="313"/>
      <c r="N83" s="313"/>
      <c r="O83" s="317"/>
      <c r="P83" s="317"/>
      <c r="Q83" s="317"/>
    </row>
    <row r="84" spans="1:17" s="100" customFormat="1" ht="15" customHeight="1" thickTop="1" thickBot="1" x14ac:dyDescent="0.25">
      <c r="A84" s="119"/>
      <c r="B84" s="807"/>
      <c r="C84" s="808"/>
      <c r="D84" s="808"/>
      <c r="E84" s="808"/>
      <c r="F84" s="809"/>
      <c r="G84" s="207"/>
      <c r="H84" s="206"/>
      <c r="I84" s="79" t="str">
        <f t="shared" si="8"/>
        <v xml:space="preserve"> </v>
      </c>
      <c r="J84" s="116"/>
      <c r="K84" s="153"/>
      <c r="L84" s="227"/>
      <c r="M84" s="317"/>
      <c r="N84" s="317"/>
      <c r="O84" s="313"/>
      <c r="P84" s="313"/>
      <c r="Q84" s="313"/>
    </row>
    <row r="85" spans="1:17" s="100" customFormat="1" ht="15" customHeight="1" thickTop="1" thickBot="1" x14ac:dyDescent="0.25">
      <c r="A85" s="119"/>
      <c r="B85" s="807"/>
      <c r="C85" s="808"/>
      <c r="D85" s="808"/>
      <c r="E85" s="808"/>
      <c r="F85" s="809"/>
      <c r="G85" s="207"/>
      <c r="H85" s="206"/>
      <c r="I85" s="79" t="str">
        <f t="shared" si="8"/>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8"/>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8"/>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8"/>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8"/>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8"/>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8"/>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8"/>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8"/>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8"/>
        <v xml:space="preserve"> </v>
      </c>
      <c r="J94" s="116"/>
      <c r="K94" s="153"/>
      <c r="L94" s="227"/>
      <c r="M94" s="313"/>
      <c r="N94" s="313"/>
      <c r="O94" s="313"/>
      <c r="P94" s="313"/>
      <c r="Q94" s="313"/>
    </row>
    <row r="95" spans="1:17" s="100" customFormat="1" ht="15" customHeight="1" thickTop="1" thickBot="1" x14ac:dyDescent="0.25">
      <c r="A95" s="119"/>
      <c r="B95" s="798" t="s">
        <v>302</v>
      </c>
      <c r="C95" s="799"/>
      <c r="D95" s="799"/>
      <c r="E95" s="799"/>
      <c r="F95" s="800"/>
      <c r="G95" s="84">
        <f>SUM(G83:G94)</f>
        <v>0</v>
      </c>
      <c r="H95" s="80">
        <f>SUM(H83:H94)</f>
        <v>0</v>
      </c>
      <c r="I95" s="81">
        <f>SUM(I83:I94)</f>
        <v>0</v>
      </c>
      <c r="J95" s="116"/>
      <c r="K95" s="153"/>
      <c r="L95" s="227"/>
      <c r="M95" s="313"/>
      <c r="N95" s="313"/>
      <c r="O95" s="313"/>
      <c r="P95" s="313"/>
      <c r="Q95" s="313"/>
    </row>
    <row r="96" spans="1:17" s="100" customFormat="1" ht="20.25" customHeight="1" thickTop="1" thickBot="1" x14ac:dyDescent="0.25">
      <c r="A96" s="126"/>
      <c r="B96" s="794" t="s">
        <v>51</v>
      </c>
      <c r="C96" s="795"/>
      <c r="D96" s="795"/>
      <c r="E96" s="795"/>
      <c r="F96" s="795"/>
      <c r="G96" s="795"/>
      <c r="H96" s="795"/>
      <c r="I96" s="797"/>
      <c r="J96" s="127"/>
      <c r="L96" s="227"/>
      <c r="M96" s="313"/>
      <c r="N96" s="313"/>
      <c r="O96" s="248"/>
      <c r="P96" s="248"/>
      <c r="Q96" s="248"/>
    </row>
    <row r="97" spans="1:17" s="100" customFormat="1" ht="15" customHeight="1" thickTop="1" thickBot="1" x14ac:dyDescent="0.25">
      <c r="A97" s="119"/>
      <c r="B97" s="816"/>
      <c r="C97" s="817"/>
      <c r="D97" s="817"/>
      <c r="E97" s="817"/>
      <c r="F97" s="818"/>
      <c r="G97" s="206"/>
      <c r="H97" s="206"/>
      <c r="I97" s="128" t="str">
        <f t="shared" ref="I97:I108" si="9">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9"/>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9"/>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9"/>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9"/>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9"/>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9"/>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9"/>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9"/>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9"/>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9"/>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9"/>
        <v xml:space="preserve"> </v>
      </c>
      <c r="J108" s="116"/>
      <c r="L108" s="227"/>
      <c r="M108" s="248"/>
      <c r="N108" s="248"/>
      <c r="O108" s="248"/>
      <c r="P108" s="248"/>
      <c r="Q108" s="248"/>
    </row>
    <row r="109" spans="1:17" s="100" customFormat="1" ht="15" customHeight="1" thickTop="1" thickBot="1" x14ac:dyDescent="0.25">
      <c r="A109" s="119"/>
      <c r="B109" s="798" t="s">
        <v>52</v>
      </c>
      <c r="C109" s="799"/>
      <c r="D109" s="799"/>
      <c r="E109" s="799"/>
      <c r="F109" s="800"/>
      <c r="G109" s="80">
        <f>SUM(G97:G108)</f>
        <v>0</v>
      </c>
      <c r="H109" s="80">
        <f>SUM(H97:H108)</f>
        <v>0</v>
      </c>
      <c r="I109" s="81">
        <f>SUM(I97:I108)</f>
        <v>0</v>
      </c>
      <c r="J109" s="116"/>
      <c r="L109" s="227"/>
      <c r="M109" s="248"/>
      <c r="N109" s="248"/>
      <c r="O109" s="248"/>
      <c r="P109" s="248"/>
      <c r="Q109" s="248"/>
    </row>
    <row r="110" spans="1:17" s="100" customFormat="1" ht="20.25" customHeight="1" thickTop="1" thickBot="1" x14ac:dyDescent="0.25">
      <c r="A110" s="126"/>
      <c r="B110" s="794" t="s">
        <v>184</v>
      </c>
      <c r="C110" s="795"/>
      <c r="D110" s="795"/>
      <c r="E110" s="795"/>
      <c r="F110" s="795"/>
      <c r="G110" s="795"/>
      <c r="H110" s="795"/>
      <c r="I110" s="797"/>
      <c r="J110" s="127"/>
      <c r="K110" s="153"/>
      <c r="L110" s="227"/>
      <c r="M110" s="248"/>
      <c r="N110" s="248"/>
      <c r="O110" s="313"/>
      <c r="P110" s="313"/>
      <c r="Q110" s="313"/>
    </row>
    <row r="111" spans="1:17" s="100" customFormat="1" ht="15" customHeight="1" thickTop="1" thickBot="1" x14ac:dyDescent="0.25">
      <c r="A111" s="119"/>
      <c r="B111" s="816"/>
      <c r="C111" s="817"/>
      <c r="D111" s="817"/>
      <c r="E111" s="817"/>
      <c r="F111" s="818"/>
      <c r="G111" s="206"/>
      <c r="H111" s="206"/>
      <c r="I111" s="79" t="str">
        <f t="shared" ref="I111:I122" si="10">IF(OR(ISNUMBER(G111),ISNUMBER(H111)),ROUND(IF(ISNUMBER(G111),G111,0)-IF(ISNUMBER(H111),H111,0),2)," ")</f>
        <v xml:space="preserve"> </v>
      </c>
      <c r="J111" s="116"/>
      <c r="L111" s="227"/>
      <c r="M111" s="313"/>
      <c r="N111" s="313"/>
      <c r="O111" s="248"/>
      <c r="P111" s="248"/>
      <c r="Q111" s="248"/>
    </row>
    <row r="112" spans="1:17" s="100" customFormat="1" ht="15" customHeight="1" thickTop="1" thickBot="1" x14ac:dyDescent="0.25">
      <c r="A112" s="119"/>
      <c r="B112" s="807"/>
      <c r="C112" s="808"/>
      <c r="D112" s="808"/>
      <c r="E112" s="808"/>
      <c r="F112" s="809"/>
      <c r="G112" s="206"/>
      <c r="H112" s="206"/>
      <c r="I112" s="79" t="str">
        <f t="shared" si="10"/>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10"/>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10"/>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10"/>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10"/>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10"/>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10"/>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10"/>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10"/>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10"/>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10"/>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00" customFormat="1" ht="15" customHeight="1" thickTop="1" thickBot="1" x14ac:dyDescent="0.25">
      <c r="A125" s="119"/>
      <c r="B125" s="804" t="s">
        <v>53</v>
      </c>
      <c r="C125" s="805"/>
      <c r="D125" s="805"/>
      <c r="E125" s="805"/>
      <c r="F125" s="806"/>
      <c r="G125" s="87">
        <f>G95+G109+G123</f>
        <v>0</v>
      </c>
      <c r="H125" s="87">
        <f>H95+H109+H123</f>
        <v>0</v>
      </c>
      <c r="I125" s="88">
        <f>I95+I109+I123</f>
        <v>0</v>
      </c>
      <c r="J125" s="116"/>
      <c r="L125" s="227"/>
      <c r="M125" s="248"/>
      <c r="N125" s="248"/>
      <c r="O125" s="248"/>
      <c r="P125" s="248"/>
      <c r="Q125" s="248"/>
    </row>
    <row r="126" spans="1:19" s="182" customFormat="1" ht="30" customHeight="1" thickTop="1" thickBot="1" x14ac:dyDescent="0.25">
      <c r="A126" s="180"/>
      <c r="B126" s="765" t="s">
        <v>204</v>
      </c>
      <c r="C126" s="766"/>
      <c r="D126" s="766"/>
      <c r="E126" s="766"/>
      <c r="F126" s="766"/>
      <c r="G126" s="766"/>
      <c r="H126" s="766"/>
      <c r="I126" s="766"/>
      <c r="J126" s="180"/>
      <c r="K126" s="153"/>
      <c r="L126" s="227"/>
      <c r="M126" s="248"/>
      <c r="N126" s="248"/>
      <c r="O126" s="313"/>
      <c r="P126" s="313"/>
      <c r="Q126" s="313"/>
      <c r="R126" s="315"/>
      <c r="S126" s="312"/>
    </row>
    <row r="127" spans="1:19" s="100" customFormat="1" ht="15" customHeight="1" thickTop="1" thickBot="1" x14ac:dyDescent="0.25">
      <c r="A127" s="119"/>
      <c r="B127" s="822" t="s">
        <v>11</v>
      </c>
      <c r="C127" s="823"/>
      <c r="D127" s="823"/>
      <c r="E127" s="823"/>
      <c r="F127" s="824"/>
      <c r="G127" s="76" t="s">
        <v>5</v>
      </c>
      <c r="H127" s="184" t="s">
        <v>223</v>
      </c>
      <c r="I127" s="78" t="s">
        <v>7</v>
      </c>
      <c r="J127" s="116"/>
      <c r="K127" s="310"/>
      <c r="L127" s="227"/>
      <c r="M127" s="313"/>
      <c r="N127" s="313"/>
      <c r="O127" s="314"/>
      <c r="P127" s="314"/>
      <c r="Q127" s="314"/>
    </row>
    <row r="128" spans="1:19" s="100" customFormat="1" ht="15" customHeight="1" thickTop="1" thickBot="1" x14ac:dyDescent="0.25">
      <c r="A128" s="119"/>
      <c r="B128" s="825"/>
      <c r="C128" s="826"/>
      <c r="D128" s="826"/>
      <c r="E128" s="826"/>
      <c r="F128" s="826"/>
      <c r="G128" s="207"/>
      <c r="H128" s="207"/>
      <c r="I128" s="79" t="str">
        <f t="shared" ref="I128:I139" si="11">IF(OR(ISNUMBER(G128),ISNUMBER(H128)),ROUND(IF(ISNUMBER(G128),G128,0)-IF(ISNUMBER(H128),H128,0),2)," ")</f>
        <v xml:space="preserve"> </v>
      </c>
      <c r="J128" s="116"/>
      <c r="K128" s="153"/>
      <c r="L128" s="227"/>
      <c r="M128" s="314"/>
      <c r="N128" s="314"/>
      <c r="O128" s="313"/>
      <c r="P128" s="313"/>
      <c r="Q128" s="313"/>
    </row>
    <row r="129" spans="1:19" s="100" customFormat="1" ht="15" customHeight="1" thickTop="1" thickBot="1" x14ac:dyDescent="0.25">
      <c r="A129" s="119"/>
      <c r="B129" s="825"/>
      <c r="C129" s="826"/>
      <c r="D129" s="826"/>
      <c r="E129" s="826"/>
      <c r="F129" s="826"/>
      <c r="G129" s="207"/>
      <c r="H129" s="207"/>
      <c r="I129" s="79" t="str">
        <f t="shared" si="11"/>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1"/>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1"/>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1"/>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1"/>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1"/>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1"/>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1"/>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1"/>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1"/>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1"/>
        <v xml:space="preserve"> </v>
      </c>
      <c r="J139" s="116"/>
      <c r="K139" s="153"/>
      <c r="L139" s="227"/>
      <c r="M139" s="313"/>
      <c r="N139" s="313"/>
      <c r="O139" s="313"/>
      <c r="P139" s="313"/>
      <c r="Q139" s="313"/>
    </row>
    <row r="140" spans="1:19" s="100" customFormat="1" ht="15" customHeight="1" thickTop="1" thickBot="1" x14ac:dyDescent="0.25">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row>
    <row r="141" spans="1:19" s="182" customFormat="1" ht="30" customHeight="1" thickTop="1" thickBot="1" x14ac:dyDescent="0.3">
      <c r="A141" s="180"/>
      <c r="B141" s="827" t="s">
        <v>14</v>
      </c>
      <c r="C141" s="828"/>
      <c r="D141" s="828"/>
      <c r="E141" s="828"/>
      <c r="F141" s="828"/>
      <c r="G141" s="828"/>
      <c r="H141" s="828"/>
      <c r="I141" s="828"/>
      <c r="J141" s="180"/>
      <c r="K141" s="153"/>
      <c r="L141" s="227"/>
      <c r="M141" s="313"/>
      <c r="N141" s="313"/>
      <c r="O141" s="313"/>
      <c r="P141" s="313"/>
      <c r="Q141" s="313"/>
      <c r="R141" s="315"/>
      <c r="S141" s="312"/>
    </row>
    <row r="142" spans="1:19" s="100" customFormat="1" ht="15" customHeight="1" thickTop="1" thickBot="1" x14ac:dyDescent="0.25">
      <c r="A142" s="119"/>
      <c r="B142" s="822" t="s">
        <v>11</v>
      </c>
      <c r="C142" s="823"/>
      <c r="D142" s="823"/>
      <c r="E142" s="823"/>
      <c r="F142" s="824"/>
      <c r="G142" s="76" t="s">
        <v>5</v>
      </c>
      <c r="H142" s="184" t="s">
        <v>223</v>
      </c>
      <c r="I142" s="78" t="s">
        <v>7</v>
      </c>
      <c r="J142" s="116"/>
      <c r="K142" s="310"/>
      <c r="L142" s="316"/>
      <c r="M142" s="313"/>
      <c r="N142" s="313"/>
      <c r="O142" s="314"/>
      <c r="P142" s="314"/>
      <c r="Q142" s="314"/>
    </row>
    <row r="143" spans="1:19" s="100" customFormat="1" ht="15" customHeight="1" thickTop="1" thickBot="1" x14ac:dyDescent="0.25">
      <c r="A143" s="119"/>
      <c r="B143" s="825"/>
      <c r="C143" s="826"/>
      <c r="D143" s="826"/>
      <c r="E143" s="826"/>
      <c r="F143" s="826"/>
      <c r="G143" s="207"/>
      <c r="H143" s="207"/>
      <c r="I143" s="79" t="str">
        <f t="shared" ref="I143:I154" si="12">IF(OR(ISNUMBER(G143),ISNUMBER(H143)),ROUND(IF(ISNUMBER(G143),G143,0)-IF(ISNUMBER(H143),H143,0),2)," ")</f>
        <v xml:space="preserve"> </v>
      </c>
      <c r="J143" s="116"/>
      <c r="K143" s="153"/>
      <c r="L143" s="227"/>
      <c r="M143" s="314"/>
      <c r="N143" s="314"/>
      <c r="O143" s="313"/>
      <c r="P143" s="313"/>
      <c r="Q143" s="313"/>
    </row>
    <row r="144" spans="1:19" s="100" customFormat="1" ht="15" customHeight="1" thickTop="1" thickBot="1" x14ac:dyDescent="0.25">
      <c r="A144" s="119"/>
      <c r="B144" s="825"/>
      <c r="C144" s="826"/>
      <c r="D144" s="826"/>
      <c r="E144" s="826"/>
      <c r="F144" s="826"/>
      <c r="G144" s="207"/>
      <c r="H144" s="207"/>
      <c r="I144" s="79" t="str">
        <f t="shared" si="12"/>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2"/>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2"/>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2"/>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2"/>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2"/>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2"/>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2"/>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2"/>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2"/>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2"/>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K156" s="153"/>
      <c r="L156" s="227"/>
      <c r="M156" s="313"/>
      <c r="N156" s="313"/>
      <c r="O156" s="313"/>
      <c r="P156" s="313"/>
      <c r="Q156" s="313"/>
    </row>
    <row r="157" spans="1:17" s="100" customFormat="1" ht="15" customHeight="1" thickTop="1" thickBot="1" x14ac:dyDescent="0.25">
      <c r="A157" s="98"/>
      <c r="B157" s="544" t="s">
        <v>54</v>
      </c>
      <c r="C157" s="545"/>
      <c r="D157" s="545"/>
      <c r="E157" s="545"/>
      <c r="F157" s="545"/>
      <c r="G157" s="545"/>
      <c r="H157" s="545"/>
      <c r="I157" s="785"/>
      <c r="J157" s="116"/>
      <c r="L157" s="227"/>
      <c r="M157" s="313"/>
      <c r="N157" s="313"/>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c r="K164" s="139"/>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IF(M167,(H166)*E167/100,0)</f>
        <v>0</v>
      </c>
      <c r="I167" s="86"/>
      <c r="J167" s="116"/>
      <c r="L167" s="269" t="s">
        <v>188</v>
      </c>
      <c r="M167" s="373" t="b">
        <f>AND(M5,M7)</f>
        <v>0</v>
      </c>
      <c r="N167" s="270" t="s">
        <v>236</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IF($M$168,$E$168/100*G79,0)</f>
        <v>0</v>
      </c>
      <c r="H168" s="85">
        <f>IF($M$168,$E$168/100*H79,0)</f>
        <v>0</v>
      </c>
      <c r="I168" s="86" t="str">
        <f>IF($M$168,$E$168/100*I79,"")</f>
        <v/>
      </c>
      <c r="J168" s="116"/>
      <c r="L168" s="269" t="s">
        <v>228</v>
      </c>
      <c r="M168" s="373" t="b">
        <f>AND(M5,NOT(M7),E168&lt;=Réglages!M26)</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IF($M$169,$E$169/100*(G166-G79-G155),0)</f>
        <v>0</v>
      </c>
      <c r="H169" s="85">
        <f>IF($M$169,$E$169/100*(H166-H79-H155),0)</f>
        <v>0</v>
      </c>
      <c r="I169" s="86" t="str">
        <f>IF($M$169,$E$169/100*(I166-I79-I155),"")</f>
        <v/>
      </c>
      <c r="J169" s="116"/>
      <c r="L169" s="269" t="s">
        <v>229</v>
      </c>
      <c r="M169" s="373" t="b">
        <f>AND(M5,NOT(M7),E169&lt;=Réglages!M29)</f>
        <v>0</v>
      </c>
      <c r="N169" s="270" t="s">
        <v>232</v>
      </c>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00" customFormat="1" ht="15" customHeight="1" thickTop="1" thickBot="1" x14ac:dyDescent="0.25">
      <c r="A171" s="119"/>
      <c r="B171" s="836" t="s">
        <v>8</v>
      </c>
      <c r="C171" s="837"/>
      <c r="D171" s="837"/>
      <c r="E171" s="837"/>
      <c r="F171" s="837"/>
      <c r="G171" s="135">
        <f>SUM(G166:G170)</f>
        <v>0</v>
      </c>
      <c r="H171" s="363">
        <f t="shared" ref="H171:I171" si="13">SUM(H166:H170)</f>
        <v>0</v>
      </c>
      <c r="I171" s="136">
        <f t="shared" si="13"/>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39" customFormat="1" ht="15" customHeight="1" thickTop="1" thickBot="1" x14ac:dyDescent="0.25">
      <c r="A178" s="360"/>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row>
    <row r="180" spans="1:17" s="100" customFormat="1" ht="15" customHeight="1" thickTop="1" thickBot="1" x14ac:dyDescent="0.25">
      <c r="A180" s="101"/>
      <c r="B180" s="186"/>
      <c r="C180" s="324"/>
      <c r="D180" s="325"/>
      <c r="E180" s="325"/>
      <c r="F180" s="326"/>
      <c r="G180" s="326"/>
      <c r="H180" s="326"/>
      <c r="I180" s="326"/>
      <c r="J180" s="116"/>
      <c r="K180" s="153"/>
      <c r="O180" s="313"/>
      <c r="P180" s="313"/>
      <c r="Q180" s="313"/>
    </row>
    <row r="181" spans="1:17" s="100" customFormat="1" ht="1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20.25" customHeight="1" thickTop="1" thickBot="1" x14ac:dyDescent="0.25">
      <c r="A182" s="126"/>
      <c r="B182" s="794" t="s">
        <v>299</v>
      </c>
      <c r="C182" s="795"/>
      <c r="D182" s="795"/>
      <c r="E182" s="795"/>
      <c r="F182" s="795"/>
      <c r="G182" s="795"/>
      <c r="H182" s="795"/>
      <c r="I182" s="797"/>
      <c r="J182" s="127"/>
      <c r="K182" s="153"/>
      <c r="L182" s="227"/>
      <c r="M182" s="313"/>
      <c r="N182" s="313"/>
      <c r="O182" s="313"/>
      <c r="P182" s="313"/>
      <c r="Q182" s="313"/>
    </row>
    <row r="183" spans="1:17" s="100" customFormat="1" ht="15" customHeight="1" thickTop="1" thickBot="1" x14ac:dyDescent="0.25">
      <c r="A183" s="119"/>
      <c r="B183" s="309">
        <v>1</v>
      </c>
      <c r="C183" s="303"/>
      <c r="D183" s="826"/>
      <c r="E183" s="860"/>
      <c r="F183" s="860"/>
      <c r="G183" s="860"/>
      <c r="H183" s="207"/>
      <c r="I183" s="209"/>
      <c r="J183" s="116"/>
      <c r="L183" s="227"/>
      <c r="M183" s="313"/>
      <c r="N183" s="313"/>
      <c r="O183" s="248"/>
      <c r="P183" s="248"/>
      <c r="Q183" s="248"/>
    </row>
    <row r="184" spans="1:17" s="100" customFormat="1" ht="15" customHeight="1" thickTop="1" thickBot="1" x14ac:dyDescent="0.25">
      <c r="A184" s="119"/>
      <c r="B184" s="309">
        <v>2</v>
      </c>
      <c r="C184" s="303"/>
      <c r="D184" s="826"/>
      <c r="E184" s="860"/>
      <c r="F184" s="860"/>
      <c r="G184" s="860"/>
      <c r="H184" s="207"/>
      <c r="I184" s="209"/>
      <c r="J184" s="116"/>
      <c r="K184" s="153"/>
      <c r="L184" s="227"/>
      <c r="M184" s="248"/>
      <c r="N184" s="248"/>
      <c r="O184" s="313"/>
      <c r="P184" s="313"/>
      <c r="Q184" s="313"/>
    </row>
    <row r="185" spans="1:17" s="100" customFormat="1" ht="15" customHeight="1" thickTop="1" thickBot="1" x14ac:dyDescent="0.25">
      <c r="A185" s="119"/>
      <c r="B185" s="309">
        <v>3</v>
      </c>
      <c r="C185" s="303" t="s">
        <v>41</v>
      </c>
      <c r="D185" s="826" t="s">
        <v>41</v>
      </c>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hidden="1" customHeight="1" thickTop="1" thickBot="1" x14ac:dyDescent="0.25">
      <c r="A188" s="119"/>
      <c r="B188" s="836" t="s">
        <v>180</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20.25" hidden="1" customHeight="1" thickTop="1" thickBot="1" x14ac:dyDescent="0.25">
      <c r="A189" s="126"/>
      <c r="B189" s="794" t="s">
        <v>247</v>
      </c>
      <c r="C189" s="795"/>
      <c r="D189" s="795"/>
      <c r="E189" s="795"/>
      <c r="F189" s="795"/>
      <c r="G189" s="795"/>
      <c r="H189" s="795"/>
      <c r="I189" s="797"/>
      <c r="J189" s="127"/>
      <c r="K189" s="153"/>
      <c r="L189" s="227"/>
      <c r="M189" s="313"/>
      <c r="N189" s="313"/>
      <c r="O189" s="313"/>
      <c r="P189" s="313"/>
      <c r="Q189" s="313"/>
    </row>
    <row r="190" spans="1:17" s="100" customFormat="1" ht="15" hidden="1" customHeight="1" thickTop="1" thickBot="1" x14ac:dyDescent="0.25">
      <c r="A190" s="119"/>
      <c r="B190" s="309">
        <v>1</v>
      </c>
      <c r="C190" s="303"/>
      <c r="D190" s="826"/>
      <c r="E190" s="860"/>
      <c r="F190" s="860"/>
      <c r="G190" s="860"/>
      <c r="H190" s="207"/>
      <c r="I190" s="209">
        <v>2</v>
      </c>
      <c r="J190" s="116"/>
      <c r="L190" s="227"/>
      <c r="M190" s="313"/>
      <c r="N190" s="313"/>
      <c r="O190" s="248"/>
      <c r="P190" s="248"/>
      <c r="Q190" s="248"/>
    </row>
    <row r="191" spans="1:17" s="100" customFormat="1" ht="15" hidden="1" customHeight="1" thickTop="1" thickBot="1" x14ac:dyDescent="0.25">
      <c r="A191" s="119"/>
      <c r="B191" s="309">
        <v>2</v>
      </c>
      <c r="C191" s="303"/>
      <c r="D191" s="826"/>
      <c r="E191" s="860"/>
      <c r="F191" s="860"/>
      <c r="G191" s="860"/>
      <c r="H191" s="207"/>
      <c r="I191" s="209"/>
      <c r="J191" s="116"/>
      <c r="K191" s="153"/>
      <c r="L191" s="227"/>
      <c r="M191" s="248"/>
      <c r="N191" s="248"/>
      <c r="O191" s="313"/>
      <c r="P191" s="313"/>
      <c r="Q191" s="313"/>
    </row>
    <row r="192" spans="1:17" s="100" customFormat="1" ht="15" hidden="1" customHeight="1" thickTop="1" thickBot="1" x14ac:dyDescent="0.25">
      <c r="A192" s="119"/>
      <c r="B192" s="309">
        <v>3</v>
      </c>
      <c r="C192" s="303" t="s">
        <v>41</v>
      </c>
      <c r="D192" s="826" t="s">
        <v>41</v>
      </c>
      <c r="E192" s="826"/>
      <c r="F192" s="826"/>
      <c r="G192" s="826"/>
      <c r="H192" s="207"/>
      <c r="I192" s="209" t="s">
        <v>41</v>
      </c>
      <c r="J192" s="116"/>
      <c r="K192" s="153"/>
      <c r="L192" s="227"/>
      <c r="M192" s="313"/>
      <c r="N192" s="313"/>
      <c r="O192" s="313"/>
      <c r="P192" s="313"/>
      <c r="Q192" s="313"/>
    </row>
    <row r="193" spans="1:17" s="100" customFormat="1" ht="15" hidden="1" customHeight="1" thickTop="1" thickBot="1" x14ac:dyDescent="0.25">
      <c r="A193" s="119"/>
      <c r="B193" s="836" t="s">
        <v>181</v>
      </c>
      <c r="C193" s="837"/>
      <c r="D193" s="837"/>
      <c r="E193" s="837"/>
      <c r="F193" s="837"/>
      <c r="G193" s="861"/>
      <c r="H193" s="121">
        <f>SUM(H190:H192)</f>
        <v>0</v>
      </c>
      <c r="I193" s="138">
        <f>SUM(I190:I192)</f>
        <v>2</v>
      </c>
      <c r="J193" s="116"/>
      <c r="K193" s="153"/>
      <c r="L193" s="227"/>
      <c r="M193" s="313"/>
      <c r="N193" s="313"/>
      <c r="O193" s="313"/>
      <c r="P193" s="313"/>
      <c r="Q193" s="313"/>
    </row>
    <row r="194" spans="1:17" s="100" customFormat="1" ht="15" customHeight="1" thickTop="1" thickBot="1" x14ac:dyDescent="0.25">
      <c r="A194" s="119"/>
      <c r="B194" s="836" t="s">
        <v>201</v>
      </c>
      <c r="C194" s="837"/>
      <c r="D194" s="837"/>
      <c r="E194" s="837"/>
      <c r="F194" s="837"/>
      <c r="G194" s="861"/>
      <c r="H194" s="121">
        <f>SUM(H183:H187)</f>
        <v>0</v>
      </c>
      <c r="I194" s="138">
        <f>SUM(I183:I187)</f>
        <v>0</v>
      </c>
      <c r="J194" s="116"/>
      <c r="K194" s="153"/>
      <c r="L194" s="227"/>
      <c r="M194" s="313"/>
      <c r="N194" s="313"/>
      <c r="O194" s="313"/>
      <c r="P194" s="313"/>
      <c r="Q194" s="313"/>
    </row>
    <row r="195" spans="1:17" s="100" customFormat="1" ht="15" customHeight="1" thickTop="1" thickBot="1" x14ac:dyDescent="0.25">
      <c r="A195" s="106"/>
      <c r="B195" s="97"/>
      <c r="C195" s="96"/>
      <c r="D195" s="96"/>
      <c r="E195" s="96"/>
      <c r="F195" s="96"/>
      <c r="G195" s="96"/>
      <c r="H195" s="96"/>
      <c r="I195" s="96"/>
      <c r="J195" s="110"/>
      <c r="K195" s="153"/>
      <c r="L195" s="227"/>
      <c r="M195" s="313"/>
      <c r="N195" s="313"/>
      <c r="O195" s="313"/>
      <c r="P195" s="313"/>
      <c r="Q195" s="313"/>
    </row>
    <row r="196" spans="1:17" s="100" customFormat="1" ht="15" customHeight="1" thickTop="1" thickBot="1" x14ac:dyDescent="0.25">
      <c r="A196" s="98"/>
      <c r="B196" s="544" t="s">
        <v>59</v>
      </c>
      <c r="C196" s="545"/>
      <c r="D196" s="545"/>
      <c r="E196" s="545"/>
      <c r="F196" s="545"/>
      <c r="G196" s="545"/>
      <c r="H196" s="545"/>
      <c r="I196" s="785"/>
      <c r="J196" s="116"/>
      <c r="L196" s="227"/>
      <c r="M196" s="313"/>
      <c r="N196" s="313"/>
    </row>
    <row r="197" spans="1:17" s="100" customFormat="1" ht="15" customHeight="1" thickTop="1" thickBot="1" x14ac:dyDescent="0.25">
      <c r="A197" s="101"/>
      <c r="B197" s="105"/>
      <c r="C197" s="105"/>
      <c r="D197" s="105"/>
      <c r="E197" s="105"/>
      <c r="F197" s="105"/>
      <c r="G197" s="105"/>
      <c r="H197" s="105"/>
      <c r="I197" s="105"/>
      <c r="J197" s="110"/>
    </row>
    <row r="198" spans="1:17" s="100" customFormat="1" ht="15" customHeight="1" thickTop="1" thickBot="1" x14ac:dyDescent="0.25">
      <c r="A198" s="125"/>
      <c r="B198" s="590"/>
      <c r="C198" s="591"/>
      <c r="D198" s="591"/>
      <c r="E198" s="591"/>
      <c r="F198" s="591"/>
      <c r="G198" s="591"/>
      <c r="H198" s="591"/>
      <c r="I198" s="592"/>
      <c r="J198" s="116"/>
    </row>
    <row r="199" spans="1:17" s="100" customFormat="1" ht="15" customHeight="1" thickTop="1" thickBot="1" x14ac:dyDescent="0.25">
      <c r="A199" s="125"/>
      <c r="B199" s="862"/>
      <c r="C199" s="863"/>
      <c r="D199" s="863"/>
      <c r="E199" s="863"/>
      <c r="F199" s="863"/>
      <c r="G199" s="863"/>
      <c r="H199" s="863"/>
      <c r="I199" s="864"/>
      <c r="J199" s="116"/>
    </row>
    <row r="200" spans="1:17" s="100" customFormat="1" ht="15" customHeight="1" thickTop="1" thickBot="1" x14ac:dyDescent="0.25">
      <c r="A200" s="125"/>
      <c r="B200" s="862"/>
      <c r="C200" s="863"/>
      <c r="D200" s="863"/>
      <c r="E200" s="863"/>
      <c r="F200" s="863"/>
      <c r="G200" s="863"/>
      <c r="H200" s="863"/>
      <c r="I200" s="864"/>
      <c r="J200" s="116"/>
    </row>
    <row r="201" spans="1:17" s="100" customFormat="1" ht="15" customHeight="1" thickTop="1" thickBot="1" x14ac:dyDescent="0.25">
      <c r="A201" s="125"/>
      <c r="B201" s="862"/>
      <c r="C201" s="863"/>
      <c r="D201" s="863"/>
      <c r="E201" s="863"/>
      <c r="F201" s="863"/>
      <c r="G201" s="863"/>
      <c r="H201" s="863"/>
      <c r="I201" s="864"/>
      <c r="J201" s="116"/>
    </row>
    <row r="202" spans="1:17" s="100" customFormat="1" ht="15" customHeight="1" thickTop="1" thickBot="1" x14ac:dyDescent="0.25">
      <c r="A202" s="125"/>
      <c r="B202" s="862"/>
      <c r="C202" s="863"/>
      <c r="D202" s="863"/>
      <c r="E202" s="863"/>
      <c r="F202" s="863"/>
      <c r="G202" s="863"/>
      <c r="H202" s="863"/>
      <c r="I202" s="864"/>
      <c r="J202" s="116"/>
    </row>
    <row r="203" spans="1:17" s="100" customFormat="1" ht="15" customHeight="1" thickTop="1" thickBot="1" x14ac:dyDescent="0.25">
      <c r="A203" s="125"/>
      <c r="B203" s="862"/>
      <c r="C203" s="863"/>
      <c r="D203" s="863"/>
      <c r="E203" s="863"/>
      <c r="F203" s="863"/>
      <c r="G203" s="863"/>
      <c r="H203" s="863"/>
      <c r="I203" s="864"/>
      <c r="J203" s="116"/>
    </row>
    <row r="204" spans="1:17" s="100" customFormat="1" ht="15" customHeight="1" thickTop="1" thickBot="1" x14ac:dyDescent="0.25">
      <c r="A204" s="125"/>
      <c r="B204" s="865"/>
      <c r="C204" s="866"/>
      <c r="D204" s="866"/>
      <c r="E204" s="866"/>
      <c r="F204" s="866"/>
      <c r="G204" s="866"/>
      <c r="H204" s="866"/>
      <c r="I204" s="867"/>
      <c r="J204" s="116"/>
    </row>
    <row r="205" spans="1:17" ht="25.35" customHeight="1" thickTop="1" thickBot="1" x14ac:dyDescent="0.25">
      <c r="A205" s="129"/>
      <c r="B205" s="868" t="s">
        <v>60</v>
      </c>
      <c r="C205" s="869"/>
      <c r="D205" s="869"/>
      <c r="E205" s="869"/>
      <c r="F205" s="869"/>
      <c r="G205" s="869"/>
      <c r="H205" s="869"/>
      <c r="I205" s="869"/>
      <c r="J205" s="130"/>
      <c r="K205" s="100"/>
      <c r="L205" s="100"/>
      <c r="M205" s="100"/>
      <c r="N205" s="100"/>
      <c r="O205" s="100"/>
      <c r="P205" s="100"/>
      <c r="Q205" s="100"/>
    </row>
    <row r="206" spans="1:17" ht="25.35" customHeight="1" thickTop="1" thickBot="1" x14ac:dyDescent="0.25">
      <c r="A206" s="129"/>
      <c r="B206" s="870"/>
      <c r="C206" s="871"/>
      <c r="D206" s="871"/>
      <c r="E206" s="871"/>
      <c r="F206" s="871"/>
      <c r="G206" s="871"/>
      <c r="H206" s="871"/>
      <c r="I206" s="871"/>
      <c r="J206" s="130"/>
      <c r="L206" s="100"/>
      <c r="M206" s="100"/>
      <c r="N206" s="100"/>
    </row>
    <row r="207" spans="1:17" ht="25.35" customHeight="1" thickTop="1" thickBot="1" x14ac:dyDescent="0.25">
      <c r="A207" s="131"/>
      <c r="B207" s="870"/>
      <c r="C207" s="869"/>
      <c r="D207" s="869"/>
      <c r="E207" s="869"/>
      <c r="F207" s="869"/>
      <c r="G207" s="869"/>
      <c r="H207" s="869"/>
      <c r="I207" s="869"/>
      <c r="J207" s="130"/>
    </row>
    <row r="208" spans="1:17" ht="30.75" customHeight="1" thickTop="1" thickBot="1" x14ac:dyDescent="0.25">
      <c r="A208" s="98"/>
      <c r="B208" s="544" t="s">
        <v>331</v>
      </c>
      <c r="C208" s="545"/>
      <c r="D208" s="545"/>
      <c r="E208" s="545"/>
      <c r="F208" s="545"/>
      <c r="G208" s="545"/>
      <c r="H208" s="545"/>
      <c r="I208" s="785"/>
      <c r="J208" s="116"/>
    </row>
    <row r="209" spans="1:11" ht="12" customHeight="1" thickTop="1" thickBot="1" x14ac:dyDescent="0.25">
      <c r="A209" s="106"/>
      <c r="B209" s="112"/>
      <c r="C209" s="112"/>
      <c r="D209" s="112"/>
      <c r="E209" s="186"/>
      <c r="F209" s="112"/>
      <c r="G209" s="112"/>
      <c r="H209" s="112"/>
      <c r="I209" s="112"/>
      <c r="J209" s="106"/>
    </row>
    <row r="210" spans="1:11" ht="33" customHeight="1" thickTop="1" x14ac:dyDescent="0.2">
      <c r="B210" s="872" t="s">
        <v>308</v>
      </c>
      <c r="C210" s="873"/>
      <c r="D210" s="873"/>
      <c r="E210" s="873"/>
      <c r="F210" s="873"/>
      <c r="G210" s="873"/>
      <c r="H210" s="873"/>
      <c r="I210" s="874"/>
      <c r="J210" s="442"/>
      <c r="K210" s="443"/>
    </row>
    <row r="211" spans="1:11" ht="33" customHeight="1" x14ac:dyDescent="0.2">
      <c r="B211" s="857" t="s">
        <v>319</v>
      </c>
      <c r="C211" s="858"/>
      <c r="D211" s="858"/>
      <c r="E211" s="858"/>
      <c r="F211" s="858"/>
      <c r="G211" s="858"/>
      <c r="H211" s="858"/>
      <c r="I211" s="859"/>
      <c r="J211" s="443"/>
      <c r="K211" s="443"/>
    </row>
    <row r="212" spans="1:11" ht="33" customHeight="1" x14ac:dyDescent="0.2">
      <c r="B212" s="857" t="s">
        <v>309</v>
      </c>
      <c r="C212" s="858"/>
      <c r="D212" s="858"/>
      <c r="E212" s="858"/>
      <c r="F212" s="858"/>
      <c r="G212" s="858"/>
      <c r="H212" s="858"/>
      <c r="I212" s="859"/>
      <c r="J212" s="443"/>
      <c r="K212" s="443"/>
    </row>
    <row r="213" spans="1:11" ht="33" customHeight="1" x14ac:dyDescent="0.2">
      <c r="B213" s="857" t="s">
        <v>320</v>
      </c>
      <c r="C213" s="858"/>
      <c r="D213" s="858"/>
      <c r="E213" s="858"/>
      <c r="F213" s="858"/>
      <c r="G213" s="858"/>
      <c r="H213" s="858"/>
      <c r="I213" s="859"/>
      <c r="J213" s="443"/>
      <c r="K213" s="443"/>
    </row>
    <row r="214" spans="1:11" ht="33" customHeight="1" x14ac:dyDescent="0.2">
      <c r="B214" s="857" t="s">
        <v>321</v>
      </c>
      <c r="C214" s="858"/>
      <c r="D214" s="858"/>
      <c r="E214" s="858"/>
      <c r="F214" s="858"/>
      <c r="G214" s="858"/>
      <c r="H214" s="858"/>
      <c r="I214" s="859"/>
      <c r="J214" s="443"/>
      <c r="K214" s="443"/>
    </row>
    <row r="215" spans="1:11" ht="60.75" customHeight="1" x14ac:dyDescent="0.2">
      <c r="B215" s="857" t="s">
        <v>311</v>
      </c>
      <c r="C215" s="858"/>
      <c r="D215" s="858"/>
      <c r="E215" s="858"/>
      <c r="F215" s="858"/>
      <c r="G215" s="858"/>
      <c r="H215" s="858"/>
      <c r="I215" s="859"/>
      <c r="J215" s="443"/>
      <c r="K215" s="443"/>
    </row>
    <row r="216" spans="1:11" ht="33" customHeight="1" x14ac:dyDescent="0.2">
      <c r="B216" s="857" t="s">
        <v>312</v>
      </c>
      <c r="C216" s="858"/>
      <c r="D216" s="858"/>
      <c r="E216" s="858"/>
      <c r="F216" s="858"/>
      <c r="G216" s="858"/>
      <c r="H216" s="858"/>
      <c r="I216" s="859"/>
      <c r="J216" s="443"/>
      <c r="K216" s="443"/>
    </row>
    <row r="217" spans="1:11" ht="33" customHeight="1" x14ac:dyDescent="0.2">
      <c r="B217" s="857" t="s">
        <v>313</v>
      </c>
      <c r="C217" s="858"/>
      <c r="D217" s="858"/>
      <c r="E217" s="858"/>
      <c r="F217" s="858"/>
      <c r="G217" s="858"/>
      <c r="H217" s="858"/>
      <c r="I217" s="859"/>
      <c r="J217" s="443"/>
      <c r="K217" s="443"/>
    </row>
    <row r="218" spans="1:11" ht="33" customHeight="1" thickBot="1" x14ac:dyDescent="0.25">
      <c r="B218" s="875" t="str">
        <f>IF(OR(D9="Petite entreprise",D9="Moyenne entreprise", D9="Grande entreprise",D9="Autre établissement privé à but non lucratif"), "▪  m’engager à ne pas avoir initié de travaux liés au projet déposé.", "")</f>
        <v/>
      </c>
      <c r="C218" s="876"/>
      <c r="D218" s="876"/>
      <c r="E218" s="876"/>
      <c r="F218" s="876"/>
      <c r="G218" s="876"/>
      <c r="H218" s="876"/>
      <c r="I218" s="877"/>
      <c r="J218" s="444"/>
      <c r="K218" s="443"/>
    </row>
    <row r="219" spans="1:11" ht="16.5" customHeight="1" thickTop="1" thickBot="1" x14ac:dyDescent="0.25">
      <c r="A219" s="106"/>
      <c r="B219" s="455"/>
      <c r="C219" s="89"/>
      <c r="D219" s="89"/>
      <c r="E219" s="89"/>
      <c r="F219" s="89"/>
      <c r="G219" s="89"/>
      <c r="H219" s="89"/>
      <c r="I219" s="89"/>
      <c r="J219" s="456"/>
    </row>
    <row r="220" spans="1:11" ht="16.5" customHeight="1" thickTop="1" thickBot="1" x14ac:dyDescent="0.25">
      <c r="A220" s="106"/>
      <c r="B220" s="187"/>
      <c r="C220" s="615" t="s">
        <v>186</v>
      </c>
      <c r="D220" s="617"/>
      <c r="E220" s="188"/>
      <c r="F220" s="893" t="s">
        <v>332</v>
      </c>
      <c r="G220" s="894"/>
      <c r="H220" s="894"/>
      <c r="I220" s="895"/>
      <c r="J220" s="106"/>
    </row>
    <row r="221" spans="1:11" ht="16.5" customHeight="1" thickTop="1" thickBot="1" x14ac:dyDescent="0.25">
      <c r="A221" s="106"/>
      <c r="B221" s="187"/>
      <c r="C221" s="189" t="s">
        <v>2</v>
      </c>
      <c r="D221" s="190" t="s">
        <v>1</v>
      </c>
      <c r="E221" s="188"/>
      <c r="F221" s="885" t="s">
        <v>2</v>
      </c>
      <c r="G221" s="886"/>
      <c r="H221" s="887" t="s">
        <v>1</v>
      </c>
      <c r="I221" s="888"/>
      <c r="J221" s="106"/>
    </row>
    <row r="222" spans="1:11" ht="16.5" customHeight="1" thickTop="1" thickBot="1" x14ac:dyDescent="0.25">
      <c r="A222" s="106"/>
      <c r="B222" s="191"/>
      <c r="C222" s="196" t="str">
        <f>IF(VoletGeneral!B155="","",VoletGeneral!B155)</f>
        <v/>
      </c>
      <c r="D222" s="197" t="str">
        <f>IF(VoletGeneral!E155="","",VoletGeneral!E155)</f>
        <v/>
      </c>
      <c r="E222" s="188"/>
      <c r="F222" s="889" t="str">
        <f>IF(D16="","",D16)</f>
        <v/>
      </c>
      <c r="G222" s="890"/>
      <c r="H222" s="891" t="str">
        <f>IF(D15="","",D15)</f>
        <v/>
      </c>
      <c r="I222" s="892"/>
      <c r="J222" s="192"/>
    </row>
    <row r="223" spans="1:11" ht="16.5" customHeight="1" thickTop="1" thickBot="1" x14ac:dyDescent="0.25">
      <c r="A223" s="106"/>
      <c r="B223" s="106"/>
      <c r="C223" s="198"/>
      <c r="D223" s="97"/>
      <c r="E223" s="193"/>
      <c r="F223" s="618" t="s">
        <v>30</v>
      </c>
      <c r="G223" s="619"/>
      <c r="H223" s="619"/>
      <c r="I223" s="622"/>
      <c r="J223" s="192"/>
    </row>
    <row r="224" spans="1:11" ht="13.5" thickTop="1" thickBot="1" x14ac:dyDescent="0.25">
      <c r="A224" s="106"/>
      <c r="B224" s="187"/>
      <c r="C224" s="615" t="s">
        <v>29</v>
      </c>
      <c r="D224" s="617"/>
      <c r="E224" s="194"/>
      <c r="F224" s="627" t="str">
        <f>IF(D17="","",D17)</f>
        <v/>
      </c>
      <c r="G224" s="628"/>
      <c r="H224" s="628"/>
      <c r="I224" s="630"/>
      <c r="J224" s="192"/>
    </row>
    <row r="225" spans="1:10" ht="13.5" thickTop="1" thickBot="1" x14ac:dyDescent="0.25">
      <c r="A225" s="106"/>
      <c r="B225" s="187"/>
      <c r="C225" s="883"/>
      <c r="D225" s="884"/>
      <c r="E225" s="194"/>
      <c r="F225" s="97"/>
      <c r="G225" s="97"/>
      <c r="H225" s="97"/>
      <c r="I225" s="97"/>
      <c r="J225" s="192"/>
    </row>
    <row r="226" spans="1:10" ht="13.5" thickTop="1" thickBot="1" x14ac:dyDescent="0.25">
      <c r="A226" s="106"/>
      <c r="B226" s="187"/>
      <c r="C226" s="878"/>
      <c r="D226" s="879"/>
      <c r="E226" s="194"/>
      <c r="F226" s="880" t="s">
        <v>351</v>
      </c>
      <c r="G226" s="880"/>
      <c r="H226" s="880"/>
      <c r="I226" s="880"/>
      <c r="J226" s="106"/>
    </row>
    <row r="227" spans="1:10" ht="13.5" thickTop="1" thickBot="1" x14ac:dyDescent="0.25">
      <c r="A227" s="106"/>
      <c r="B227" s="187"/>
      <c r="C227" s="878"/>
      <c r="D227" s="879"/>
      <c r="E227" s="188"/>
      <c r="F227" s="639"/>
      <c r="G227" s="640"/>
      <c r="H227" s="640"/>
      <c r="I227" s="641"/>
      <c r="J227" s="106"/>
    </row>
    <row r="228" spans="1:10" ht="13.5" thickTop="1" thickBot="1" x14ac:dyDescent="0.25">
      <c r="A228" s="106"/>
      <c r="B228" s="187"/>
      <c r="C228" s="878"/>
      <c r="D228" s="879"/>
      <c r="E228" s="188"/>
      <c r="F228" s="642"/>
      <c r="G228" s="643"/>
      <c r="H228" s="643"/>
      <c r="I228" s="644"/>
      <c r="J228" s="106"/>
    </row>
    <row r="229" spans="1:10" ht="13.5" thickTop="1" thickBot="1" x14ac:dyDescent="0.25">
      <c r="A229" s="106"/>
      <c r="B229" s="187"/>
      <c r="C229" s="878"/>
      <c r="D229" s="879"/>
      <c r="E229" s="188"/>
      <c r="F229" s="642"/>
      <c r="G229" s="643"/>
      <c r="H229" s="643"/>
      <c r="I229" s="644"/>
      <c r="J229" s="106"/>
    </row>
    <row r="230" spans="1:10" ht="13.5" thickTop="1" thickBot="1" x14ac:dyDescent="0.25">
      <c r="A230" s="106"/>
      <c r="B230" s="187"/>
      <c r="C230" s="878"/>
      <c r="D230" s="879"/>
      <c r="E230" s="188"/>
      <c r="F230" s="642"/>
      <c r="G230" s="643"/>
      <c r="H230" s="643"/>
      <c r="I230" s="644"/>
      <c r="J230" s="106"/>
    </row>
    <row r="231" spans="1:10" ht="13.5" thickTop="1" thickBot="1" x14ac:dyDescent="0.25">
      <c r="A231" s="106"/>
      <c r="B231" s="187"/>
      <c r="C231" s="878"/>
      <c r="D231" s="879"/>
      <c r="E231" s="188"/>
      <c r="F231" s="642"/>
      <c r="G231" s="643"/>
      <c r="H231" s="643"/>
      <c r="I231" s="644"/>
      <c r="J231" s="106"/>
    </row>
    <row r="232" spans="1:10" ht="13.5" thickTop="1" thickBot="1" x14ac:dyDescent="0.25">
      <c r="A232" s="112"/>
      <c r="B232" s="187"/>
      <c r="C232" s="881"/>
      <c r="D232" s="882"/>
      <c r="E232" s="188"/>
      <c r="F232" s="645"/>
      <c r="G232" s="646"/>
      <c r="H232" s="646"/>
      <c r="I232" s="647"/>
      <c r="J232" s="106"/>
    </row>
    <row r="233" spans="1:10" s="142" customFormat="1" ht="12.75" thickTop="1" x14ac:dyDescent="0.2">
      <c r="A233" s="457"/>
      <c r="B233" s="457"/>
      <c r="C233" s="457"/>
      <c r="D233" s="457"/>
      <c r="E233" s="457"/>
      <c r="F233" s="457"/>
      <c r="G233" s="457"/>
      <c r="H233" s="457"/>
      <c r="I233" s="457"/>
      <c r="J233" s="457"/>
    </row>
    <row r="234" spans="1:10" s="142" customFormat="1" ht="11.25" x14ac:dyDescent="0.2">
      <c r="J234" s="143"/>
    </row>
    <row r="235" spans="1:10" s="142" customFormat="1" ht="11.25" x14ac:dyDescent="0.2">
      <c r="J235" s="143"/>
    </row>
    <row r="236" spans="1:10" s="142" customFormat="1" ht="11.25" x14ac:dyDescent="0.2">
      <c r="J236" s="143"/>
    </row>
    <row r="237" spans="1:10" s="142" customFormat="1" ht="11.25" x14ac:dyDescent="0.2">
      <c r="J237" s="143"/>
    </row>
    <row r="238" spans="1:10" s="142" customFormat="1" ht="11.25" x14ac:dyDescent="0.2">
      <c r="J238" s="143"/>
    </row>
    <row r="239" spans="1:10" s="142" customFormat="1" ht="11.25" x14ac:dyDescent="0.2">
      <c r="J239" s="143"/>
    </row>
    <row r="240" spans="1:10" s="142" customFormat="1" ht="11.25" x14ac:dyDescent="0.2">
      <c r="J240" s="143"/>
    </row>
    <row r="241" spans="10:10" s="142" customFormat="1" ht="11.25" x14ac:dyDescent="0.2">
      <c r="J241" s="143"/>
    </row>
    <row r="242" spans="10:10" s="142" customFormat="1" ht="11.25" x14ac:dyDescent="0.2">
      <c r="J242" s="143"/>
    </row>
    <row r="243" spans="10:10" s="142" customFormat="1" ht="11.25" x14ac:dyDescent="0.2">
      <c r="J243" s="143"/>
    </row>
    <row r="244" spans="10:10" s="142" customFormat="1" ht="11.25" x14ac:dyDescent="0.2">
      <c r="J244" s="143"/>
    </row>
    <row r="245" spans="10:10" s="142" customFormat="1" ht="11.25" x14ac:dyDescent="0.2">
      <c r="J245" s="143"/>
    </row>
    <row r="246" spans="10:10" s="142" customFormat="1" ht="11.25" x14ac:dyDescent="0.2">
      <c r="J246" s="143"/>
    </row>
    <row r="247" spans="10:10" s="142" customFormat="1" ht="11.25" x14ac:dyDescent="0.2">
      <c r="J247" s="143"/>
    </row>
    <row r="248" spans="10:10" ht="11.25" hidden="1" x14ac:dyDescent="0.2"/>
    <row r="249" spans="10:10" ht="11.25" hidden="1" x14ac:dyDescent="0.2"/>
    <row r="250" spans="10:10" ht="11.25" hidden="1" x14ac:dyDescent="0.2"/>
    <row r="251" spans="10:10" ht="11.25" hidden="1" x14ac:dyDescent="0.2"/>
    <row r="252" spans="10:10" ht="11.25" hidden="1" x14ac:dyDescent="0.2"/>
    <row r="253" spans="10:10" ht="11.25" hidden="1" x14ac:dyDescent="0.2"/>
    <row r="254" spans="10:10" ht="11.25" hidden="1" x14ac:dyDescent="0.2"/>
    <row r="255" spans="10:10" ht="11.25" hidden="1" x14ac:dyDescent="0.2"/>
    <row r="256" spans="10:10"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7.25" hidden="1" customHeight="1" x14ac:dyDescent="0.2"/>
    <row r="1074" ht="17.25" hidden="1" customHeight="1" x14ac:dyDescent="0.2"/>
    <row r="1075" ht="17.25" hidden="1" customHeight="1" x14ac:dyDescent="0.2"/>
    <row r="1076" ht="17.25" hidden="1" customHeight="1" x14ac:dyDescent="0.2"/>
    <row r="1077" ht="17.25" hidden="1" customHeight="1" x14ac:dyDescent="0.2"/>
    <row r="1078" ht="17.25" hidden="1" customHeight="1" x14ac:dyDescent="0.2"/>
    <row r="1079" ht="17.25" hidden="1" customHeight="1" x14ac:dyDescent="0.2"/>
    <row r="1080" ht="17.25" hidden="1" customHeight="1" x14ac:dyDescent="0.2"/>
  </sheetData>
  <sheetProtection algorithmName="SHA-512" hashValue="lzfqNA1UKCz2zaAA2Gb3omQ8ELimvbxU58VNcZbD8MxJNmuDE2ayhKfPPOKUTOlM/xFpPTeYahPrtTxGGlWgwg==" saltValue="lXpvCTXBOeMBBktSO1yprA==" spinCount="100000" sheet="1" objects="1" scenarios="1" selectLockedCells="1"/>
  <dataConsolidate/>
  <mergeCells count="222">
    <mergeCell ref="B218:I218"/>
    <mergeCell ref="F223:I223"/>
    <mergeCell ref="C224:D224"/>
    <mergeCell ref="F224:I224"/>
    <mergeCell ref="C226:D226"/>
    <mergeCell ref="F226:I226"/>
    <mergeCell ref="C227:D227"/>
    <mergeCell ref="F227:I232"/>
    <mergeCell ref="C228:D228"/>
    <mergeCell ref="C229:D229"/>
    <mergeCell ref="C230:D230"/>
    <mergeCell ref="C231:D231"/>
    <mergeCell ref="C232:D232"/>
    <mergeCell ref="C225:D225"/>
    <mergeCell ref="F221:G221"/>
    <mergeCell ref="H221:I221"/>
    <mergeCell ref="F222:G222"/>
    <mergeCell ref="H222:I222"/>
    <mergeCell ref="C220:D220"/>
    <mergeCell ref="F220:I220"/>
    <mergeCell ref="B214:I214"/>
    <mergeCell ref="B215:I215"/>
    <mergeCell ref="B216:I216"/>
    <mergeCell ref="B217:I217"/>
    <mergeCell ref="D183:G183"/>
    <mergeCell ref="D184:G184"/>
    <mergeCell ref="D185:G185"/>
    <mergeCell ref="D186:G186"/>
    <mergeCell ref="D187:G187"/>
    <mergeCell ref="B188:G188"/>
    <mergeCell ref="B189:I189"/>
    <mergeCell ref="D190:G190"/>
    <mergeCell ref="D191:G191"/>
    <mergeCell ref="D192:G192"/>
    <mergeCell ref="B193:G193"/>
    <mergeCell ref="B194:G194"/>
    <mergeCell ref="B211:I211"/>
    <mergeCell ref="B212:I212"/>
    <mergeCell ref="B213:I213"/>
    <mergeCell ref="B196:I196"/>
    <mergeCell ref="B198:I204"/>
    <mergeCell ref="B205:I207"/>
    <mergeCell ref="B208:I208"/>
    <mergeCell ref="B210:I210"/>
    <mergeCell ref="B176:D176"/>
    <mergeCell ref="E176:F176"/>
    <mergeCell ref="B179:I179"/>
    <mergeCell ref="B181:C181"/>
    <mergeCell ref="D181:G181"/>
    <mergeCell ref="B182:I182"/>
    <mergeCell ref="B173:D173"/>
    <mergeCell ref="E173:F173"/>
    <mergeCell ref="B174:D174"/>
    <mergeCell ref="E174:F174"/>
    <mergeCell ref="B175:D175"/>
    <mergeCell ref="E175:F175"/>
    <mergeCell ref="B177:D177"/>
    <mergeCell ref="E177:F177"/>
    <mergeCell ref="G175:I177"/>
    <mergeCell ref="B166:F166"/>
    <mergeCell ref="B167:D167"/>
    <mergeCell ref="B168:D168"/>
    <mergeCell ref="B169:D169"/>
    <mergeCell ref="B170:D170"/>
    <mergeCell ref="B171:F171"/>
    <mergeCell ref="B153:F153"/>
    <mergeCell ref="B154:F154"/>
    <mergeCell ref="B155:F155"/>
    <mergeCell ref="B157:I157"/>
    <mergeCell ref="B158:I158"/>
    <mergeCell ref="B165:F165"/>
    <mergeCell ref="B147:F147"/>
    <mergeCell ref="B148:F148"/>
    <mergeCell ref="B149:F149"/>
    <mergeCell ref="B150:F150"/>
    <mergeCell ref="B151:F151"/>
    <mergeCell ref="B152:F152"/>
    <mergeCell ref="B141:I141"/>
    <mergeCell ref="B142:F142"/>
    <mergeCell ref="B143:F143"/>
    <mergeCell ref="B144:F144"/>
    <mergeCell ref="B145:F145"/>
    <mergeCell ref="B146:F146"/>
    <mergeCell ref="B135:F135"/>
    <mergeCell ref="B136:F136"/>
    <mergeCell ref="B137:F137"/>
    <mergeCell ref="B138:F138"/>
    <mergeCell ref="B139:F139"/>
    <mergeCell ref="B140:F140"/>
    <mergeCell ref="B129:F129"/>
    <mergeCell ref="B130:F130"/>
    <mergeCell ref="B131:F131"/>
    <mergeCell ref="B132:F132"/>
    <mergeCell ref="B133:F133"/>
    <mergeCell ref="B134:F134"/>
    <mergeCell ref="B123:F123"/>
    <mergeCell ref="B124:F124"/>
    <mergeCell ref="B125:F125"/>
    <mergeCell ref="B126:I126"/>
    <mergeCell ref="B127:F127"/>
    <mergeCell ref="B128:F128"/>
    <mergeCell ref="B117:F117"/>
    <mergeCell ref="B118:F118"/>
    <mergeCell ref="B119:F119"/>
    <mergeCell ref="B120:F120"/>
    <mergeCell ref="B121:F121"/>
    <mergeCell ref="B122:F122"/>
    <mergeCell ref="B111:F111"/>
    <mergeCell ref="B112:F112"/>
    <mergeCell ref="B113:F113"/>
    <mergeCell ref="B114:F114"/>
    <mergeCell ref="B115:F115"/>
    <mergeCell ref="B116:F116"/>
    <mergeCell ref="B105:F105"/>
    <mergeCell ref="B106:F106"/>
    <mergeCell ref="B107:F107"/>
    <mergeCell ref="B108:F108"/>
    <mergeCell ref="B109:F109"/>
    <mergeCell ref="B110:I110"/>
    <mergeCell ref="B99:F99"/>
    <mergeCell ref="B100:F100"/>
    <mergeCell ref="B101:F101"/>
    <mergeCell ref="B102:F102"/>
    <mergeCell ref="B103:F103"/>
    <mergeCell ref="B104:F104"/>
    <mergeCell ref="B93:F93"/>
    <mergeCell ref="B94:F94"/>
    <mergeCell ref="B95:F95"/>
    <mergeCell ref="B96:I96"/>
    <mergeCell ref="B97:F97"/>
    <mergeCell ref="B98:F98"/>
    <mergeCell ref="B87:F87"/>
    <mergeCell ref="B88:F88"/>
    <mergeCell ref="B89:F89"/>
    <mergeCell ref="B90:F90"/>
    <mergeCell ref="B91:F91"/>
    <mergeCell ref="B92:F92"/>
    <mergeCell ref="B81:F81"/>
    <mergeCell ref="B82:I82"/>
    <mergeCell ref="B83:F83"/>
    <mergeCell ref="B84:F84"/>
    <mergeCell ref="B85:F85"/>
    <mergeCell ref="B86:F86"/>
    <mergeCell ref="B74:C74"/>
    <mergeCell ref="B75:F75"/>
    <mergeCell ref="B76:F76"/>
    <mergeCell ref="B77:F77"/>
    <mergeCell ref="B79:E79"/>
    <mergeCell ref="B80:I80"/>
    <mergeCell ref="B68:C68"/>
    <mergeCell ref="B69:C69"/>
    <mergeCell ref="B70:C70"/>
    <mergeCell ref="B71:C71"/>
    <mergeCell ref="B72:C72"/>
    <mergeCell ref="B73:C73"/>
    <mergeCell ref="B78:F78"/>
    <mergeCell ref="B62:I62"/>
    <mergeCell ref="B63:C63"/>
    <mergeCell ref="B64:C64"/>
    <mergeCell ref="B65:C65"/>
    <mergeCell ref="B66:C66"/>
    <mergeCell ref="B67:C67"/>
    <mergeCell ref="B56:C56"/>
    <mergeCell ref="B57:C57"/>
    <mergeCell ref="B58:C58"/>
    <mergeCell ref="B59:C59"/>
    <mergeCell ref="B60:C60"/>
    <mergeCell ref="B61:F61"/>
    <mergeCell ref="B37:C37"/>
    <mergeCell ref="B38:C38"/>
    <mergeCell ref="B39:C39"/>
    <mergeCell ref="B40:C40"/>
    <mergeCell ref="B51:C51"/>
    <mergeCell ref="B52:C52"/>
    <mergeCell ref="B53:C53"/>
    <mergeCell ref="B54:C54"/>
    <mergeCell ref="B55:C55"/>
    <mergeCell ref="B45:F45"/>
    <mergeCell ref="B46:I46"/>
    <mergeCell ref="B47:C47"/>
    <mergeCell ref="B48:I48"/>
    <mergeCell ref="B49:C49"/>
    <mergeCell ref="B50:C50"/>
    <mergeCell ref="A1:E3"/>
    <mergeCell ref="F1:I1"/>
    <mergeCell ref="F2:G2"/>
    <mergeCell ref="H2:I2"/>
    <mergeCell ref="F3:G3"/>
    <mergeCell ref="H3:I3"/>
    <mergeCell ref="B12:I12"/>
    <mergeCell ref="D15:I15"/>
    <mergeCell ref="D16:I16"/>
    <mergeCell ref="D14:I14"/>
    <mergeCell ref="B5:I5"/>
    <mergeCell ref="D7:I7"/>
    <mergeCell ref="D8:I8"/>
    <mergeCell ref="D9:I9"/>
    <mergeCell ref="D10:I10"/>
    <mergeCell ref="B31:D31"/>
    <mergeCell ref="D25:I25"/>
    <mergeCell ref="B43:C43"/>
    <mergeCell ref="B44:C44"/>
    <mergeCell ref="B27:C27"/>
    <mergeCell ref="D27:I27"/>
    <mergeCell ref="B29:I29"/>
    <mergeCell ref="B30:I30"/>
    <mergeCell ref="D17:I17"/>
    <mergeCell ref="D18:I18"/>
    <mergeCell ref="B41:C41"/>
    <mergeCell ref="B42:C42"/>
    <mergeCell ref="B26:C26"/>
    <mergeCell ref="D26:I26"/>
    <mergeCell ref="D19:I19"/>
    <mergeCell ref="B22:I22"/>
    <mergeCell ref="B24:C24"/>
    <mergeCell ref="D24:I24"/>
    <mergeCell ref="B25:C25"/>
    <mergeCell ref="B32:C32"/>
    <mergeCell ref="B33:C33"/>
    <mergeCell ref="B34:C34"/>
    <mergeCell ref="B35:C35"/>
    <mergeCell ref="B36:C36"/>
  </mergeCells>
  <conditionalFormatting sqref="B49:H60">
    <cfRule type="expression" dxfId="196" priority="1">
      <formula>$M$24</formula>
    </cfRule>
  </conditionalFormatting>
  <conditionalFormatting sqref="C160:D161 B168:H169 B175:F175">
    <cfRule type="expression" dxfId="195" priority="11">
      <formula>($M$22)</formula>
    </cfRule>
  </conditionalFormatting>
  <conditionalFormatting sqref="E170">
    <cfRule type="expression" dxfId="194" priority="12">
      <formula>NOT($M$9)</formula>
    </cfRule>
  </conditionalFormatting>
  <conditionalFormatting sqref="G77:H78">
    <cfRule type="expression" dxfId="193" priority="7">
      <formula>$M$25</formula>
    </cfRule>
  </conditionalFormatting>
  <conditionalFormatting sqref="H33:H44 B63:I74 H83:H94 H97:H108 H111:H122 H128:H139 H143:H154 E167">
    <cfRule type="expression" dxfId="192" priority="9">
      <formula>$M$24</formula>
    </cfRule>
  </conditionalFormatting>
  <conditionalFormatting sqref="I32:I45 L48 I63:I77 I79 I81 I83:I95 I97:I109 I111:I125 I127:I140 I142:I155 I165:I171 B167:H167">
    <cfRule type="expression" dxfId="191" priority="10">
      <formula>($M$20)</formula>
    </cfRule>
  </conditionalFormatting>
  <conditionalFormatting sqref="I47 I49:I61">
    <cfRule type="expression" dxfId="190" priority="6">
      <formula>($M$20)</formula>
    </cfRule>
  </conditionalFormatting>
  <dataValidations count="12">
    <dataValidation type="decimal" allowBlank="1" showInputMessage="1" showErrorMessage="1" sqref="D161" xr:uid="{00000000-0002-0000-0300-000000000000}">
      <formula1>0</formula1>
      <formula2>D160</formula2>
    </dataValidation>
    <dataValidation type="custom" allowBlank="1" showInputMessage="1" showErrorMessage="1" error="Valeur impossible (suppérieure au taux maximum ou partenaire inéligible)." sqref="E168" xr:uid="{00000000-0002-0000-0300-000001000000}">
      <formula1>$M$168</formula1>
    </dataValidation>
    <dataValidation type="custom" allowBlank="1" showInputMessage="1" showErrorMessage="1" sqref="E167" xr:uid="{00000000-0002-0000-0300-000002000000}">
      <formula1>$M$167</formula1>
    </dataValidation>
    <dataValidation type="custom" allowBlank="1" showInputMessage="1" showErrorMessage="1" sqref="H33:H44 H143:H154 E63:I74 H83:H94 H97:H108 H111:H122 H128:H139 B63:C74 G77:H78 B49:C60 E49:H60" xr:uid="{00000000-0002-0000-0300-000003000000}">
      <formula1>$M$5</formula1>
    </dataValidation>
    <dataValidation type="custom" allowBlank="1" showInputMessage="1" showErrorMessage="1" error="Valeur impossible (suppérieure au taux maximum ou partenaire inéligible)." sqref="E169" xr:uid="{00000000-0002-0000-0300-000004000000}">
      <formula1>$M$169</formula1>
    </dataValidation>
    <dataValidation operator="lessThan" allowBlank="1" showInputMessage="1" showErrorMessage="1" sqref="H123" xr:uid="{00000000-0002-0000-0300-000005000000}"/>
    <dataValidation type="custom" allowBlank="1" showInputMessage="1" showErrorMessage="1" sqref="H61" xr:uid="{F4941204-E6CC-4763-9E1F-3FA7DEF09717}">
      <formula1>0</formula1>
    </dataValidation>
    <dataValidation type="custom" allowBlank="1" showInputMessage="1" showErrorMessage="1" sqref="E170" xr:uid="{00000000-0002-0000-0300-000008000000}">
      <formula1>$M$9</formula1>
    </dataValidation>
    <dataValidation operator="greaterThanOrEqual" allowBlank="1" showInputMessage="1" showErrorMessage="1" sqref="E33:E44" xr:uid="{00000000-0002-0000-0300-000009000000}"/>
    <dataValidation type="list" allowBlank="1" showInputMessage="1" showErrorMessage="1" sqref="D14:I14" xr:uid="{00000000-0002-0000-0300-00000A000000}">
      <formula1>list_civilité</formula1>
    </dataValidation>
    <dataValidation operator="equal" allowBlank="1" showInputMessage="1" showErrorMessage="1" error="Veuillez renseigner un numéro de SIRET valide." sqref="D10" xr:uid="{00000000-0002-0000-0300-00000B000000}"/>
    <dataValidation type="list" allowBlank="1" showInputMessage="1" showErrorMessage="1" sqref="D49:D60" xr:uid="{16D01E7A-282E-4160-AD31-CA01B1268681}">
      <formula1>Types_de_contrat_personnels</formula1>
    </dataValidation>
  </dataValidations>
  <pageMargins left="0.23622047244094491" right="0.23622047244094491" top="0.94488188976377963" bottom="0.74803149606299213" header="0.31496062992125984" footer="0.31496062992125984"/>
  <pageSetup paperSize="9" scale="96"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C000000}">
          <x14:formula1>
            <xm:f>Réglages!$A$15:$A$20</xm:f>
          </x14:formula1>
          <xm:sqref>D63:D74</xm:sqref>
        </x14:dataValidation>
        <x14:dataValidation type="list" allowBlank="1" showInputMessage="1" showErrorMessage="1" xr:uid="{C79C0744-B01B-43CF-91C8-116229E4E649}">
          <x14:formula1>
            <xm:f>Réglages!$C$14:$C$21</xm:f>
          </x14:formula1>
          <xm:sqref>D33:D44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84"/>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VoletGeneral!$M$2&amp;"-02"</f>
        <v>0-02</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83.25" customHeight="1" thickTop="1" thickBot="1" x14ac:dyDescent="0.25">
      <c r="A11" s="106"/>
      <c r="B11" s="915" t="s">
        <v>359</v>
      </c>
      <c r="C11" s="916"/>
      <c r="D11" s="916"/>
      <c r="E11" s="916"/>
      <c r="F11" s="916"/>
      <c r="G11" s="916"/>
      <c r="H11" s="916"/>
      <c r="I11" s="917"/>
      <c r="J11" s="110"/>
      <c r="L11" s="269"/>
      <c r="M11" s="355"/>
      <c r="N11" s="270"/>
    </row>
    <row r="12" spans="1:14" customFormat="1" ht="47.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3"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ref="G74" si="6">IF(AND(ISNUMBER(E74),ISNUMBER(F74)),E74*F74," ")</f>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7">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7"/>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8">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8"/>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8"/>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8"/>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8"/>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8"/>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8"/>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8"/>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8"/>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8"/>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8"/>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8"/>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9">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9"/>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9"/>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9"/>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9"/>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9"/>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9"/>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9"/>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9"/>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9"/>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9"/>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9"/>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10">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10"/>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10"/>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10"/>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10"/>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10"/>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10"/>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10"/>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10"/>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10"/>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10"/>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10"/>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1">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1"/>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1"/>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1"/>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1"/>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1"/>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1"/>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1"/>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1"/>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1"/>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1"/>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1"/>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2">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2"/>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2"/>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2"/>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2"/>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2"/>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2"/>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2"/>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2"/>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2"/>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2"/>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2"/>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3">SUM(H166:H170)</f>
        <v>0</v>
      </c>
      <c r="I171" s="136">
        <f t="shared" si="13"/>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469"/>
      <c r="H178" s="469"/>
      <c r="I178" s="469"/>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40" customFormat="1" ht="30.75" customHeight="1" thickTop="1" thickBot="1" x14ac:dyDescent="0.3">
      <c r="A202" s="98"/>
      <c r="B202" s="544" t="s">
        <v>314</v>
      </c>
      <c r="C202" s="545"/>
      <c r="D202" s="545"/>
      <c r="E202" s="545"/>
      <c r="F202" s="545"/>
      <c r="G202" s="545"/>
      <c r="H202" s="545"/>
      <c r="I202" s="785"/>
      <c r="J202" s="116"/>
    </row>
    <row r="203" spans="1:17" customFormat="1" ht="37.5" customHeight="1" thickTop="1" x14ac:dyDescent="0.25">
      <c r="A203" s="40"/>
      <c r="B203" s="40"/>
      <c r="C203" s="40"/>
      <c r="D203" s="40"/>
      <c r="E203" s="40"/>
      <c r="F203" s="40"/>
      <c r="G203" s="40"/>
      <c r="H203" s="40"/>
      <c r="I203" s="40"/>
      <c r="J203" s="40"/>
    </row>
    <row r="204" spans="1:17" ht="37.5" customHeight="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449"/>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ht="16.5" customHeight="1" thickTop="1" thickBot="1" x14ac:dyDescent="0.25">
      <c r="A217" s="106"/>
      <c r="B217" s="106"/>
      <c r="C217" s="198"/>
      <c r="D217" s="97"/>
      <c r="E217" s="193"/>
      <c r="F217" s="618" t="s">
        <v>30</v>
      </c>
      <c r="G217" s="619"/>
      <c r="H217" s="619"/>
      <c r="I217" s="622"/>
      <c r="J217" s="106"/>
    </row>
    <row r="218" spans="1:10" ht="16.5" customHeight="1" thickTop="1" thickBot="1" x14ac:dyDescent="0.25">
      <c r="A218" s="112"/>
      <c r="B218" s="187"/>
      <c r="C218" s="635" t="s">
        <v>29</v>
      </c>
      <c r="D218" s="637"/>
      <c r="E218" s="194"/>
      <c r="F218" s="627" t="str">
        <f>IF(D$18="","",D$18)</f>
        <v/>
      </c>
      <c r="G218" s="628"/>
      <c r="H218" s="628"/>
      <c r="I218" s="630"/>
      <c r="J218" s="106"/>
    </row>
    <row r="219" spans="1:10" ht="16.5" customHeight="1" thickTop="1" thickBot="1" x14ac:dyDescent="0.25">
      <c r="A219" s="112"/>
      <c r="B219" s="187"/>
      <c r="C219" s="883"/>
      <c r="D219" s="884"/>
      <c r="E219" s="194"/>
      <c r="F219" s="97"/>
      <c r="G219" s="97"/>
      <c r="H219" s="97"/>
      <c r="I219" s="97"/>
      <c r="J219" s="112"/>
    </row>
    <row r="220" spans="1:10" ht="16.5" customHeight="1" thickTop="1" thickBot="1" x14ac:dyDescent="0.25">
      <c r="A220" s="112"/>
      <c r="B220" s="187"/>
      <c r="C220" s="878"/>
      <c r="D220" s="879"/>
      <c r="E220" s="194"/>
      <c r="F220" s="635" t="s">
        <v>351</v>
      </c>
      <c r="G220" s="636"/>
      <c r="H220" s="636"/>
      <c r="I220" s="637"/>
      <c r="J220" s="112"/>
    </row>
    <row r="221" spans="1:10" ht="16.5" customHeight="1" thickTop="1" thickBot="1" x14ac:dyDescent="0.25">
      <c r="A221" s="112"/>
      <c r="B221" s="187"/>
      <c r="C221" s="878"/>
      <c r="D221" s="879"/>
      <c r="E221" s="188"/>
      <c r="F221" s="639"/>
      <c r="G221" s="640"/>
      <c r="H221" s="640"/>
      <c r="I221" s="641"/>
      <c r="J221" s="112"/>
    </row>
    <row r="222" spans="1:10" ht="16.5" customHeight="1" thickTop="1" thickBot="1" x14ac:dyDescent="0.25">
      <c r="A222" s="112"/>
      <c r="B222" s="187"/>
      <c r="C222" s="878"/>
      <c r="D222" s="879"/>
      <c r="E222" s="188"/>
      <c r="F222" s="642"/>
      <c r="G222" s="643"/>
      <c r="H222" s="643"/>
      <c r="I222" s="644"/>
      <c r="J222" s="112"/>
    </row>
    <row r="223" spans="1:10" ht="16.5" customHeight="1" thickTop="1" thickBot="1" x14ac:dyDescent="0.25">
      <c r="A223" s="112"/>
      <c r="B223" s="187"/>
      <c r="C223" s="878"/>
      <c r="D223" s="879"/>
      <c r="E223" s="188"/>
      <c r="F223" s="642"/>
      <c r="G223" s="643"/>
      <c r="H223" s="643"/>
      <c r="I223" s="644"/>
      <c r="J223" s="112"/>
    </row>
    <row r="224" spans="1:10" ht="16.5" customHeight="1" thickTop="1" thickBot="1" x14ac:dyDescent="0.25">
      <c r="A224" s="112"/>
      <c r="B224" s="187"/>
      <c r="C224" s="878"/>
      <c r="D224" s="879"/>
      <c r="E224" s="188"/>
      <c r="F224" s="642"/>
      <c r="G224" s="643"/>
      <c r="H224" s="643"/>
      <c r="I224" s="644"/>
      <c r="J224" s="112"/>
    </row>
    <row r="225" spans="1:10" ht="16.5" customHeight="1" thickTop="1" thickBot="1" x14ac:dyDescent="0.25">
      <c r="A225" s="112"/>
      <c r="B225" s="187"/>
      <c r="C225" s="878"/>
      <c r="D225" s="879"/>
      <c r="E225" s="188"/>
      <c r="F225" s="642"/>
      <c r="G225" s="643"/>
      <c r="H225" s="643"/>
      <c r="I225" s="644"/>
      <c r="J225" s="112"/>
    </row>
    <row r="226" spans="1:10" s="142" customFormat="1" ht="16.5" customHeight="1" thickTop="1" thickBot="1" x14ac:dyDescent="0.25">
      <c r="A226" s="112"/>
      <c r="B226" s="187"/>
      <c r="C226" s="881"/>
      <c r="D226" s="882"/>
      <c r="E226" s="188"/>
      <c r="F226" s="645"/>
      <c r="G226" s="646"/>
      <c r="H226" s="646"/>
      <c r="I226" s="647"/>
      <c r="J226" s="112"/>
    </row>
    <row r="227" spans="1:10" s="142" customFormat="1" ht="16.5" customHeight="1" thickTop="1" thickBot="1" x14ac:dyDescent="0.25">
      <c r="A227" s="112"/>
      <c r="B227" s="360"/>
      <c r="C227" s="461"/>
      <c r="D227" s="461"/>
      <c r="E227" s="452"/>
      <c r="F227" s="462"/>
      <c r="G227" s="462"/>
      <c r="H227" s="462"/>
      <c r="I227" s="462"/>
      <c r="J227" s="450"/>
    </row>
    <row r="228" spans="1:10" s="142" customFormat="1" ht="12.75" thickTop="1" x14ac:dyDescent="0.2">
      <c r="A228" s="112"/>
      <c r="B228" s="360"/>
      <c r="C228" s="461"/>
      <c r="D228" s="461"/>
      <c r="E228" s="452"/>
      <c r="F228" s="462"/>
      <c r="G228" s="462"/>
      <c r="H228" s="462"/>
      <c r="I228" s="462"/>
      <c r="J228" s="450"/>
    </row>
    <row r="229" spans="1:10" ht="12.75" hidden="1" thickTop="1" x14ac:dyDescent="0.2">
      <c r="A229" s="118"/>
      <c r="B229" s="360"/>
      <c r="C229" s="461"/>
      <c r="D229" s="461"/>
      <c r="E229" s="452"/>
      <c r="F229" s="462"/>
      <c r="G229" s="462"/>
      <c r="H229" s="462"/>
      <c r="I229" s="462"/>
      <c r="J229" s="457"/>
    </row>
    <row r="230" spans="1:10" ht="12.75" hidden="1" thickTop="1" x14ac:dyDescent="0.2">
      <c r="B230" s="445"/>
      <c r="C230" s="446"/>
      <c r="D230" s="446"/>
      <c r="E230" s="447"/>
      <c r="F230" s="448"/>
      <c r="G230" s="448"/>
      <c r="H230" s="448"/>
      <c r="I230" s="448"/>
    </row>
    <row r="231" spans="1:10" ht="12.75" hidden="1" thickTop="1" x14ac:dyDescent="0.2">
      <c r="B231" s="445"/>
      <c r="C231" s="446"/>
      <c r="D231" s="446"/>
      <c r="E231" s="447"/>
      <c r="F231" s="448"/>
      <c r="G231" s="448"/>
      <c r="H231" s="448"/>
      <c r="I231" s="448"/>
    </row>
    <row r="232" spans="1:10" ht="12.75" hidden="1" thickTop="1" x14ac:dyDescent="0.2">
      <c r="B232" s="445"/>
      <c r="C232" s="446"/>
      <c r="D232" s="446"/>
      <c r="E232" s="447"/>
      <c r="F232" s="448"/>
      <c r="G232" s="448"/>
      <c r="H232" s="448"/>
      <c r="I232" s="448"/>
    </row>
    <row r="233" spans="1:10" ht="12.75" hidden="1" thickTop="1" x14ac:dyDescent="0.2">
      <c r="B233" s="445"/>
      <c r="C233" s="446"/>
      <c r="D233" s="446"/>
      <c r="E233" s="447"/>
      <c r="F233" s="448"/>
      <c r="G233" s="448"/>
      <c r="H233" s="448"/>
      <c r="I233" s="448"/>
    </row>
    <row r="234" spans="1:10" ht="12.75" hidden="1" thickTop="1" x14ac:dyDescent="0.2">
      <c r="B234" s="445"/>
      <c r="C234" s="446"/>
      <c r="D234" s="446"/>
      <c r="E234" s="447"/>
      <c r="F234" s="448"/>
      <c r="G234" s="448"/>
      <c r="H234" s="448"/>
      <c r="I234" s="448"/>
    </row>
    <row r="235" spans="1:10" ht="12.75" hidden="1" thickTop="1" x14ac:dyDescent="0.2">
      <c r="B235" s="445"/>
      <c r="C235" s="446"/>
      <c r="D235" s="446"/>
      <c r="E235" s="447"/>
      <c r="F235" s="448"/>
      <c r="G235" s="448"/>
      <c r="H235" s="448"/>
      <c r="I235" s="448"/>
    </row>
    <row r="236" spans="1:10" ht="12.75" hidden="1" thickTop="1" x14ac:dyDescent="0.2">
      <c r="B236" s="445"/>
      <c r="C236" s="446"/>
      <c r="D236" s="446"/>
      <c r="E236" s="447"/>
      <c r="F236" s="448"/>
      <c r="G236" s="448"/>
      <c r="H236" s="448"/>
      <c r="I236" s="448"/>
    </row>
    <row r="237" spans="1:10" ht="12.75" hidden="1" thickTop="1" x14ac:dyDescent="0.2">
      <c r="B237" s="118"/>
      <c r="C237" s="118"/>
      <c r="D237" s="118"/>
      <c r="E237" s="118"/>
      <c r="F237" s="118"/>
      <c r="G237" s="118"/>
      <c r="H237" s="118"/>
      <c r="I237" s="118"/>
    </row>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7.25" hidden="1" customHeight="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sheetData>
  <sheetProtection algorithmName="SHA-512" hashValue="NxPiNC0TfsszfFWdSt8S/ki+pISahFjjAyJ1Uj3xBbPqUPg68YqM+ztgV5GTzAodA2Lx5npzd1BFDaS+73S/kw==" saltValue="JLw+WdyhJWcC3LQBEZYh/w==" spinCount="100000" sheet="1" objects="1" scenarios="1" selectLockedCells="1"/>
  <dataConsolidate/>
  <mergeCells count="218">
    <mergeCell ref="G175:I177"/>
    <mergeCell ref="B153:F153"/>
    <mergeCell ref="B124:F124"/>
    <mergeCell ref="B125:F125"/>
    <mergeCell ref="B123:F123"/>
    <mergeCell ref="B117:F117"/>
    <mergeCell ref="B118:F118"/>
    <mergeCell ref="B119:F119"/>
    <mergeCell ref="B120:F120"/>
    <mergeCell ref="B121:F121"/>
    <mergeCell ref="B122:F122"/>
    <mergeCell ref="B112:F112"/>
    <mergeCell ref="B113:F113"/>
    <mergeCell ref="B100:F100"/>
    <mergeCell ref="B101:F101"/>
    <mergeCell ref="B102:F102"/>
    <mergeCell ref="B103:F103"/>
    <mergeCell ref="B109:F109"/>
    <mergeCell ref="B110:I110"/>
    <mergeCell ref="B111:F111"/>
    <mergeCell ref="F217:I217"/>
    <mergeCell ref="C218:D218"/>
    <mergeCell ref="F218:I218"/>
    <mergeCell ref="C219:D219"/>
    <mergeCell ref="C220:D220"/>
    <mergeCell ref="F220:I220"/>
    <mergeCell ref="C221:D221"/>
    <mergeCell ref="F221:I226"/>
    <mergeCell ref="C222:D222"/>
    <mergeCell ref="C223:D223"/>
    <mergeCell ref="C224:D224"/>
    <mergeCell ref="C225:D225"/>
    <mergeCell ref="C226:D226"/>
    <mergeCell ref="F215:G215"/>
    <mergeCell ref="H215:I215"/>
    <mergeCell ref="F216:G216"/>
    <mergeCell ref="H216:I216"/>
    <mergeCell ref="B192:I198"/>
    <mergeCell ref="B141:I141"/>
    <mergeCell ref="B142:F142"/>
    <mergeCell ref="B143:F143"/>
    <mergeCell ref="B144:F144"/>
    <mergeCell ref="B145:F145"/>
    <mergeCell ref="B146:F146"/>
    <mergeCell ref="B147:F147"/>
    <mergeCell ref="B148:F148"/>
    <mergeCell ref="B149:F149"/>
    <mergeCell ref="B150:F150"/>
    <mergeCell ref="B151:F151"/>
    <mergeCell ref="B152:F152"/>
    <mergeCell ref="B199:I201"/>
    <mergeCell ref="B182:I182"/>
    <mergeCell ref="B168:D168"/>
    <mergeCell ref="B169:D169"/>
    <mergeCell ref="B173:D173"/>
    <mergeCell ref="B202:I202"/>
    <mergeCell ref="C214:D214"/>
    <mergeCell ref="B114:F114"/>
    <mergeCell ref="B115:F115"/>
    <mergeCell ref="B116:F116"/>
    <mergeCell ref="B108:F108"/>
    <mergeCell ref="F214:I214"/>
    <mergeCell ref="B174:D174"/>
    <mergeCell ref="B175:D175"/>
    <mergeCell ref="E173:F173"/>
    <mergeCell ref="E174:F174"/>
    <mergeCell ref="E175:F175"/>
    <mergeCell ref="B154:F154"/>
    <mergeCell ref="B165:F165"/>
    <mergeCell ref="B188:G188"/>
    <mergeCell ref="B179:I179"/>
    <mergeCell ref="B181:C181"/>
    <mergeCell ref="D181:G181"/>
    <mergeCell ref="D183:G183"/>
    <mergeCell ref="D184:G184"/>
    <mergeCell ref="D185:G185"/>
    <mergeCell ref="D186:G186"/>
    <mergeCell ref="D187:G187"/>
    <mergeCell ref="B177:D177"/>
    <mergeCell ref="E177:F177"/>
    <mergeCell ref="B176:D176"/>
    <mergeCell ref="B190:I190"/>
    <mergeCell ref="B126:I126"/>
    <mergeCell ref="B127:F127"/>
    <mergeCell ref="B128:F128"/>
    <mergeCell ref="B129:F129"/>
    <mergeCell ref="B138:F138"/>
    <mergeCell ref="B131:F131"/>
    <mergeCell ref="B132:F132"/>
    <mergeCell ref="B133:F133"/>
    <mergeCell ref="B134:F134"/>
    <mergeCell ref="B135:F135"/>
    <mergeCell ref="B130:F130"/>
    <mergeCell ref="B136:F136"/>
    <mergeCell ref="B137:F137"/>
    <mergeCell ref="B139:F139"/>
    <mergeCell ref="B140:F140"/>
    <mergeCell ref="B155:F155"/>
    <mergeCell ref="E176:F176"/>
    <mergeCell ref="B171:F171"/>
    <mergeCell ref="B157:I157"/>
    <mergeCell ref="B158:I158"/>
    <mergeCell ref="B166:F166"/>
    <mergeCell ref="B167:D167"/>
    <mergeCell ref="B170:D170"/>
    <mergeCell ref="F3:G3"/>
    <mergeCell ref="H3:I3"/>
    <mergeCell ref="B5:I5"/>
    <mergeCell ref="D7:I7"/>
    <mergeCell ref="D17:I17"/>
    <mergeCell ref="B13:I13"/>
    <mergeCell ref="D16:I16"/>
    <mergeCell ref="A1:E3"/>
    <mergeCell ref="F1:I1"/>
    <mergeCell ref="F2:G2"/>
    <mergeCell ref="H2:I2"/>
    <mergeCell ref="D8:I8"/>
    <mergeCell ref="D9:I9"/>
    <mergeCell ref="D10:I10"/>
    <mergeCell ref="D15:I15"/>
    <mergeCell ref="B12:I12"/>
    <mergeCell ref="B11:I11"/>
    <mergeCell ref="B106:F106"/>
    <mergeCell ref="B107:F107"/>
    <mergeCell ref="D20:I20"/>
    <mergeCell ref="B22:I22"/>
    <mergeCell ref="D24:I24"/>
    <mergeCell ref="D25:I25"/>
    <mergeCell ref="D26:I26"/>
    <mergeCell ref="D27:I27"/>
    <mergeCell ref="B29:I29"/>
    <mergeCell ref="B30:I30"/>
    <mergeCell ref="B24:C24"/>
    <mergeCell ref="B71:C71"/>
    <mergeCell ref="B72:C72"/>
    <mergeCell ref="B66:C66"/>
    <mergeCell ref="B67:C67"/>
    <mergeCell ref="B68:C68"/>
    <mergeCell ref="B69:C69"/>
    <mergeCell ref="B80:I80"/>
    <mergeCell ref="B77:F77"/>
    <mergeCell ref="B79:E79"/>
    <mergeCell ref="B78:F78"/>
    <mergeCell ref="B104:F104"/>
    <mergeCell ref="B105:F105"/>
    <mergeCell ref="B27:C27"/>
    <mergeCell ref="B52:C52"/>
    <mergeCell ref="B53:C53"/>
    <mergeCell ref="B46:I46"/>
    <mergeCell ref="B47:C47"/>
    <mergeCell ref="B45:F45"/>
    <mergeCell ref="D18:I18"/>
    <mergeCell ref="D19:I19"/>
    <mergeCell ref="B99:F99"/>
    <mergeCell ref="B60:C60"/>
    <mergeCell ref="B49:C49"/>
    <mergeCell ref="B50:C50"/>
    <mergeCell ref="B51:C51"/>
    <mergeCell ref="B81:F81"/>
    <mergeCell ref="B75:F75"/>
    <mergeCell ref="B76:F76"/>
    <mergeCell ref="B25:C25"/>
    <mergeCell ref="B26:C26"/>
    <mergeCell ref="B70:C70"/>
    <mergeCell ref="B73:C73"/>
    <mergeCell ref="B74:C74"/>
    <mergeCell ref="B65:C65"/>
    <mergeCell ref="B55:C55"/>
    <mergeCell ref="B48:I48"/>
    <mergeCell ref="B54:C54"/>
    <mergeCell ref="B61:F61"/>
    <mergeCell ref="B62:I62"/>
    <mergeCell ref="B63:C63"/>
    <mergeCell ref="B64:C64"/>
    <mergeCell ref="B56:C56"/>
    <mergeCell ref="B57:C57"/>
    <mergeCell ref="B58:C58"/>
    <mergeCell ref="B59:C59"/>
    <mergeCell ref="B98:F98"/>
    <mergeCell ref="B82:I82"/>
    <mergeCell ref="B95:F95"/>
    <mergeCell ref="B96:I96"/>
    <mergeCell ref="B97:F97"/>
    <mergeCell ref="B83:F83"/>
    <mergeCell ref="B84:F84"/>
    <mergeCell ref="B85:F85"/>
    <mergeCell ref="B94:F94"/>
    <mergeCell ref="B88:F88"/>
    <mergeCell ref="B89:F89"/>
    <mergeCell ref="B90:F90"/>
    <mergeCell ref="B91:F91"/>
    <mergeCell ref="B93:F93"/>
    <mergeCell ref="B86:F86"/>
    <mergeCell ref="B87:F87"/>
    <mergeCell ref="B92:F92"/>
    <mergeCell ref="B204:I204"/>
    <mergeCell ref="B205:I205"/>
    <mergeCell ref="B206:I206"/>
    <mergeCell ref="B207:I207"/>
    <mergeCell ref="B208:I208"/>
    <mergeCell ref="B209:I209"/>
    <mergeCell ref="B210:I210"/>
    <mergeCell ref="B211:I211"/>
    <mergeCell ref="B212:I212"/>
    <mergeCell ref="B31:D31"/>
    <mergeCell ref="B41:C41"/>
    <mergeCell ref="B42:C42"/>
    <mergeCell ref="B43:C43"/>
    <mergeCell ref="B44:C44"/>
    <mergeCell ref="B32:C32"/>
    <mergeCell ref="B33:C33"/>
    <mergeCell ref="B34:C34"/>
    <mergeCell ref="B35:C35"/>
    <mergeCell ref="B36:C36"/>
    <mergeCell ref="B37:C37"/>
    <mergeCell ref="B38:C38"/>
    <mergeCell ref="B39:C39"/>
    <mergeCell ref="B40:C40"/>
  </mergeCells>
  <conditionalFormatting sqref="B49:G60">
    <cfRule type="expression" dxfId="189" priority="3">
      <formula>$M$24</formula>
    </cfRule>
  </conditionalFormatting>
  <conditionalFormatting sqref="B63:I74">
    <cfRule type="expression" dxfId="188" priority="11">
      <formula>$M$24</formula>
    </cfRule>
  </conditionalFormatting>
  <conditionalFormatting sqref="C160:D161 B168:H169 B175:F175">
    <cfRule type="expression" dxfId="187" priority="16">
      <formula>($M$22)</formula>
    </cfRule>
  </conditionalFormatting>
  <conditionalFormatting sqref="E170">
    <cfRule type="expression" dxfId="186" priority="7">
      <formula>NOT($M$9)</formula>
    </cfRule>
  </conditionalFormatting>
  <conditionalFormatting sqref="G77:H78">
    <cfRule type="expression" dxfId="185" priority="1">
      <formula>$M$25</formula>
    </cfRule>
  </conditionalFormatting>
  <conditionalFormatting sqref="H33:H44 H83:H94 H97:H108 H111:H122 H128:H139 H143:H154 E167">
    <cfRule type="expression" dxfId="184" priority="13">
      <formula>$M$24</formula>
    </cfRule>
  </conditionalFormatting>
  <conditionalFormatting sqref="H49:H60">
    <cfRule type="expression" dxfId="183" priority="2">
      <formula>$M$25</formula>
    </cfRule>
  </conditionalFormatting>
  <conditionalFormatting sqref="I32:I45 I47 L48 I49:I61 I63:I76 B76:H76 I79 I81 I83:I95 I97:I109 I111:I125 I127:I140 I142:I155 I165:I169 B167:H167 I171">
    <cfRule type="expression" dxfId="182" priority="15">
      <formula>($M$20)</formula>
    </cfRule>
  </conditionalFormatting>
  <conditionalFormatting sqref="I77">
    <cfRule type="expression" dxfId="181" priority="5">
      <formula>($M$20)</formula>
    </cfRule>
  </conditionalFormatting>
  <conditionalFormatting sqref="I170">
    <cfRule type="expression" dxfId="180" priority="6">
      <formula>($M$20)</formula>
    </cfRule>
  </conditionalFormatting>
  <dataValidations xWindow="492" yWindow="919" count="13">
    <dataValidation type="textLength" operator="equal" allowBlank="1" showInputMessage="1" showErrorMessage="1" error="Veuillez renseigner un numéro de SIRET valide." sqref="D10" xr:uid="{452DD7C5-EE12-4489-99BD-EB9FAD6B60E8}">
      <formula1>14</formula1>
    </dataValidation>
    <dataValidation type="list" allowBlank="1" showInputMessage="1" showErrorMessage="1" prompt="- Menu déroulant" sqref="D9:I9" xr:uid="{3EDA9738-ED6A-40A4-A1C4-4CB63CAE9936}">
      <formula1>list_type_etab_part</formula1>
    </dataValidation>
    <dataValidation type="custom" allowBlank="1" showInputMessage="1" showErrorMessage="1" sqref="E170" xr:uid="{6DC8B2EE-B897-4C83-9EF3-32490CF41E41}">
      <formula1>$M$9</formula1>
    </dataValidation>
    <dataValidation type="list" allowBlank="1" showInputMessage="1" showErrorMessage="1" prompt="- Menu déroulant" sqref="D15:I15" xr:uid="{BA86EFE7-1385-4807-AD50-22FCA961E933}">
      <formula1>list_civilité</formula1>
    </dataValidation>
    <dataValidation type="custom" allowBlank="1" showInputMessage="1" showErrorMessage="1" sqref="H61" xr:uid="{3A851255-D19C-4872-8372-428DFEDE86A0}">
      <formula1>0</formula1>
    </dataValidation>
    <dataValidation operator="lessThan" allowBlank="1" showInputMessage="1" showErrorMessage="1" sqref="H123" xr:uid="{F5F9A74C-F22B-4BAB-9899-0F4A2F828EB9}"/>
    <dataValidation type="custom" allowBlank="1" showInputMessage="1" showErrorMessage="1" error="Valeur impossible (suppérieure au taux maximum ou partenaire inéligible)." sqref="E169" xr:uid="{937C6C2A-56F0-4FB1-9D7E-E3E7060731FE}">
      <formula1>$M$168</formula1>
    </dataValidation>
    <dataValidation type="custom" allowBlank="1" showInputMessage="1" showErrorMessage="1" sqref="H33:H44 E63:I74 H143:H154 H83:H94 H97:H108 H111:H122 H128:H139 B63:C74 G77:H78 E49:H60 B49:C60" xr:uid="{A324DD3C-D5BD-4289-A3F9-830EEAF73B90}">
      <formula1>$M$5</formula1>
    </dataValidation>
    <dataValidation type="custom" allowBlank="1" showInputMessage="1" showErrorMessage="1" sqref="E167" xr:uid="{5775C99B-ACE6-4F9B-BA8F-1DF5F1E21E12}">
      <formula1>$M$166</formula1>
    </dataValidation>
    <dataValidation type="custom" allowBlank="1" showInputMessage="1" showErrorMessage="1" error="Valeur impossible (suppérieure au taux maximum ou partenaire inéligible)." sqref="E168" xr:uid="{B55D1F19-14D3-49F8-A2CB-A8E72693020E}">
      <formula1>$M$167</formula1>
    </dataValidation>
    <dataValidation type="decimal" allowBlank="1" showInputMessage="1" showErrorMessage="1" sqref="D161" xr:uid="{F54C5493-827C-4010-A9EE-396AA2761014}">
      <formula1>0</formula1>
      <formula2>D160</formula2>
    </dataValidation>
    <dataValidation type="list" allowBlank="1" showInputMessage="1" showErrorMessage="1" sqref="D63:D74 D49:D60" xr:uid="{F66B5976-120E-4F58-A32B-DAC50CA1939B}">
      <formula1>Types_de_contrat_personnels</formula1>
    </dataValidation>
    <dataValidation operator="greaterThanOrEqual" allowBlank="1" showInputMessage="1" showErrorMessage="1" sqref="E33:E44" xr:uid="{56B806BD-4821-4354-97A9-D1747EF2BC7E}"/>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xWindow="492" yWindow="919" count="1">
        <x14:dataValidation type="list" allowBlank="1" showInputMessage="1" showErrorMessage="1" xr:uid="{1691C134-6405-4262-A4B0-DD0CEEE2EC18}">
          <x14:formula1>
            <xm:f>Réglages!$C$14:$C$21</xm:f>
          </x14:formula1>
          <xm:sqref>D33:D44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
    <pageSetUpPr fitToPage="1"/>
  </sheetPr>
  <dimension ref="A1:XEW1084"/>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VoletGeneral!$M$2&amp;"-03"</f>
        <v>0-03</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40" customFormat="1" ht="30.75" customHeight="1" thickTop="1" thickBot="1" x14ac:dyDescent="0.3">
      <c r="A202" s="98"/>
      <c r="B202" s="544" t="s">
        <v>315</v>
      </c>
      <c r="C202" s="545"/>
      <c r="D202" s="545"/>
      <c r="E202" s="545"/>
      <c r="F202" s="545"/>
      <c r="G202" s="545"/>
      <c r="H202" s="545"/>
      <c r="I202" s="785"/>
      <c r="J202" s="116"/>
    </row>
    <row r="203" spans="1:17" customFormat="1" ht="37.5" customHeight="1" thickTop="1" x14ac:dyDescent="0.25">
      <c r="A203" s="40"/>
      <c r="B203" s="40"/>
      <c r="C203" s="40"/>
      <c r="D203" s="40"/>
      <c r="E203" s="40"/>
      <c r="F203" s="40"/>
      <c r="G203" s="40"/>
      <c r="H203" s="40"/>
      <c r="I203" s="40"/>
      <c r="J203" s="40"/>
    </row>
    <row r="204" spans="1:17" ht="37.5" customHeight="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3">
      <c r="A213" s="106"/>
      <c r="B213"/>
      <c r="C213"/>
      <c r="D213"/>
      <c r="E213" s="454"/>
      <c r="F213"/>
      <c r="G213"/>
      <c r="H213"/>
      <c r="I213"/>
      <c r="J213" s="106"/>
    </row>
    <row r="214" spans="1:10" ht="16.5" customHeight="1" thickTop="1" thickBot="1" x14ac:dyDescent="0.25">
      <c r="A214" s="106"/>
      <c r="B214" s="106"/>
      <c r="C214" s="112"/>
      <c r="D214" s="112"/>
      <c r="E214" s="97"/>
      <c r="F214" s="106"/>
      <c r="G214" s="106"/>
      <c r="H214" s="106"/>
      <c r="I214" s="106"/>
      <c r="J214" s="106"/>
    </row>
    <row r="215" spans="1:10" ht="16.5" customHeight="1" thickTop="1" thickBot="1" x14ac:dyDescent="0.25">
      <c r="A215" s="106"/>
      <c r="B215" s="187"/>
      <c r="C215" s="615" t="s">
        <v>186</v>
      </c>
      <c r="D215" s="617"/>
      <c r="E215" s="188"/>
      <c r="F215" s="615" t="s">
        <v>207</v>
      </c>
      <c r="G215" s="616"/>
      <c r="H215" s="616"/>
      <c r="I215" s="617"/>
      <c r="J215" s="106"/>
    </row>
    <row r="216" spans="1:10" ht="16.5" customHeight="1" thickTop="1" thickBot="1" x14ac:dyDescent="0.25">
      <c r="A216" s="106"/>
      <c r="B216" s="187"/>
      <c r="C216" s="189" t="s">
        <v>2</v>
      </c>
      <c r="D216" s="190" t="s">
        <v>1</v>
      </c>
      <c r="E216" s="188"/>
      <c r="F216" s="623" t="s">
        <v>2</v>
      </c>
      <c r="G216" s="624"/>
      <c r="H216" s="625" t="s">
        <v>1</v>
      </c>
      <c r="I216" s="626"/>
      <c r="J216" s="106"/>
    </row>
    <row r="217" spans="1:10" ht="16.5" customHeight="1" thickTop="1" thickBot="1" x14ac:dyDescent="0.25">
      <c r="A217" s="106"/>
      <c r="B217" s="191"/>
      <c r="C217" s="196" t="str">
        <f>IF(D$25="","",$D$25)</f>
        <v/>
      </c>
      <c r="D217" s="197" t="str">
        <f>IF(D$24="","",$D$24)</f>
        <v/>
      </c>
      <c r="E217" s="188"/>
      <c r="F217" s="631" t="str">
        <f>IF(D$17="","",D$17)</f>
        <v/>
      </c>
      <c r="G217" s="632"/>
      <c r="H217" s="633" t="str">
        <f>IF(D$16="","",D$16)</f>
        <v/>
      </c>
      <c r="I217" s="634"/>
      <c r="J217" s="106"/>
    </row>
    <row r="218" spans="1:10" s="142" customFormat="1" ht="16.5" customHeight="1" thickTop="1" thickBot="1" x14ac:dyDescent="0.25">
      <c r="A218" s="112"/>
      <c r="B218" s="106"/>
      <c r="C218" s="198"/>
      <c r="D218" s="97"/>
      <c r="E218" s="193"/>
      <c r="F218" s="618" t="s">
        <v>30</v>
      </c>
      <c r="G218" s="619"/>
      <c r="H218" s="619"/>
      <c r="I218" s="622"/>
      <c r="J218" s="106"/>
    </row>
    <row r="219" spans="1:10" s="142" customFormat="1" ht="16.5" customHeight="1" thickTop="1" thickBot="1" x14ac:dyDescent="0.25">
      <c r="A219" s="450"/>
      <c r="B219" s="187"/>
      <c r="C219" s="635" t="s">
        <v>29</v>
      </c>
      <c r="D219" s="637"/>
      <c r="E219" s="194"/>
      <c r="F219" s="627" t="str">
        <f>IF(D$18="","",D$18)</f>
        <v/>
      </c>
      <c r="G219" s="628"/>
      <c r="H219" s="628"/>
      <c r="I219" s="630"/>
      <c r="J219" s="450"/>
    </row>
    <row r="220" spans="1:10" s="142" customFormat="1" ht="16.5" customHeight="1" thickTop="1" thickBot="1" x14ac:dyDescent="0.25">
      <c r="A220" s="450"/>
      <c r="B220" s="187"/>
      <c r="C220" s="883"/>
      <c r="D220" s="884"/>
      <c r="E220" s="194"/>
      <c r="F220" s="97" t="s">
        <v>351</v>
      </c>
      <c r="G220" s="97"/>
      <c r="H220" s="97"/>
      <c r="I220" s="97"/>
      <c r="J220" s="450"/>
    </row>
    <row r="221" spans="1:10" s="142" customFormat="1" ht="16.5" customHeight="1" thickTop="1" thickBot="1" x14ac:dyDescent="0.25">
      <c r="A221" s="450"/>
      <c r="B221" s="187"/>
      <c r="C221" s="878"/>
      <c r="D221" s="879"/>
      <c r="E221" s="194"/>
      <c r="F221" s="635"/>
      <c r="G221" s="636"/>
      <c r="H221" s="636"/>
      <c r="I221" s="637"/>
      <c r="J221" s="450"/>
    </row>
    <row r="222" spans="1:10" s="142" customFormat="1" ht="16.5" customHeight="1" thickTop="1" thickBot="1" x14ac:dyDescent="0.25">
      <c r="A222" s="450"/>
      <c r="B222" s="187"/>
      <c r="C222" s="878"/>
      <c r="D222" s="879"/>
      <c r="E222" s="188"/>
      <c r="F222" s="639"/>
      <c r="G222" s="640"/>
      <c r="H222" s="640"/>
      <c r="I222" s="641"/>
      <c r="J222" s="450"/>
    </row>
    <row r="223" spans="1:10" s="142" customFormat="1" ht="16.5" customHeight="1" thickTop="1" thickBot="1" x14ac:dyDescent="0.25">
      <c r="A223" s="450"/>
      <c r="B223" s="187"/>
      <c r="C223" s="878"/>
      <c r="D223" s="879"/>
      <c r="E223" s="188"/>
      <c r="F223" s="642"/>
      <c r="G223" s="643"/>
      <c r="H223" s="643"/>
      <c r="I223" s="644"/>
      <c r="J223" s="450"/>
    </row>
    <row r="224" spans="1:10" s="142" customFormat="1" ht="16.5" customHeight="1" thickTop="1" thickBot="1" x14ac:dyDescent="0.25">
      <c r="A224" s="450"/>
      <c r="B224" s="187"/>
      <c r="C224" s="878"/>
      <c r="D224" s="879"/>
      <c r="E224" s="188"/>
      <c r="F224" s="642"/>
      <c r="G224" s="643"/>
      <c r="H224" s="643"/>
      <c r="I224" s="644"/>
      <c r="J224" s="450"/>
    </row>
    <row r="225" spans="1:10" s="142" customFormat="1" ht="16.5" customHeight="1" thickTop="1" thickBot="1" x14ac:dyDescent="0.25">
      <c r="A225" s="450"/>
      <c r="B225" s="187"/>
      <c r="C225" s="878"/>
      <c r="D225" s="879"/>
      <c r="E225" s="188"/>
      <c r="F225" s="642"/>
      <c r="G225" s="643"/>
      <c r="H225" s="643"/>
      <c r="I225" s="644"/>
      <c r="J225" s="450"/>
    </row>
    <row r="226" spans="1:10" s="142" customFormat="1" ht="16.5" customHeight="1" thickTop="1" thickBot="1" x14ac:dyDescent="0.25">
      <c r="A226" s="450"/>
      <c r="B226" s="187"/>
      <c r="C226" s="878"/>
      <c r="D226" s="879"/>
      <c r="E226" s="188"/>
      <c r="F226" s="642"/>
      <c r="G226" s="643"/>
      <c r="H226" s="643"/>
      <c r="I226" s="644"/>
      <c r="J226" s="450"/>
    </row>
    <row r="227" spans="1:10" s="142" customFormat="1" ht="16.5" customHeight="1" thickTop="1" thickBot="1" x14ac:dyDescent="0.25">
      <c r="A227" s="450"/>
      <c r="B227" s="463"/>
      <c r="C227" s="921"/>
      <c r="D227" s="922"/>
      <c r="E227" s="464"/>
      <c r="F227" s="645"/>
      <c r="G227" s="646"/>
      <c r="H227" s="646"/>
      <c r="I227" s="647"/>
      <c r="J227" s="450"/>
    </row>
    <row r="228" spans="1:10" s="142" customFormat="1" ht="12.75" thickTop="1" x14ac:dyDescent="0.2">
      <c r="A228" s="450"/>
      <c r="B228" s="360"/>
      <c r="C228" s="451"/>
      <c r="D228" s="451"/>
      <c r="E228" s="452"/>
      <c r="F228" s="453"/>
      <c r="G228" s="453"/>
      <c r="H228" s="453"/>
      <c r="I228" s="453"/>
      <c r="J228" s="450"/>
    </row>
    <row r="229" spans="1:10" ht="12.75" hidden="1" thickTop="1" x14ac:dyDescent="0.2">
      <c r="A229" s="118"/>
      <c r="B229" s="360"/>
      <c r="C229" s="451"/>
      <c r="D229" s="451"/>
      <c r="E229" s="452"/>
      <c r="F229" s="453"/>
      <c r="G229" s="453"/>
      <c r="H229" s="453"/>
      <c r="I229" s="453"/>
      <c r="J229" s="457"/>
    </row>
    <row r="230" spans="1:10" ht="12.75" hidden="1" thickTop="1" x14ac:dyDescent="0.2">
      <c r="B230" s="360"/>
      <c r="C230" s="451"/>
      <c r="D230" s="451"/>
      <c r="E230" s="452"/>
      <c r="F230" s="453"/>
      <c r="G230" s="453"/>
      <c r="H230" s="453"/>
      <c r="I230" s="453"/>
    </row>
    <row r="231" spans="1:10" ht="12.75" hidden="1" thickTop="1" x14ac:dyDescent="0.2">
      <c r="B231" s="360"/>
      <c r="C231" s="451"/>
      <c r="D231" s="451"/>
      <c r="E231" s="452"/>
      <c r="F231" s="453"/>
      <c r="G231" s="453"/>
      <c r="H231" s="453"/>
      <c r="I231" s="453"/>
    </row>
    <row r="232" spans="1:10" ht="12.75" hidden="1" thickTop="1" x14ac:dyDescent="0.2">
      <c r="B232" s="360"/>
      <c r="C232" s="451"/>
      <c r="D232" s="451"/>
      <c r="E232" s="452"/>
      <c r="F232" s="453"/>
      <c r="G232" s="453"/>
      <c r="H232" s="453"/>
      <c r="I232" s="453"/>
    </row>
    <row r="233" spans="1:10" ht="12.75" hidden="1" thickTop="1" x14ac:dyDescent="0.2">
      <c r="B233" s="360"/>
      <c r="C233" s="451"/>
      <c r="D233" s="451"/>
      <c r="E233" s="452"/>
      <c r="F233" s="453"/>
      <c r="G233" s="453"/>
      <c r="H233" s="453"/>
      <c r="I233" s="453"/>
    </row>
    <row r="234" spans="1:10" ht="12.75" hidden="1" thickTop="1" x14ac:dyDescent="0.2">
      <c r="B234" s="360"/>
      <c r="C234" s="451"/>
      <c r="D234" s="451"/>
      <c r="E234" s="452"/>
      <c r="F234" s="453"/>
      <c r="G234" s="453"/>
      <c r="H234" s="453"/>
      <c r="I234" s="453"/>
    </row>
    <row r="235" spans="1:10" ht="12.75" hidden="1" thickTop="1" x14ac:dyDescent="0.2">
      <c r="B235" s="360"/>
      <c r="C235" s="451"/>
      <c r="D235" s="451"/>
      <c r="E235" s="452"/>
      <c r="F235" s="453"/>
      <c r="G235" s="453"/>
      <c r="H235" s="453"/>
      <c r="I235" s="453"/>
    </row>
    <row r="236" spans="1:10" ht="12.75" hidden="1" thickTop="1" x14ac:dyDescent="0.2">
      <c r="B236" s="360"/>
      <c r="C236" s="451"/>
      <c r="D236" s="451"/>
      <c r="E236" s="452"/>
      <c r="F236" s="453"/>
      <c r="G236" s="453"/>
      <c r="H236" s="453"/>
      <c r="I236" s="453"/>
    </row>
    <row r="237" spans="1:10" ht="12.75" hidden="1" thickTop="1" x14ac:dyDescent="0.2">
      <c r="B237" s="360"/>
      <c r="C237" s="451"/>
      <c r="D237" s="451"/>
      <c r="E237" s="452"/>
      <c r="F237" s="453"/>
      <c r="G237" s="453"/>
      <c r="H237" s="453"/>
      <c r="I237" s="453"/>
    </row>
    <row r="238" spans="1:10" ht="12.75" hidden="1" thickTop="1" x14ac:dyDescent="0.2">
      <c r="B238" s="118"/>
      <c r="C238" s="118"/>
      <c r="D238" s="118"/>
      <c r="E238" s="118"/>
      <c r="F238" s="118"/>
      <c r="G238" s="118"/>
      <c r="H238" s="118"/>
      <c r="I238" s="118"/>
    </row>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7.25" hidden="1" customHeight="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sheetData>
  <sheetProtection algorithmName="SHA-512" hashValue="F0BlfSe89ktC3t96t/JDYTgkUljo7/NCrGSSXGNoRi1Qeo/GZIc+9qrAPB8PR3N13/0fF5GC4nAfMueDmfOnOA==" saltValue="XwpOjl3dbgUMfU3gCJYadA==" spinCount="100000" sheet="1" objects="1" scenarios="1" selectLockedCells="1"/>
  <dataConsolidate/>
  <mergeCells count="218">
    <mergeCell ref="C220:D220"/>
    <mergeCell ref="C221:D221"/>
    <mergeCell ref="F221:I221"/>
    <mergeCell ref="C222:D222"/>
    <mergeCell ref="F222:I227"/>
    <mergeCell ref="C223:D223"/>
    <mergeCell ref="C224:D224"/>
    <mergeCell ref="C225:D225"/>
    <mergeCell ref="C226:D226"/>
    <mergeCell ref="C227:D227"/>
    <mergeCell ref="F216:G216"/>
    <mergeCell ref="H216:I216"/>
    <mergeCell ref="F217:G217"/>
    <mergeCell ref="H217:I217"/>
    <mergeCell ref="F218:I218"/>
    <mergeCell ref="C219:D219"/>
    <mergeCell ref="F219:I219"/>
    <mergeCell ref="B188:G188"/>
    <mergeCell ref="B190:I190"/>
    <mergeCell ref="B192:I198"/>
    <mergeCell ref="B199:I201"/>
    <mergeCell ref="B202:I202"/>
    <mergeCell ref="C215:D215"/>
    <mergeCell ref="F215:I215"/>
    <mergeCell ref="B204:I204"/>
    <mergeCell ref="B205:I205"/>
    <mergeCell ref="B206:I206"/>
    <mergeCell ref="B207:I207"/>
    <mergeCell ref="B208:I208"/>
    <mergeCell ref="B209:I209"/>
    <mergeCell ref="B210:I210"/>
    <mergeCell ref="B211:I211"/>
    <mergeCell ref="B212:I212"/>
    <mergeCell ref="B182:I182"/>
    <mergeCell ref="D183:G183"/>
    <mergeCell ref="D184:G184"/>
    <mergeCell ref="D185:G185"/>
    <mergeCell ref="D186:G186"/>
    <mergeCell ref="D187:G187"/>
    <mergeCell ref="B176:D176"/>
    <mergeCell ref="E176:F176"/>
    <mergeCell ref="B177:D177"/>
    <mergeCell ref="E177:F177"/>
    <mergeCell ref="B179:I179"/>
    <mergeCell ref="B181:C181"/>
    <mergeCell ref="D181:G181"/>
    <mergeCell ref="G175:I177"/>
    <mergeCell ref="B171:F171"/>
    <mergeCell ref="B173:D173"/>
    <mergeCell ref="E173:F173"/>
    <mergeCell ref="B174:D174"/>
    <mergeCell ref="E174:F174"/>
    <mergeCell ref="B175:D175"/>
    <mergeCell ref="E175:F175"/>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78:F78"/>
    <mergeCell ref="B67:C67"/>
    <mergeCell ref="B68:C68"/>
    <mergeCell ref="B69:C69"/>
    <mergeCell ref="B70:C70"/>
    <mergeCell ref="B71:C71"/>
    <mergeCell ref="B72:C72"/>
    <mergeCell ref="B61:F61"/>
    <mergeCell ref="B62:I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34:C34"/>
    <mergeCell ref="B35:C35"/>
    <mergeCell ref="B36:C36"/>
    <mergeCell ref="B45:F45"/>
    <mergeCell ref="B46:I46"/>
    <mergeCell ref="B47:C47"/>
    <mergeCell ref="B48:I48"/>
    <mergeCell ref="B37:C37"/>
    <mergeCell ref="B38:C38"/>
    <mergeCell ref="B39:C39"/>
    <mergeCell ref="B40:C40"/>
    <mergeCell ref="B41:C41"/>
    <mergeCell ref="B42:C42"/>
    <mergeCell ref="B43:C43"/>
    <mergeCell ref="B44:C44"/>
    <mergeCell ref="B26:C26"/>
    <mergeCell ref="D26:I26"/>
    <mergeCell ref="B27:C27"/>
    <mergeCell ref="D27:I27"/>
    <mergeCell ref="B29:I29"/>
    <mergeCell ref="B30:I30"/>
    <mergeCell ref="B32:C32"/>
    <mergeCell ref="B33:C33"/>
    <mergeCell ref="B31:D31"/>
    <mergeCell ref="D19:I19"/>
    <mergeCell ref="D20:I20"/>
    <mergeCell ref="B22:I22"/>
    <mergeCell ref="B24:C24"/>
    <mergeCell ref="D24:I24"/>
    <mergeCell ref="B25:C25"/>
    <mergeCell ref="D25:I25"/>
    <mergeCell ref="B12:I12"/>
    <mergeCell ref="B13:I13"/>
    <mergeCell ref="D15:I1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s>
  <conditionalFormatting sqref="B49:G60">
    <cfRule type="expression" dxfId="179" priority="4">
      <formula>$M$24</formula>
    </cfRule>
  </conditionalFormatting>
  <conditionalFormatting sqref="B63:I74">
    <cfRule type="expression" dxfId="178" priority="9">
      <formula>$M$24</formula>
    </cfRule>
  </conditionalFormatting>
  <conditionalFormatting sqref="C160:D161 B168:H169 B175:F175">
    <cfRule type="expression" dxfId="177" priority="12">
      <formula>($M$22)</formula>
    </cfRule>
  </conditionalFormatting>
  <conditionalFormatting sqref="E170">
    <cfRule type="expression" dxfId="176" priority="13">
      <formula>NOT($M$9)</formula>
    </cfRule>
  </conditionalFormatting>
  <conditionalFormatting sqref="G77:H78">
    <cfRule type="expression" dxfId="175" priority="1">
      <formula>$M$25</formula>
    </cfRule>
  </conditionalFormatting>
  <conditionalFormatting sqref="H33:H44 H83:H94 H97:H108 H111:H122 H128:H139 H143:H154 E167">
    <cfRule type="expression" dxfId="174" priority="10">
      <formula>$M$24</formula>
    </cfRule>
  </conditionalFormatting>
  <conditionalFormatting sqref="H49:H60">
    <cfRule type="expression" dxfId="173" priority="3">
      <formula>$M$25</formula>
    </cfRule>
  </conditionalFormatting>
  <conditionalFormatting sqref="I32:I45 L48 I63:I76 B76:H76 I79 I81 I83:I95 I97:I109 I111:I125 I127:I140 I142:I155 I165:I171 B167:H167 B170 F170:H170">
    <cfRule type="expression" dxfId="172" priority="11">
      <formula>($M$20)</formula>
    </cfRule>
  </conditionalFormatting>
  <conditionalFormatting sqref="I47 I49:I61">
    <cfRule type="expression" dxfId="171" priority="5">
      <formula>($M$20)</formula>
    </cfRule>
  </conditionalFormatting>
  <conditionalFormatting sqref="I77">
    <cfRule type="expression" dxfId="170" priority="2">
      <formula>($M$20)</formula>
    </cfRule>
  </conditionalFormatting>
  <dataValidations count="13">
    <dataValidation type="list" allowBlank="1" showInputMessage="1" showErrorMessage="1" sqref="D63:D74 D49:D60" xr:uid="{64FA54C3-AEEA-4FB7-B542-AD65A5392703}">
      <formula1>Types_de_contrat_personnels</formula1>
    </dataValidation>
    <dataValidation type="decimal" allowBlank="1" showInputMessage="1" showErrorMessage="1" sqref="D161" xr:uid="{86BC3AFA-CAC3-4534-B543-93D9D707B0A6}">
      <formula1>0</formula1>
      <formula2>D160</formula2>
    </dataValidation>
    <dataValidation type="custom" allowBlank="1" showInputMessage="1" showErrorMessage="1" error="Valeur impossible (suppérieure au taux maximum ou partenaire inéligible)." sqref="E168" xr:uid="{B4AA17FC-9305-4CAE-8919-6414BEA0C697}">
      <formula1>$M$167</formula1>
    </dataValidation>
    <dataValidation type="custom" allowBlank="1" showInputMessage="1" showErrorMessage="1" sqref="E167" xr:uid="{8AC85F75-7525-46FB-83E1-8886A3CF3407}">
      <formula1>$M$166</formula1>
    </dataValidation>
    <dataValidation type="custom" allowBlank="1" showInputMessage="1" showErrorMessage="1" sqref="H33:H44 E63:I74 H143:H154 H83:H94 H97:H108 H111:H122 H128:H139 B63:C74 B49:C60 E49:H60 G77:H78" xr:uid="{22C7477C-09FB-4E39-AECD-B653511283E4}">
      <formula1>$M$5</formula1>
    </dataValidation>
    <dataValidation type="custom" allowBlank="1" showInputMessage="1" showErrorMessage="1" error="Valeur impossible (suppérieure au taux maximum ou partenaire inéligible)." sqref="E169" xr:uid="{FEA43169-173A-4698-8923-7CDFE5B80A06}">
      <formula1>$M$168</formula1>
    </dataValidation>
    <dataValidation operator="lessThan" allowBlank="1" showInputMessage="1" showErrorMessage="1" sqref="H123" xr:uid="{60A6D9B7-29E3-4EEC-BA98-41C1EEAC9977}"/>
    <dataValidation type="custom" allowBlank="1" showInputMessage="1" showErrorMessage="1" sqref="H61" xr:uid="{9D3FE246-BD75-41BD-BDCE-57FB0F2C7DB0}">
      <formula1>0</formula1>
    </dataValidation>
    <dataValidation type="list" allowBlank="1" showInputMessage="1" showErrorMessage="1" prompt="- Menu déroulant" sqref="D15:I15" xr:uid="{A58A3803-C752-42E8-80CA-259E280250DE}">
      <formula1>list_civilité</formula1>
    </dataValidation>
    <dataValidation type="custom" allowBlank="1" showInputMessage="1" showErrorMessage="1" sqref="E170" xr:uid="{D8C66E11-D705-4D36-9661-58A919449887}">
      <formula1>$M$9</formula1>
    </dataValidation>
    <dataValidation type="list" allowBlank="1" showInputMessage="1" showErrorMessage="1" prompt="- Menu déroulant" sqref="D9:I9" xr:uid="{3026B0CC-363E-4CD8-B947-4981398E4EEE}">
      <formula1>list_type_etab_part</formula1>
    </dataValidation>
    <dataValidation type="textLength" operator="equal" allowBlank="1" showInputMessage="1" showErrorMessage="1" error="Veuillez renseigner un numéro de SIRET valide." sqref="D10" xr:uid="{EEFD828F-790F-4C05-8214-270E1C1AEEC7}">
      <formula1>14</formula1>
    </dataValidation>
    <dataValidation operator="greaterThanOrEqual" allowBlank="1" showInputMessage="1" showErrorMessage="1" sqref="E33:E44" xr:uid="{F8FE4A89-F572-4DAA-9B00-1D1A8984021F}"/>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DB3A95B-B544-4B04-8694-5A813BEBC7C8}">
          <x14:formula1>
            <xm:f>Réglages!$C$14:$C$21</xm:f>
          </x14:formula1>
          <xm:sqref>D33:D44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9">
    <pageSetUpPr fitToPage="1"/>
  </sheetPr>
  <dimension ref="A1:XEW1084"/>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VoletGeneral!$M$2&amp;"-04"</f>
        <v>0-04</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40" customFormat="1" ht="30.75" customHeight="1" thickTop="1" thickBot="1" x14ac:dyDescent="0.3">
      <c r="A202" s="98"/>
      <c r="B202" s="544" t="s">
        <v>314</v>
      </c>
      <c r="C202" s="545"/>
      <c r="D202" s="545"/>
      <c r="E202" s="545"/>
      <c r="F202" s="545"/>
      <c r="G202" s="545"/>
      <c r="H202" s="545"/>
      <c r="I202" s="785"/>
      <c r="J202" s="116"/>
    </row>
    <row r="203" spans="1:17" customFormat="1" ht="37.5" customHeight="1" thickTop="1" x14ac:dyDescent="0.25">
      <c r="A203" s="40"/>
      <c r="B203" s="40"/>
      <c r="C203" s="40"/>
      <c r="D203" s="40"/>
      <c r="E203" s="40"/>
      <c r="F203" s="40"/>
      <c r="G203" s="40"/>
      <c r="H203" s="40"/>
      <c r="I203" s="40"/>
      <c r="J203" s="40"/>
    </row>
    <row r="204" spans="1:17" ht="37.5" customHeight="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40" customFormat="1" ht="16.5" customHeight="1" thickTop="1" x14ac:dyDescent="0.25">
      <c r="A227"/>
    </row>
    <row r="228" spans="1:10" s="142" customFormat="1" ht="15" x14ac:dyDescent="0.25">
      <c r="A228"/>
      <c r="B228" s="40"/>
      <c r="C228" s="40"/>
      <c r="D228" s="40"/>
      <c r="E228" s="40"/>
      <c r="F228" s="40"/>
      <c r="G228" s="40"/>
      <c r="H228" s="40"/>
      <c r="I228" s="40"/>
      <c r="J228" s="40"/>
    </row>
    <row r="229" spans="1:10" ht="15.75" hidden="1" thickTop="1" x14ac:dyDescent="0.25">
      <c r="A229" s="118"/>
      <c r="B229" s="40"/>
      <c r="C229" s="40"/>
      <c r="D229" s="40"/>
      <c r="E229" s="40"/>
      <c r="F229" s="40"/>
      <c r="G229" s="40"/>
      <c r="H229" s="40"/>
      <c r="I229" s="40"/>
      <c r="J229" s="457"/>
    </row>
    <row r="230" spans="1:10" ht="15" hidden="1" x14ac:dyDescent="0.25">
      <c r="B230"/>
      <c r="C230"/>
      <c r="D230"/>
      <c r="E230"/>
      <c r="F230"/>
      <c r="G230"/>
      <c r="H230"/>
      <c r="I230"/>
    </row>
    <row r="231" spans="1:10" ht="15" hidden="1" x14ac:dyDescent="0.25">
      <c r="B231"/>
      <c r="C231"/>
      <c r="D231"/>
      <c r="E231"/>
      <c r="F231"/>
      <c r="G231"/>
      <c r="H231"/>
      <c r="I231"/>
    </row>
    <row r="232" spans="1:10" ht="15" hidden="1" x14ac:dyDescent="0.25">
      <c r="B232"/>
      <c r="C232"/>
      <c r="D232"/>
      <c r="E232"/>
      <c r="F232"/>
      <c r="G232"/>
      <c r="H232"/>
      <c r="I232"/>
    </row>
    <row r="233" spans="1:10" ht="15" hidden="1" x14ac:dyDescent="0.25">
      <c r="B233"/>
      <c r="C233"/>
      <c r="D233"/>
      <c r="E233"/>
      <c r="F233"/>
      <c r="G233"/>
      <c r="H233"/>
      <c r="I233"/>
    </row>
    <row r="234" spans="1:10" ht="15" hidden="1" x14ac:dyDescent="0.25">
      <c r="B234"/>
      <c r="C234"/>
      <c r="D234"/>
      <c r="E234"/>
      <c r="F234"/>
      <c r="G234"/>
      <c r="H234"/>
      <c r="I234"/>
    </row>
    <row r="235" spans="1:10" ht="15" hidden="1" x14ac:dyDescent="0.25">
      <c r="B235"/>
      <c r="C235"/>
      <c r="D235"/>
      <c r="E235"/>
      <c r="F235"/>
      <c r="G235"/>
      <c r="H235"/>
      <c r="I235"/>
    </row>
    <row r="236" spans="1:10" ht="15" hidden="1" x14ac:dyDescent="0.25">
      <c r="B236"/>
      <c r="C236"/>
      <c r="D236"/>
      <c r="E236"/>
      <c r="F236"/>
      <c r="G236"/>
      <c r="H236"/>
      <c r="I236"/>
    </row>
    <row r="237" spans="1:10" ht="15" hidden="1" x14ac:dyDescent="0.25">
      <c r="B237"/>
      <c r="C237"/>
      <c r="D237"/>
      <c r="E237"/>
      <c r="F237"/>
      <c r="G237"/>
      <c r="H237"/>
      <c r="I237"/>
    </row>
    <row r="238" spans="1:10" ht="12.75" hidden="1" thickTop="1" x14ac:dyDescent="0.2">
      <c r="B238" s="118"/>
      <c r="C238" s="118"/>
      <c r="D238" s="118"/>
      <c r="E238" s="118"/>
      <c r="F238" s="118"/>
      <c r="G238" s="118"/>
      <c r="H238" s="118"/>
      <c r="I238" s="118"/>
    </row>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7.25" hidden="1" customHeight="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sheetData>
  <sheetProtection algorithmName="SHA-512" hashValue="3Hs9lXOzWH5SvldbwbReMIODEreG3T+J64Awx+upORvJpEhq9DfmMkZcDPgXtKeQE9SYmzL58JgSLgeCA9F5QQ==" saltValue="dL8NSscRjMW2YeCqXw+1jw=="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F215:G215"/>
    <mergeCell ref="H215:I215"/>
    <mergeCell ref="F216:G216"/>
    <mergeCell ref="H216:I216"/>
    <mergeCell ref="F217:I217"/>
    <mergeCell ref="C218:D218"/>
    <mergeCell ref="F218:I218"/>
    <mergeCell ref="B188:G188"/>
    <mergeCell ref="B190:I190"/>
    <mergeCell ref="B192:I198"/>
    <mergeCell ref="B199:I201"/>
    <mergeCell ref="B202:I202"/>
    <mergeCell ref="C214:D214"/>
    <mergeCell ref="F214:I214"/>
    <mergeCell ref="B204:I204"/>
    <mergeCell ref="B205:I205"/>
    <mergeCell ref="B206:I206"/>
    <mergeCell ref="B207:I207"/>
    <mergeCell ref="B208:I208"/>
    <mergeCell ref="B209:I209"/>
    <mergeCell ref="B210:I210"/>
    <mergeCell ref="B211:I211"/>
    <mergeCell ref="B212:I212"/>
    <mergeCell ref="B182:I182"/>
    <mergeCell ref="D183:G183"/>
    <mergeCell ref="D184:G184"/>
    <mergeCell ref="D185:G185"/>
    <mergeCell ref="D186:G186"/>
    <mergeCell ref="D187:G187"/>
    <mergeCell ref="B176:D176"/>
    <mergeCell ref="E176:F176"/>
    <mergeCell ref="B177:D177"/>
    <mergeCell ref="E177:F177"/>
    <mergeCell ref="B179:I179"/>
    <mergeCell ref="B181:C181"/>
    <mergeCell ref="D181:G181"/>
    <mergeCell ref="G175:I177"/>
    <mergeCell ref="B171:F171"/>
    <mergeCell ref="B173:D173"/>
    <mergeCell ref="E173:F173"/>
    <mergeCell ref="B174:D174"/>
    <mergeCell ref="E174:F174"/>
    <mergeCell ref="B175:D175"/>
    <mergeCell ref="E175:F175"/>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78:F78"/>
    <mergeCell ref="B67:C67"/>
    <mergeCell ref="B68:C68"/>
    <mergeCell ref="B69:C69"/>
    <mergeCell ref="B70:C70"/>
    <mergeCell ref="B71:C71"/>
    <mergeCell ref="B72:C72"/>
    <mergeCell ref="B61:F61"/>
    <mergeCell ref="B62:I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34:C34"/>
    <mergeCell ref="B35:C35"/>
    <mergeCell ref="B36:C36"/>
    <mergeCell ref="B45:F45"/>
    <mergeCell ref="B46:I46"/>
    <mergeCell ref="B47:C47"/>
    <mergeCell ref="B48:I48"/>
    <mergeCell ref="B37:C37"/>
    <mergeCell ref="B38:C38"/>
    <mergeCell ref="B39:C39"/>
    <mergeCell ref="B40:C40"/>
    <mergeCell ref="B41:C41"/>
    <mergeCell ref="B42:C42"/>
    <mergeCell ref="B43:C43"/>
    <mergeCell ref="B44:C44"/>
    <mergeCell ref="B26:C26"/>
    <mergeCell ref="D26:I26"/>
    <mergeCell ref="B27:C27"/>
    <mergeCell ref="D27:I27"/>
    <mergeCell ref="B29:I29"/>
    <mergeCell ref="B30:I30"/>
    <mergeCell ref="B32:C32"/>
    <mergeCell ref="B33:C33"/>
    <mergeCell ref="B31:D31"/>
    <mergeCell ref="D19:I19"/>
    <mergeCell ref="D20:I20"/>
    <mergeCell ref="B22:I22"/>
    <mergeCell ref="B24:C24"/>
    <mergeCell ref="D24:I24"/>
    <mergeCell ref="B25:C25"/>
    <mergeCell ref="D25:I25"/>
    <mergeCell ref="B12:I12"/>
    <mergeCell ref="B13:I13"/>
    <mergeCell ref="D15:I1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s>
  <conditionalFormatting sqref="B49:G60">
    <cfRule type="expression" dxfId="169" priority="4">
      <formula>$M$24</formula>
    </cfRule>
  </conditionalFormatting>
  <conditionalFormatting sqref="B63:I74">
    <cfRule type="expression" dxfId="168" priority="9">
      <formula>$M$24</formula>
    </cfRule>
  </conditionalFormatting>
  <conditionalFormatting sqref="C160:D161 B168:H169 B175:F175">
    <cfRule type="expression" dxfId="167" priority="12">
      <formula>($M$22)</formula>
    </cfRule>
  </conditionalFormatting>
  <conditionalFormatting sqref="E170">
    <cfRule type="expression" dxfId="166" priority="13">
      <formula>NOT($M$9)</formula>
    </cfRule>
  </conditionalFormatting>
  <conditionalFormatting sqref="G77:H78">
    <cfRule type="expression" dxfId="165" priority="1">
      <formula>$M$25</formula>
    </cfRule>
  </conditionalFormatting>
  <conditionalFormatting sqref="H33:H44 H83:H94 H97:H108 H111:H122 H128:H139 H143:H154 E167">
    <cfRule type="expression" dxfId="164" priority="10">
      <formula>$M$24</formula>
    </cfRule>
  </conditionalFormatting>
  <conditionalFormatting sqref="H49:H60">
    <cfRule type="expression" dxfId="163" priority="3">
      <formula>$M$25</formula>
    </cfRule>
  </conditionalFormatting>
  <conditionalFormatting sqref="I32:I45 L48 I63:I76 B76:H76 I79 I81 I83:I95 I97:I109 I111:I125 I127:I140 I142:I155 I165:I171 B167:H167 B170 F170:H170">
    <cfRule type="expression" dxfId="162" priority="11">
      <formula>($M$20)</formula>
    </cfRule>
  </conditionalFormatting>
  <conditionalFormatting sqref="I47 I49:I61">
    <cfRule type="expression" dxfId="161" priority="5">
      <formula>($M$20)</formula>
    </cfRule>
  </conditionalFormatting>
  <conditionalFormatting sqref="I77">
    <cfRule type="expression" dxfId="160" priority="2">
      <formula>($M$20)</formula>
    </cfRule>
  </conditionalFormatting>
  <dataValidations count="13">
    <dataValidation type="list" allowBlank="1" showInputMessage="1" showErrorMessage="1" sqref="D63:D74 D49:D60" xr:uid="{02310706-1E3E-40C5-ACD3-1421BFCC754B}">
      <formula1>Types_de_contrat_personnels</formula1>
    </dataValidation>
    <dataValidation type="decimal" allowBlank="1" showInputMessage="1" showErrorMessage="1" sqref="D161" xr:uid="{A9F27299-81B8-44E2-8FBF-2B04207DCDB4}">
      <formula1>0</formula1>
      <formula2>D160</formula2>
    </dataValidation>
    <dataValidation type="custom" allowBlank="1" showInputMessage="1" showErrorMessage="1" error="Valeur impossible (suppérieure au taux maximum ou partenaire inéligible)." sqref="E168" xr:uid="{A103447F-FFFD-4DF6-A70B-66FD2F0DE531}">
      <formula1>$M$167</formula1>
    </dataValidation>
    <dataValidation type="custom" allowBlank="1" showInputMessage="1" showErrorMessage="1" sqref="E167" xr:uid="{6F23CB0A-D2D2-454B-9654-A9312CCD1231}">
      <formula1>$M$166</formula1>
    </dataValidation>
    <dataValidation type="custom" allowBlank="1" showInputMessage="1" showErrorMessage="1" sqref="H33:H44 E63:I74 H143:H154 H83:H94 H97:H108 H111:H122 H128:H139 B63:C74 B49:C60 E49:H60 G77:H78" xr:uid="{A63DC087-26CF-4CE5-B1A4-11C3E8226D2E}">
      <formula1>$M$5</formula1>
    </dataValidation>
    <dataValidation type="custom" allowBlank="1" showInputMessage="1" showErrorMessage="1" error="Valeur impossible (suppérieure au taux maximum ou partenaire inéligible)." sqref="E169" xr:uid="{C74CF3A2-F07C-48EF-B08A-94E5606E07AE}">
      <formula1>$M$168</formula1>
    </dataValidation>
    <dataValidation operator="lessThan" allowBlank="1" showInputMessage="1" showErrorMessage="1" sqref="H123" xr:uid="{90F32A03-4E46-45B0-9FE0-3910EC51845D}"/>
    <dataValidation type="custom" allowBlank="1" showInputMessage="1" showErrorMessage="1" sqref="H61" xr:uid="{FE04A087-5FE8-43A1-898D-1224B854EB3A}">
      <formula1>0</formula1>
    </dataValidation>
    <dataValidation type="list" allowBlank="1" showInputMessage="1" showErrorMessage="1" prompt="- Menu déroulant" sqref="D15:I15" xr:uid="{71244D19-BEDA-4D34-90D1-B7BA104DC4DA}">
      <formula1>list_civilité</formula1>
    </dataValidation>
    <dataValidation type="custom" allowBlank="1" showInputMessage="1" showErrorMessage="1" sqref="E170" xr:uid="{F1884AC6-3CFD-437C-8DA9-30F89CA80FC2}">
      <formula1>$M$9</formula1>
    </dataValidation>
    <dataValidation type="list" allowBlank="1" showInputMessage="1" showErrorMessage="1" prompt="- Menu déroulant" sqref="D9:I9" xr:uid="{275D6DF2-CD58-42C4-AD8A-3B9E8357B7AC}">
      <formula1>list_type_etab_part</formula1>
    </dataValidation>
    <dataValidation type="textLength" operator="equal" allowBlank="1" showInputMessage="1" showErrorMessage="1" error="Veuillez renseigner un numéro de SIRET valide." sqref="D10" xr:uid="{17D874E7-2714-4CD2-A054-776D9848A4AB}">
      <formula1>14</formula1>
    </dataValidation>
    <dataValidation operator="greaterThanOrEqual" allowBlank="1" showInputMessage="1" showErrorMessage="1" sqref="E33:E44" xr:uid="{A76B5425-54C9-4308-ADD8-9ACD80D09A58}"/>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16DC2D5-1C7B-4C59-997D-614E1AB3ACE8}">
          <x14:formula1>
            <xm:f>Réglages!$C$14:$C$21</xm:f>
          </x14:formula1>
          <xm:sqref>D33:D44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0">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VoletGeneral!$M$2&amp;"-05"</f>
        <v>0-05</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zuIdbLI0T5m5r7iXbMJOOo/M//isEFOG1h1m+8s1xv3Eb8vVHjem0tKT0iWmiDp419ABw7nCp9ZUvM7H9KXV1g==" saltValue="rFEAGJIVEA+7bX9USwRPsw=="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159" priority="4">
      <formula>$M$24</formula>
    </cfRule>
  </conditionalFormatting>
  <conditionalFormatting sqref="B63:I74">
    <cfRule type="expression" dxfId="158" priority="9">
      <formula>$M$24</formula>
    </cfRule>
  </conditionalFormatting>
  <conditionalFormatting sqref="C160:D161 B168:H169 B175:F175">
    <cfRule type="expression" dxfId="157" priority="12">
      <formula>($M$22)</formula>
    </cfRule>
  </conditionalFormatting>
  <conditionalFormatting sqref="E170">
    <cfRule type="expression" dxfId="156" priority="13">
      <formula>NOT($M$9)</formula>
    </cfRule>
  </conditionalFormatting>
  <conditionalFormatting sqref="G77:H78">
    <cfRule type="expression" dxfId="155" priority="1">
      <formula>$M$25</formula>
    </cfRule>
  </conditionalFormatting>
  <conditionalFormatting sqref="H33:H44 H83:H94 H97:H108 H111:H122 H128:H139 H143:H154 E167">
    <cfRule type="expression" dxfId="154" priority="10">
      <formula>$M$24</formula>
    </cfRule>
  </conditionalFormatting>
  <conditionalFormatting sqref="H49:H60">
    <cfRule type="expression" dxfId="153" priority="3">
      <formula>$M$25</formula>
    </cfRule>
  </conditionalFormatting>
  <conditionalFormatting sqref="I32:I45 L48 I63:I76 B76:H76 I79 I81 I83:I95 I97:I109 I111:I125 I127:I140 I142:I155 I165:I171 B167:H167 B170 F170:H170">
    <cfRule type="expression" dxfId="152" priority="11">
      <formula>($M$20)</formula>
    </cfRule>
  </conditionalFormatting>
  <conditionalFormatting sqref="I47 I49:I61">
    <cfRule type="expression" dxfId="151" priority="5">
      <formula>($M$20)</formula>
    </cfRule>
  </conditionalFormatting>
  <conditionalFormatting sqref="I77">
    <cfRule type="expression" dxfId="150" priority="2">
      <formula>($M$20)</formula>
    </cfRule>
  </conditionalFormatting>
  <dataValidations count="13">
    <dataValidation type="list" allowBlank="1" showInputMessage="1" showErrorMessage="1" sqref="D63:D74 D49:D60" xr:uid="{56A9802B-9C79-4449-9A25-DABF7A93D6F0}">
      <formula1>Types_de_contrat_personnels</formula1>
    </dataValidation>
    <dataValidation type="decimal" allowBlank="1" showInputMessage="1" showErrorMessage="1" sqref="D161" xr:uid="{AC2D1EF8-A580-4FAE-81F7-A100D31B8FF6}">
      <formula1>0</formula1>
      <formula2>D160</formula2>
    </dataValidation>
    <dataValidation type="custom" allowBlank="1" showInputMessage="1" showErrorMessage="1" error="Valeur impossible (suppérieure au taux maximum ou partenaire inéligible)." sqref="E168" xr:uid="{E4A46947-92E3-4C3C-A824-AAFE856CD113}">
      <formula1>$M$167</formula1>
    </dataValidation>
    <dataValidation type="custom" allowBlank="1" showInputMessage="1" showErrorMessage="1" sqref="E167" xr:uid="{82916847-4711-439D-BF96-ABFE4010CEC0}">
      <formula1>$M$166</formula1>
    </dataValidation>
    <dataValidation type="custom" allowBlank="1" showInputMessage="1" showErrorMessage="1" sqref="H33:H44 E63:I74 H143:H154 H83:H94 H97:H108 H111:H122 H128:H139 B63:C74 B49:C60 E49:H60 G77:H78" xr:uid="{9503D304-5B07-47A8-BCB8-30C7849524D7}">
      <formula1>$M$5</formula1>
    </dataValidation>
    <dataValidation type="custom" allowBlank="1" showInputMessage="1" showErrorMessage="1" error="Valeur impossible (suppérieure au taux maximum ou partenaire inéligible)." sqref="E169" xr:uid="{BF2CE4C0-1B3D-46F2-85F3-8861FBC83724}">
      <formula1>$M$168</formula1>
    </dataValidation>
    <dataValidation operator="lessThan" allowBlank="1" showInputMessage="1" showErrorMessage="1" sqref="H123" xr:uid="{D260D86A-A91A-4CB9-8549-21C83D761B03}"/>
    <dataValidation type="custom" allowBlank="1" showInputMessage="1" showErrorMessage="1" sqref="H61" xr:uid="{E8494F2D-885B-4646-9665-CFA5653B0AFA}">
      <formula1>0</formula1>
    </dataValidation>
    <dataValidation type="list" allowBlank="1" showInputMessage="1" showErrorMessage="1" prompt="- Menu déroulant" sqref="D15:I15" xr:uid="{528A9027-80AE-47F0-986B-FEB121E6969B}">
      <formula1>list_civilité</formula1>
    </dataValidation>
    <dataValidation type="custom" allowBlank="1" showInputMessage="1" showErrorMessage="1" sqref="E170" xr:uid="{DD7F6B0C-EACA-4BBC-BC14-3B9A3A78BD73}">
      <formula1>$M$9</formula1>
    </dataValidation>
    <dataValidation type="list" allowBlank="1" showInputMessage="1" showErrorMessage="1" prompt="- Menu déroulant" sqref="D9:I9" xr:uid="{A6538BBA-308D-4720-902C-AD5E91B5FD4E}">
      <formula1>list_type_etab_part</formula1>
    </dataValidation>
    <dataValidation type="textLength" operator="equal" allowBlank="1" showInputMessage="1" showErrorMessage="1" error="Veuillez renseigner un numéro de SIRET valide." sqref="D10" xr:uid="{DBD29ECD-8AC5-41CE-B697-EFC370EA5FB8}">
      <formula1>14</formula1>
    </dataValidation>
    <dataValidation operator="greaterThanOrEqual" allowBlank="1" showInputMessage="1" showErrorMessage="1" sqref="E33:E44" xr:uid="{5DA02CAE-F461-4F09-8F6C-431F4790058D}"/>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5CC5CCB-ED05-4335-AECF-A1D7FB15239D}">
          <x14:formula1>
            <xm:f>Réglages!$C$14:$C$21</xm:f>
          </x14:formula1>
          <xm:sqref>D33:D44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1">
    <pageSetUpPr fitToPage="1"/>
  </sheetPr>
  <dimension ref="A1:XEW1085"/>
  <sheetViews>
    <sheetView zoomScaleNormal="100" zoomScaleSheetLayoutView="100" workbookViewId="0">
      <selection activeCell="D7" sqref="D7:I7"/>
    </sheetView>
  </sheetViews>
  <sheetFormatPr baseColWidth="10" defaultColWidth="0" defaultRowHeight="0" customHeight="1" zeroHeight="1" x14ac:dyDescent="0.2"/>
  <cols>
    <col min="1" max="1" width="1.42578125" style="44" customWidth="1"/>
    <col min="2" max="2" width="23.42578125" style="44" customWidth="1"/>
    <col min="3" max="3" width="26.42578125" style="44" customWidth="1"/>
    <col min="4" max="4" width="15.42578125" style="44" customWidth="1"/>
    <col min="5" max="5" width="11.42578125" style="44" customWidth="1"/>
    <col min="6" max="6" width="8.42578125" style="44" customWidth="1"/>
    <col min="7" max="8" width="11.85546875" style="44" customWidth="1"/>
    <col min="9" max="9" width="12.42578125" style="44" customWidth="1"/>
    <col min="10" max="10" width="1.42578125" style="132" customWidth="1"/>
    <col min="11" max="16377" width="0" style="44" hidden="1"/>
    <col min="16378" max="16384" width="11.42578125" style="44" hidden="1"/>
  </cols>
  <sheetData>
    <row r="1" spans="1:14" customFormat="1" ht="15.75" customHeight="1" thickTop="1" thickBot="1" x14ac:dyDescent="0.3">
      <c r="A1" s="775" t="s">
        <v>62</v>
      </c>
      <c r="B1" s="776"/>
      <c r="C1" s="776"/>
      <c r="D1" s="776"/>
      <c r="E1" s="776"/>
      <c r="F1" s="781" t="s">
        <v>15</v>
      </c>
      <c r="G1" s="782"/>
      <c r="H1" s="782"/>
      <c r="I1" s="782"/>
      <c r="J1" s="45"/>
    </row>
    <row r="2" spans="1:14" customFormat="1" ht="15.75" customHeight="1" thickTop="1" thickBot="1" x14ac:dyDescent="0.3">
      <c r="A2" s="777"/>
      <c r="B2" s="778"/>
      <c r="C2" s="778"/>
      <c r="D2" s="778"/>
      <c r="E2" s="778"/>
      <c r="F2" s="783" t="s">
        <v>16</v>
      </c>
      <c r="G2" s="782"/>
      <c r="H2" s="784" t="str">
        <f>VoletGeneral!$M$2&amp;"-06"</f>
        <v>0-06</v>
      </c>
      <c r="I2" s="782"/>
      <c r="J2" s="45"/>
    </row>
    <row r="3" spans="1:14" customFormat="1" ht="15.75" customHeight="1" thickTop="1" thickBot="1" x14ac:dyDescent="0.3">
      <c r="A3" s="779"/>
      <c r="B3" s="780"/>
      <c r="C3" s="780"/>
      <c r="D3" s="780"/>
      <c r="E3" s="780"/>
      <c r="F3" s="783" t="s">
        <v>0</v>
      </c>
      <c r="G3" s="782"/>
      <c r="H3" s="784" t="str">
        <f>IF(VoletGeneral!H10&lt;&gt;"",VoletGeneral!H10,"")</f>
        <v/>
      </c>
      <c r="I3" s="782"/>
      <c r="J3" s="45"/>
    </row>
    <row r="4" spans="1:14" customFormat="1" ht="15.75" customHeight="1" thickTop="1" thickBot="1" x14ac:dyDescent="0.3">
      <c r="A4" s="18"/>
      <c r="B4" s="15"/>
      <c r="C4" s="16">
        <v>20408</v>
      </c>
      <c r="D4" s="6" t="str">
        <f>C4&amp;"-0"</f>
        <v>20408-0</v>
      </c>
      <c r="E4" s="6"/>
      <c r="F4" s="17"/>
      <c r="G4" s="17"/>
      <c r="H4" s="17"/>
      <c r="I4" s="17"/>
      <c r="J4" s="45"/>
    </row>
    <row r="5" spans="1:14" s="100" customFormat="1" ht="15" customHeight="1" thickTop="1" thickBot="1" x14ac:dyDescent="0.25">
      <c r="A5" s="98"/>
      <c r="B5" s="544" t="s">
        <v>40</v>
      </c>
      <c r="C5" s="545"/>
      <c r="D5" s="545"/>
      <c r="E5" s="545"/>
      <c r="F5" s="545"/>
      <c r="G5" s="545"/>
      <c r="H5" s="545"/>
      <c r="I5" s="785"/>
      <c r="J5" s="45"/>
      <c r="L5" s="269" t="s">
        <v>231</v>
      </c>
      <c r="M5" s="372" t="b">
        <f>(SUMIF(Table_type_part[Type étab partenaire],D9,Table_type_part[Eligible]))&gt;0</f>
        <v>0</v>
      </c>
      <c r="N5" s="270" t="s">
        <v>157</v>
      </c>
    </row>
    <row r="6" spans="1:14" s="100" customFormat="1" ht="8.25" customHeight="1" thickTop="1" thickBot="1" x14ac:dyDescent="0.25">
      <c r="A6" s="101"/>
      <c r="B6" s="102"/>
      <c r="C6" s="103"/>
      <c r="D6" s="104"/>
      <c r="E6" s="82"/>
      <c r="F6" s="82"/>
      <c r="G6" s="82"/>
      <c r="H6" s="105"/>
      <c r="I6" s="105"/>
      <c r="J6" s="45"/>
    </row>
    <row r="7" spans="1:14" s="100" customFormat="1" ht="15" customHeight="1" thickTop="1" thickBot="1" x14ac:dyDescent="0.25">
      <c r="A7" s="106"/>
      <c r="B7" s="106"/>
      <c r="C7" s="113" t="s">
        <v>40</v>
      </c>
      <c r="D7" s="905"/>
      <c r="E7" s="906"/>
      <c r="F7" s="906"/>
      <c r="G7" s="906"/>
      <c r="H7" s="906"/>
      <c r="I7" s="907"/>
      <c r="J7" s="45"/>
      <c r="L7" s="269" t="s">
        <v>214</v>
      </c>
      <c r="M7" s="373" t="b">
        <f>(SUMIF(Table_type_part[Type étab partenaire],D9,Table_type_part[cout marginal]))&gt;0</f>
        <v>0</v>
      </c>
      <c r="N7" s="270" t="s">
        <v>157</v>
      </c>
    </row>
    <row r="8" spans="1:14" s="100" customFormat="1" ht="15" customHeight="1" thickTop="1" thickBot="1" x14ac:dyDescent="0.25">
      <c r="A8" s="106"/>
      <c r="B8" s="106"/>
      <c r="C8" s="107" t="s">
        <v>42</v>
      </c>
      <c r="D8" s="897"/>
      <c r="E8" s="908"/>
      <c r="F8" s="908"/>
      <c r="G8" s="908"/>
      <c r="H8" s="908"/>
      <c r="I8" s="909"/>
      <c r="J8" s="110"/>
      <c r="L8" s="269" t="s">
        <v>215</v>
      </c>
      <c r="M8" s="334" t="str">
        <f>IF(M5,IF(M7,"Cout marginal", "Cout complet"),"Part. non finançable")</f>
        <v>Part. non finançable</v>
      </c>
      <c r="N8" s="270"/>
    </row>
    <row r="9" spans="1:14" s="100" customFormat="1" ht="15" customHeight="1" thickTop="1" thickBot="1" x14ac:dyDescent="0.25">
      <c r="A9" s="106"/>
      <c r="B9" s="106"/>
      <c r="C9" s="431" t="s">
        <v>31</v>
      </c>
      <c r="D9" s="910"/>
      <c r="E9" s="910"/>
      <c r="F9" s="910"/>
      <c r="G9" s="910"/>
      <c r="H9" s="910"/>
      <c r="I9" s="910"/>
      <c r="J9" s="116"/>
      <c r="L9" s="269" t="s">
        <v>160</v>
      </c>
      <c r="M9" s="373" t="b">
        <f>(SUMIF(Table_type_part[Type étab partenaire],D9,Table_type_part[frais env]))&gt;0</f>
        <v>0</v>
      </c>
      <c r="N9" s="270" t="s">
        <v>157</v>
      </c>
    </row>
    <row r="10" spans="1:14" s="100" customFormat="1" ht="15" customHeight="1" thickTop="1" thickBot="1" x14ac:dyDescent="0.25">
      <c r="A10" s="112"/>
      <c r="B10" s="112"/>
      <c r="C10" s="113" t="s">
        <v>43</v>
      </c>
      <c r="D10" s="911"/>
      <c r="E10" s="911"/>
      <c r="F10" s="911"/>
      <c r="G10" s="911"/>
      <c r="H10" s="911"/>
      <c r="I10" s="911"/>
      <c r="J10" s="116"/>
      <c r="L10" s="269" t="s">
        <v>326</v>
      </c>
      <c r="M10" s="373" t="b">
        <f>(SUMIF(Table_type_part[Type étab partenaire],D9,Table_type_part[Décharges]))&gt;0</f>
        <v>0</v>
      </c>
      <c r="N10" s="270" t="s">
        <v>157</v>
      </c>
    </row>
    <row r="11" spans="1:14" s="100" customFormat="1" ht="94.15" customHeight="1" thickTop="1" thickBot="1" x14ac:dyDescent="0.25">
      <c r="A11" s="106"/>
      <c r="B11" s="915" t="s">
        <v>359</v>
      </c>
      <c r="C11" s="916"/>
      <c r="D11" s="916"/>
      <c r="E11" s="916"/>
      <c r="F11" s="916"/>
      <c r="G11" s="916"/>
      <c r="H11" s="916"/>
      <c r="I11" s="917"/>
      <c r="J11" s="110"/>
      <c r="L11" s="269"/>
      <c r="M11" s="355"/>
      <c r="N11" s="270"/>
    </row>
    <row r="12" spans="1:14" customFormat="1" ht="62.25" customHeight="1" thickTop="1" thickBot="1" x14ac:dyDescent="0.3">
      <c r="B12" s="914" t="str">
        <f>IF(M5,   IF(M7,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 calculée"&amp;" par multiplication de l’assiette totale de l’aide par le taux d’aide retenu. Les frais de structure, en deux catégories, sont à demander à la fin de ce formulaire."),
      "Ce partenaire n’est pas finançable : merci de sélectionner un type de partenaire ci-dessus. Si le partenaire est déjà sélectionné, merci de remplir des apports.")</f>
        <v>Ce partenaire n’est pas finançable : merci de sélectionner un type de partenaire ci-dessus. Si le partenaire est déjà sélectionné, merci de remplir des apports.</v>
      </c>
      <c r="C12" s="914"/>
      <c r="D12" s="914"/>
      <c r="E12" s="914"/>
      <c r="F12" s="914"/>
      <c r="G12" s="914"/>
      <c r="H12" s="914"/>
      <c r="I12" s="914"/>
      <c r="K12" s="223"/>
    </row>
    <row r="13" spans="1:14" s="100" customFormat="1" ht="15" customHeight="1" thickTop="1" thickBot="1" x14ac:dyDescent="0.25">
      <c r="A13" s="98"/>
      <c r="B13" s="544" t="s">
        <v>44</v>
      </c>
      <c r="C13" s="545"/>
      <c r="D13" s="545"/>
      <c r="E13" s="545"/>
      <c r="F13" s="545"/>
      <c r="G13" s="545"/>
      <c r="H13" s="545"/>
      <c r="I13" s="785"/>
      <c r="J13" s="116"/>
    </row>
    <row r="14" spans="1:14" s="100" customFormat="1" ht="9.75" customHeight="1" thickTop="1" thickBot="1" x14ac:dyDescent="0.25">
      <c r="A14" s="101"/>
      <c r="B14" s="102"/>
      <c r="C14" s="117"/>
      <c r="D14" s="105"/>
      <c r="E14" s="105"/>
      <c r="F14" s="105"/>
      <c r="G14" s="105"/>
      <c r="H14" s="105"/>
      <c r="I14" s="105"/>
      <c r="J14" s="110"/>
      <c r="L14" s="269" t="s">
        <v>217</v>
      </c>
      <c r="M14" s="336">
        <f>SUMIF(Table_type_part[Type étab partenaire],D9,Table_type_part[taux d’aide])</f>
        <v>0</v>
      </c>
      <c r="N14" s="270" t="s">
        <v>157</v>
      </c>
    </row>
    <row r="15" spans="1:14" s="100" customFormat="1" ht="15" customHeight="1" thickTop="1" thickBot="1" x14ac:dyDescent="0.25">
      <c r="A15" s="106"/>
      <c r="B15" s="106"/>
      <c r="C15" s="107" t="s">
        <v>35</v>
      </c>
      <c r="D15" s="897"/>
      <c r="E15" s="912"/>
      <c r="F15" s="912"/>
      <c r="G15" s="912"/>
      <c r="H15" s="912"/>
      <c r="I15" s="913"/>
      <c r="J15" s="116"/>
      <c r="L15" s="269" t="s">
        <v>218</v>
      </c>
      <c r="M15" s="335">
        <f>Tableau6[taux]</f>
        <v>1</v>
      </c>
      <c r="N15" s="270" t="s">
        <v>157</v>
      </c>
    </row>
    <row r="16" spans="1:14" s="100" customFormat="1" ht="15" customHeight="1" thickTop="1" thickBot="1" x14ac:dyDescent="0.25">
      <c r="A16" s="106"/>
      <c r="B16" s="106"/>
      <c r="C16" s="107" t="s">
        <v>1</v>
      </c>
      <c r="D16" s="897"/>
      <c r="E16" s="898"/>
      <c r="F16" s="898"/>
      <c r="G16" s="898"/>
      <c r="H16" s="898"/>
      <c r="I16" s="899"/>
      <c r="J16" s="116"/>
      <c r="L16" s="269" t="s">
        <v>219</v>
      </c>
      <c r="M16" s="336">
        <f>M14*M15</f>
        <v>0</v>
      </c>
    </row>
    <row r="17" spans="1:16377" s="100" customFormat="1" ht="15" customHeight="1" thickTop="1" thickBot="1" x14ac:dyDescent="0.25">
      <c r="A17" s="106"/>
      <c r="B17" s="106"/>
      <c r="C17" s="107" t="s">
        <v>2</v>
      </c>
      <c r="D17" s="897"/>
      <c r="E17" s="898"/>
      <c r="F17" s="898"/>
      <c r="G17" s="898"/>
      <c r="H17" s="898"/>
      <c r="I17" s="899"/>
      <c r="J17" s="116"/>
    </row>
    <row r="18" spans="1:16377" s="100" customFormat="1" ht="15" customHeight="1" thickTop="1" thickBot="1" x14ac:dyDescent="0.25">
      <c r="A18" s="106"/>
      <c r="B18" s="106"/>
      <c r="C18" s="107" t="s">
        <v>30</v>
      </c>
      <c r="D18" s="897"/>
      <c r="E18" s="898"/>
      <c r="F18" s="898"/>
      <c r="G18" s="898"/>
      <c r="H18" s="898"/>
      <c r="I18" s="899"/>
      <c r="J18" s="116"/>
      <c r="L18" s="365" t="s">
        <v>237</v>
      </c>
    </row>
    <row r="19" spans="1:16377" s="100" customFormat="1" ht="15" customHeight="1" thickTop="1" thickBot="1" x14ac:dyDescent="0.25">
      <c r="A19" s="106"/>
      <c r="B19" s="106"/>
      <c r="C19" s="107" t="s">
        <v>4</v>
      </c>
      <c r="D19" s="900"/>
      <c r="E19" s="898"/>
      <c r="F19" s="898"/>
      <c r="G19" s="898"/>
      <c r="H19" s="898"/>
      <c r="I19" s="899"/>
      <c r="J19" s="116"/>
      <c r="L19" s="368" t="s">
        <v>238</v>
      </c>
      <c r="M19" s="368" t="s">
        <v>239</v>
      </c>
      <c r="N19" s="368" t="s">
        <v>240</v>
      </c>
    </row>
    <row r="20" spans="1:16377" s="100" customFormat="1" ht="15" customHeight="1" thickTop="1" thickBot="1" x14ac:dyDescent="0.25">
      <c r="A20" s="106"/>
      <c r="B20" s="106"/>
      <c r="C20" s="107" t="s">
        <v>3</v>
      </c>
      <c r="D20" s="901"/>
      <c r="E20" s="901"/>
      <c r="F20" s="901"/>
      <c r="G20" s="901"/>
      <c r="H20" s="901"/>
      <c r="I20" s="901"/>
      <c r="J20" s="116"/>
      <c r="L20" s="366" t="s">
        <v>243</v>
      </c>
      <c r="M20" s="374" t="b">
        <f>(AND(M5,NOT(M7)))</f>
        <v>0</v>
      </c>
      <c r="N20" s="367" t="s">
        <v>241</v>
      </c>
    </row>
    <row r="21" spans="1:16377" s="100" customFormat="1" ht="11.25" customHeight="1" thickTop="1" thickBot="1" x14ac:dyDescent="0.25">
      <c r="A21" s="106"/>
      <c r="B21" s="112"/>
      <c r="C21" s="93"/>
      <c r="D21" s="95"/>
      <c r="E21" s="95"/>
      <c r="F21" s="96"/>
      <c r="G21" s="96"/>
      <c r="H21" s="96"/>
      <c r="I21" s="96"/>
      <c r="J21" s="116"/>
      <c r="L21" s="366"/>
      <c r="M21" s="367"/>
      <c r="N21" s="367"/>
    </row>
    <row r="22" spans="1:16377" s="109" customFormat="1" ht="15" customHeight="1" thickTop="1" thickBot="1" x14ac:dyDescent="0.25">
      <c r="B22" s="544" t="s">
        <v>186</v>
      </c>
      <c r="C22" s="545"/>
      <c r="D22" s="545"/>
      <c r="E22" s="545"/>
      <c r="F22" s="545"/>
      <c r="G22" s="545"/>
      <c r="H22" s="545"/>
      <c r="I22" s="545"/>
      <c r="K22" s="100"/>
      <c r="L22" s="366" t="s">
        <v>244</v>
      </c>
      <c r="M22" s="374" t="b">
        <f>(OR(M7,NOT(M5)))</f>
        <v>1</v>
      </c>
      <c r="N22" s="367" t="s">
        <v>242</v>
      </c>
      <c r="O22" s="100"/>
      <c r="P22" s="100"/>
      <c r="Q22" s="100"/>
    </row>
    <row r="23" spans="1:16377" s="109" customFormat="1" ht="9.75" customHeight="1" thickTop="1" thickBot="1" x14ac:dyDescent="0.25">
      <c r="K23" s="123"/>
      <c r="L23" s="367"/>
      <c r="M23" s="367"/>
      <c r="N23" s="367"/>
      <c r="O23" s="108"/>
    </row>
    <row r="24" spans="1:16377" s="139" customFormat="1" ht="15.75" customHeight="1" thickTop="1" thickBot="1" x14ac:dyDescent="0.25">
      <c r="A24" s="125"/>
      <c r="B24" s="522" t="s">
        <v>1</v>
      </c>
      <c r="C24" s="523"/>
      <c r="D24" s="593"/>
      <c r="E24" s="594"/>
      <c r="F24" s="594"/>
      <c r="G24" s="594"/>
      <c r="H24" s="594"/>
      <c r="I24" s="595"/>
      <c r="J24" s="108"/>
      <c r="K24" s="109"/>
      <c r="L24" s="366" t="s">
        <v>248</v>
      </c>
      <c r="M24" s="374" t="b">
        <f>NOT(M5)</f>
        <v>1</v>
      </c>
      <c r="N24" s="367"/>
      <c r="O24" s="109"/>
      <c r="P24" s="109"/>
      <c r="Q24" s="109"/>
    </row>
    <row r="25" spans="1:16377" s="139" customFormat="1" ht="15.75" customHeight="1" thickTop="1" thickBot="1" x14ac:dyDescent="0.25">
      <c r="A25" s="125"/>
      <c r="B25" s="522" t="s">
        <v>2</v>
      </c>
      <c r="C25" s="523"/>
      <c r="D25" s="593"/>
      <c r="E25" s="594"/>
      <c r="F25" s="594"/>
      <c r="G25" s="594"/>
      <c r="H25" s="594"/>
      <c r="I25" s="595"/>
      <c r="J25" s="108"/>
      <c r="L25" s="366" t="s">
        <v>327</v>
      </c>
      <c r="M25" s="374" t="b">
        <f>(OR(NOT(M9),NOT(M10)))</f>
        <v>1</v>
      </c>
      <c r="N25" s="367"/>
    </row>
    <row r="26" spans="1:16377" s="139" customFormat="1" ht="15.75" customHeight="1" thickTop="1" thickBot="1" x14ac:dyDescent="0.25">
      <c r="A26" s="125"/>
      <c r="B26" s="522" t="s">
        <v>4</v>
      </c>
      <c r="C26" s="523"/>
      <c r="D26" s="593"/>
      <c r="E26" s="594"/>
      <c r="F26" s="594"/>
      <c r="G26" s="594"/>
      <c r="H26" s="594"/>
      <c r="I26" s="595"/>
      <c r="J26" s="108"/>
    </row>
    <row r="27" spans="1:16377" s="139" customFormat="1" ht="15.75" customHeight="1" thickTop="1" thickBot="1" x14ac:dyDescent="0.25">
      <c r="A27" s="125"/>
      <c r="B27" s="588" t="s">
        <v>3</v>
      </c>
      <c r="C27" s="896"/>
      <c r="D27" s="902"/>
      <c r="E27" s="903"/>
      <c r="F27" s="903"/>
      <c r="G27" s="903"/>
      <c r="H27" s="903"/>
      <c r="I27" s="904"/>
      <c r="J27" s="124"/>
    </row>
    <row r="28" spans="1:16377" s="178" customFormat="1" ht="11.25" customHeight="1" thickTop="1" thickBot="1" x14ac:dyDescent="0.3">
      <c r="A28" s="109"/>
      <c r="B28" s="109"/>
      <c r="C28" s="109"/>
      <c r="D28" s="109"/>
      <c r="E28" s="109"/>
      <c r="F28" s="109"/>
      <c r="G28" s="109"/>
      <c r="H28" s="109"/>
      <c r="I28" s="109"/>
      <c r="J28" s="109"/>
      <c r="K28" s="139"/>
      <c r="L28" s="139"/>
      <c r="M28" s="139"/>
      <c r="N28" s="139"/>
      <c r="O28" s="139"/>
      <c r="P28" s="139"/>
      <c r="Q28" s="13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row>
    <row r="29" spans="1:16377" s="100" customFormat="1" ht="15" customHeight="1" thickTop="1" thickBot="1" x14ac:dyDescent="0.25">
      <c r="A29" s="98"/>
      <c r="B29" s="762" t="s">
        <v>45</v>
      </c>
      <c r="C29" s="763"/>
      <c r="D29" s="763"/>
      <c r="E29" s="763"/>
      <c r="F29" s="763"/>
      <c r="G29" s="763"/>
      <c r="H29" s="763"/>
      <c r="I29" s="764"/>
      <c r="J29" s="116"/>
      <c r="K29" s="109"/>
      <c r="L29" s="139"/>
      <c r="M29" s="139"/>
      <c r="N29" s="139"/>
      <c r="O29" s="109"/>
      <c r="P29" s="109"/>
      <c r="Q29" s="109"/>
    </row>
    <row r="30" spans="1:16377" s="182" customFormat="1" ht="30" customHeight="1" thickTop="1" thickBot="1" x14ac:dyDescent="0.25">
      <c r="A30" s="180"/>
      <c r="B30" s="765" t="s">
        <v>360</v>
      </c>
      <c r="C30" s="766"/>
      <c r="D30" s="766"/>
      <c r="E30" s="766"/>
      <c r="F30" s="766"/>
      <c r="G30" s="766"/>
      <c r="H30" s="766"/>
      <c r="I30" s="766"/>
      <c r="J30" s="181"/>
      <c r="K30" s="100"/>
      <c r="L30" s="109"/>
      <c r="M30" s="109"/>
      <c r="N30" s="109"/>
      <c r="O30" s="100"/>
      <c r="P30" s="100"/>
      <c r="Q30" s="100"/>
    </row>
    <row r="31" spans="1:16377" s="315" customFormat="1" ht="51.6" customHeight="1" thickTop="1" thickBot="1" x14ac:dyDescent="0.25">
      <c r="A31" s="310"/>
      <c r="B31" s="749" t="s">
        <v>361</v>
      </c>
      <c r="C31" s="750"/>
      <c r="D31" s="751"/>
      <c r="E31" s="482"/>
      <c r="F31" s="483"/>
      <c r="G31" s="483"/>
      <c r="H31" s="483"/>
      <c r="I31" s="483"/>
      <c r="J31" s="432"/>
      <c r="K31" s="100"/>
      <c r="L31" s="243"/>
      <c r="M31" s="243"/>
      <c r="N31" s="243"/>
      <c r="O31" s="100"/>
      <c r="P31" s="100"/>
      <c r="Q31" s="100"/>
    </row>
    <row r="32" spans="1:16377" s="100" customFormat="1" ht="15" customHeight="1" thickTop="1" thickBot="1" x14ac:dyDescent="0.25">
      <c r="A32" s="119"/>
      <c r="B32" s="773" t="s">
        <v>11</v>
      </c>
      <c r="C32" s="774"/>
      <c r="D32" s="76" t="s">
        <v>352</v>
      </c>
      <c r="E32" s="76" t="s">
        <v>46</v>
      </c>
      <c r="F32" s="76" t="s">
        <v>47</v>
      </c>
      <c r="G32" s="77" t="s">
        <v>5</v>
      </c>
      <c r="H32" s="184" t="s">
        <v>223</v>
      </c>
      <c r="I32" s="78" t="s">
        <v>7</v>
      </c>
      <c r="J32" s="116"/>
      <c r="K32" s="182"/>
      <c r="O32" s="182"/>
      <c r="P32" s="182"/>
      <c r="Q32" s="182"/>
    </row>
    <row r="33" spans="1:17" s="100" customFormat="1" ht="15" customHeight="1" thickTop="1" thickBot="1" x14ac:dyDescent="0.25">
      <c r="A33" s="119"/>
      <c r="B33" s="755"/>
      <c r="C33" s="756"/>
      <c r="D33" s="468"/>
      <c r="E33" s="203"/>
      <c r="F33" s="204"/>
      <c r="G33" s="83" t="str">
        <f t="shared" ref="G33:G44" si="0">IF(AND(ISNUMBER(E33),ISNUMBER(F33)),E33*F33," ")</f>
        <v xml:space="preserve"> </v>
      </c>
      <c r="H33" s="203"/>
      <c r="I33" s="120" t="str">
        <f>IF(OR(ISNUMBER(G33),ISNUMBER(H33)),ROUND(IF(ISNUMBER(G33),G33,0)-IF(ISNUMBER(H33),H33,0),2)," ")</f>
        <v xml:space="preserve"> </v>
      </c>
      <c r="J33" s="116"/>
      <c r="L33" s="182"/>
      <c r="M33" s="182"/>
      <c r="N33" s="182"/>
    </row>
    <row r="34" spans="1:17" s="100" customFormat="1" ht="15" customHeight="1" thickTop="1" thickBot="1" x14ac:dyDescent="0.25">
      <c r="A34" s="119"/>
      <c r="B34" s="755"/>
      <c r="C34" s="756"/>
      <c r="D34" s="468"/>
      <c r="E34" s="203"/>
      <c r="F34" s="204"/>
      <c r="G34" s="83" t="str">
        <f t="shared" si="0"/>
        <v xml:space="preserve"> </v>
      </c>
      <c r="H34" s="203"/>
      <c r="I34" s="120" t="str">
        <f>IF(OR(ISNUMBER(G34),ISNUMBER(H34)),ROUND(IF(ISNUMBER(G34),G34,0)-IF(ISNUMBER(H34),H34,0),2)," ")</f>
        <v xml:space="preserve"> </v>
      </c>
      <c r="J34" s="116"/>
    </row>
    <row r="35" spans="1:17" s="100" customFormat="1" ht="15" customHeight="1" thickTop="1" thickBot="1" x14ac:dyDescent="0.25">
      <c r="A35" s="119"/>
      <c r="B35" s="755"/>
      <c r="C35" s="756"/>
      <c r="D35" s="468"/>
      <c r="E35" s="203"/>
      <c r="F35" s="204"/>
      <c r="G35" s="83" t="str">
        <f t="shared" si="0"/>
        <v xml:space="preserve"> </v>
      </c>
      <c r="H35" s="203"/>
      <c r="I35" s="120" t="str">
        <f t="shared" ref="I35:I44" si="1">IF(OR(ISNUMBER(G35),ISNUMBER(H35)),ROUND(IF(ISNUMBER(G35),G35,0)-IF(ISNUMBER(H35),H35,0),2)," ")</f>
        <v xml:space="preserve"> </v>
      </c>
      <c r="J35" s="116"/>
    </row>
    <row r="36" spans="1:17" s="100" customFormat="1" ht="15" customHeight="1" thickTop="1" thickBot="1" x14ac:dyDescent="0.25">
      <c r="A36" s="119"/>
      <c r="B36" s="755"/>
      <c r="C36" s="756"/>
      <c r="D36" s="468"/>
      <c r="E36" s="203"/>
      <c r="F36" s="204"/>
      <c r="G36" s="83" t="str">
        <f t="shared" si="0"/>
        <v xml:space="preserve"> </v>
      </c>
      <c r="H36" s="203"/>
      <c r="I36" s="120" t="str">
        <f t="shared" si="1"/>
        <v xml:space="preserve"> </v>
      </c>
      <c r="J36" s="116"/>
    </row>
    <row r="37" spans="1:17" s="100" customFormat="1" ht="15" customHeight="1" thickTop="1" thickBot="1" x14ac:dyDescent="0.25">
      <c r="A37" s="119"/>
      <c r="B37" s="755"/>
      <c r="C37" s="756"/>
      <c r="D37" s="468"/>
      <c r="E37" s="203"/>
      <c r="F37" s="204"/>
      <c r="G37" s="83" t="str">
        <f t="shared" si="0"/>
        <v xml:space="preserve"> </v>
      </c>
      <c r="H37" s="203"/>
      <c r="I37" s="120" t="str">
        <f t="shared" si="1"/>
        <v xml:space="preserve"> </v>
      </c>
      <c r="J37" s="116"/>
    </row>
    <row r="38" spans="1:17" s="100" customFormat="1" ht="15" customHeight="1" thickTop="1" thickBot="1" x14ac:dyDescent="0.25">
      <c r="A38" s="119"/>
      <c r="B38" s="755"/>
      <c r="C38" s="756"/>
      <c r="D38" s="468"/>
      <c r="E38" s="203"/>
      <c r="F38" s="204"/>
      <c r="G38" s="83" t="str">
        <f t="shared" si="0"/>
        <v xml:space="preserve"> </v>
      </c>
      <c r="H38" s="203"/>
      <c r="I38" s="120" t="str">
        <f t="shared" si="1"/>
        <v xml:space="preserve"> </v>
      </c>
      <c r="J38" s="116"/>
    </row>
    <row r="39" spans="1:17" s="100" customFormat="1" ht="15" customHeight="1" thickTop="1" thickBot="1" x14ac:dyDescent="0.25">
      <c r="A39" s="119"/>
      <c r="B39" s="755"/>
      <c r="C39" s="756"/>
      <c r="D39" s="468"/>
      <c r="E39" s="203"/>
      <c r="F39" s="204"/>
      <c r="G39" s="83" t="str">
        <f t="shared" si="0"/>
        <v xml:space="preserve"> </v>
      </c>
      <c r="H39" s="203"/>
      <c r="I39" s="120" t="str">
        <f t="shared" si="1"/>
        <v xml:space="preserve"> </v>
      </c>
      <c r="J39" s="116"/>
    </row>
    <row r="40" spans="1:17" s="100" customFormat="1" ht="15" customHeight="1" thickTop="1" thickBot="1" x14ac:dyDescent="0.25">
      <c r="A40" s="119"/>
      <c r="B40" s="755"/>
      <c r="C40" s="756"/>
      <c r="D40" s="468"/>
      <c r="E40" s="203"/>
      <c r="F40" s="204"/>
      <c r="G40" s="83" t="str">
        <f t="shared" si="0"/>
        <v xml:space="preserve"> </v>
      </c>
      <c r="H40" s="203"/>
      <c r="I40" s="120" t="str">
        <f t="shared" si="1"/>
        <v xml:space="preserve"> </v>
      </c>
      <c r="J40" s="116"/>
    </row>
    <row r="41" spans="1:17" s="100" customFormat="1" ht="15" customHeight="1" thickTop="1" thickBot="1" x14ac:dyDescent="0.25">
      <c r="A41" s="119"/>
      <c r="B41" s="755"/>
      <c r="C41" s="756"/>
      <c r="D41" s="468"/>
      <c r="E41" s="203"/>
      <c r="F41" s="204"/>
      <c r="G41" s="83" t="str">
        <f t="shared" si="0"/>
        <v xml:space="preserve"> </v>
      </c>
      <c r="H41" s="203"/>
      <c r="I41" s="120" t="str">
        <f t="shared" si="1"/>
        <v xml:space="preserve"> </v>
      </c>
      <c r="J41" s="116"/>
    </row>
    <row r="42" spans="1:17" s="100" customFormat="1" ht="15" customHeight="1" thickTop="1" thickBot="1" x14ac:dyDescent="0.25">
      <c r="A42" s="119"/>
      <c r="B42" s="755"/>
      <c r="C42" s="756"/>
      <c r="D42" s="468"/>
      <c r="E42" s="203"/>
      <c r="F42" s="204"/>
      <c r="G42" s="83" t="str">
        <f t="shared" si="0"/>
        <v xml:space="preserve"> </v>
      </c>
      <c r="H42" s="203"/>
      <c r="I42" s="120" t="str">
        <f t="shared" si="1"/>
        <v xml:space="preserve"> </v>
      </c>
      <c r="J42" s="116"/>
    </row>
    <row r="43" spans="1:17" s="100" customFormat="1" ht="15" customHeight="1" thickTop="1" thickBot="1" x14ac:dyDescent="0.25">
      <c r="A43" s="119"/>
      <c r="B43" s="755"/>
      <c r="C43" s="756"/>
      <c r="D43" s="468"/>
      <c r="E43" s="203"/>
      <c r="F43" s="204"/>
      <c r="G43" s="83" t="str">
        <f t="shared" si="0"/>
        <v xml:space="preserve"> </v>
      </c>
      <c r="H43" s="203"/>
      <c r="I43" s="120" t="str">
        <f t="shared" si="1"/>
        <v xml:space="preserve"> </v>
      </c>
      <c r="J43" s="116"/>
    </row>
    <row r="44" spans="1:17" s="100" customFormat="1" ht="15" customHeight="1" thickTop="1" thickBot="1" x14ac:dyDescent="0.25">
      <c r="A44" s="119"/>
      <c r="B44" s="755"/>
      <c r="C44" s="756"/>
      <c r="D44" s="468"/>
      <c r="E44" s="203"/>
      <c r="F44" s="204"/>
      <c r="G44" s="83" t="str">
        <f t="shared" si="0"/>
        <v xml:space="preserve"> </v>
      </c>
      <c r="H44" s="203"/>
      <c r="I44" s="120" t="str">
        <f t="shared" si="1"/>
        <v xml:space="preserve"> </v>
      </c>
      <c r="J44" s="116"/>
    </row>
    <row r="45" spans="1:17" s="100" customFormat="1" ht="15" customHeight="1" thickTop="1" thickBot="1" x14ac:dyDescent="0.25">
      <c r="A45" s="119"/>
      <c r="B45" s="789" t="s">
        <v>48</v>
      </c>
      <c r="C45" s="790"/>
      <c r="D45" s="790"/>
      <c r="E45" s="790"/>
      <c r="F45" s="791"/>
      <c r="G45" s="87">
        <f>SUM(G33:G44)</f>
        <v>0</v>
      </c>
      <c r="H45" s="121">
        <f>IF(0,0,SUM(H33:H44))</f>
        <v>0</v>
      </c>
      <c r="I45" s="88">
        <f>SUM(I33:I44)</f>
        <v>0</v>
      </c>
      <c r="J45" s="116"/>
    </row>
    <row r="46" spans="1:17" s="182" customFormat="1" ht="30" customHeight="1" thickTop="1" thickBot="1" x14ac:dyDescent="0.25">
      <c r="A46" s="180"/>
      <c r="B46" s="765" t="s">
        <v>38</v>
      </c>
      <c r="C46" s="766"/>
      <c r="D46" s="766"/>
      <c r="E46" s="766"/>
      <c r="F46" s="766"/>
      <c r="G46" s="766"/>
      <c r="H46" s="766"/>
      <c r="I46" s="766"/>
      <c r="J46" s="180"/>
      <c r="K46" s="100"/>
      <c r="L46" s="100"/>
      <c r="M46" s="100"/>
      <c r="N46" s="100"/>
      <c r="O46" s="100"/>
      <c r="P46" s="100"/>
      <c r="Q46" s="100"/>
    </row>
    <row r="47" spans="1:17" s="100" customFormat="1" ht="25.5" customHeight="1" thickTop="1" thickBot="1" x14ac:dyDescent="0.25">
      <c r="A47" s="119"/>
      <c r="B47" s="792" t="s">
        <v>97</v>
      </c>
      <c r="C47" s="793"/>
      <c r="D47" s="76" t="s">
        <v>89</v>
      </c>
      <c r="E47" s="76" t="s">
        <v>46</v>
      </c>
      <c r="F47" s="76" t="s">
        <v>81</v>
      </c>
      <c r="G47" s="77" t="s">
        <v>5</v>
      </c>
      <c r="H47" s="76" t="s">
        <v>223</v>
      </c>
      <c r="I47" s="78" t="s">
        <v>7</v>
      </c>
      <c r="J47" s="116"/>
      <c r="K47" s="182"/>
      <c r="O47" s="182"/>
      <c r="P47" s="182"/>
      <c r="Q47" s="182"/>
    </row>
    <row r="48" spans="1:17" s="100" customFormat="1" ht="20.25" customHeight="1" thickTop="1" thickBot="1" x14ac:dyDescent="0.25">
      <c r="A48" s="126"/>
      <c r="B48" s="794" t="s">
        <v>103</v>
      </c>
      <c r="C48" s="795"/>
      <c r="D48" s="795"/>
      <c r="E48" s="795"/>
      <c r="F48" s="795"/>
      <c r="G48" s="795"/>
      <c r="H48" s="796"/>
      <c r="I48" s="797"/>
      <c r="J48" s="127"/>
      <c r="L48" s="182"/>
      <c r="M48" s="182"/>
      <c r="N48" s="182"/>
    </row>
    <row r="49" spans="1:17" s="100" customFormat="1" ht="15" customHeight="1" thickTop="1" thickBot="1" x14ac:dyDescent="0.25">
      <c r="A49" s="119"/>
      <c r="B49" s="787"/>
      <c r="C49" s="788"/>
      <c r="D49" s="203"/>
      <c r="E49" s="203"/>
      <c r="F49" s="204"/>
      <c r="G49" s="83" t="str">
        <f t="shared" ref="G49:G60" si="2">IF(AND(ISNUMBER(E49),ISNUMBER(F49)),E49*F49," ")</f>
        <v xml:space="preserve"> </v>
      </c>
      <c r="H49" s="203"/>
      <c r="I49" s="183" t="str">
        <f t="shared" ref="I49:I60" si="3">IF(OR(ISNUMBER(G49),ISNUMBER(H49)),ROUND(IF(ISNUMBER(G49),G49,0)-IF(ISNUMBER(H49),H49,0),2)," ")</f>
        <v xml:space="preserve"> </v>
      </c>
      <c r="J49" s="116"/>
      <c r="L49" s="352"/>
    </row>
    <row r="50" spans="1:17" s="100" customFormat="1" ht="15" customHeight="1" thickTop="1" thickBot="1" x14ac:dyDescent="0.25">
      <c r="A50" s="119"/>
      <c r="B50" s="787"/>
      <c r="C50" s="788"/>
      <c r="D50" s="203"/>
      <c r="E50" s="203"/>
      <c r="F50" s="204"/>
      <c r="G50" s="83" t="str">
        <f t="shared" si="2"/>
        <v xml:space="preserve"> </v>
      </c>
      <c r="H50" s="203"/>
      <c r="I50" s="120" t="str">
        <f t="shared" si="3"/>
        <v xml:space="preserve"> </v>
      </c>
      <c r="J50" s="116"/>
      <c r="L50" s="352"/>
    </row>
    <row r="51" spans="1:17" s="100" customFormat="1" ht="15" customHeight="1" thickTop="1" thickBot="1" x14ac:dyDescent="0.25">
      <c r="A51" s="119"/>
      <c r="B51" s="787"/>
      <c r="C51" s="788"/>
      <c r="D51" s="203"/>
      <c r="E51" s="203"/>
      <c r="F51" s="204"/>
      <c r="G51" s="83" t="str">
        <f t="shared" si="2"/>
        <v xml:space="preserve"> </v>
      </c>
      <c r="H51" s="203"/>
      <c r="I51" s="120" t="str">
        <f t="shared" si="3"/>
        <v xml:space="preserve"> </v>
      </c>
      <c r="J51" s="116"/>
      <c r="L51" s="352"/>
    </row>
    <row r="52" spans="1:17" s="100" customFormat="1" ht="15" customHeight="1" thickTop="1" thickBot="1" x14ac:dyDescent="0.25">
      <c r="A52" s="119"/>
      <c r="B52" s="787"/>
      <c r="C52" s="788"/>
      <c r="D52" s="203"/>
      <c r="E52" s="203"/>
      <c r="F52" s="204"/>
      <c r="G52" s="83" t="str">
        <f>IF(AND(ISNUMBER(E52),ISNUMBER(F52)),E52*F52," ")</f>
        <v xml:space="preserve"> </v>
      </c>
      <c r="H52" s="203"/>
      <c r="I52" s="120" t="str">
        <f t="shared" si="3"/>
        <v xml:space="preserve"> </v>
      </c>
      <c r="J52" s="116"/>
      <c r="L52" s="352"/>
    </row>
    <row r="53" spans="1:17" s="100" customFormat="1" ht="15" customHeight="1" thickTop="1" thickBot="1" x14ac:dyDescent="0.25">
      <c r="A53" s="119"/>
      <c r="B53" s="787"/>
      <c r="C53" s="788"/>
      <c r="D53" s="203"/>
      <c r="E53" s="203"/>
      <c r="F53" s="204"/>
      <c r="G53" s="83" t="str">
        <f t="shared" si="2"/>
        <v xml:space="preserve"> </v>
      </c>
      <c r="H53" s="203"/>
      <c r="I53" s="120" t="str">
        <f t="shared" si="3"/>
        <v xml:space="preserve"> </v>
      </c>
      <c r="J53" s="116"/>
      <c r="L53" s="352"/>
    </row>
    <row r="54" spans="1:17" s="100" customFormat="1" ht="15" customHeight="1" thickTop="1" thickBot="1" x14ac:dyDescent="0.25">
      <c r="A54" s="119"/>
      <c r="B54" s="787"/>
      <c r="C54" s="788"/>
      <c r="D54" s="203"/>
      <c r="E54" s="203"/>
      <c r="F54" s="204"/>
      <c r="G54" s="83" t="str">
        <f t="shared" si="2"/>
        <v xml:space="preserve"> </v>
      </c>
      <c r="H54" s="203"/>
      <c r="I54" s="120" t="str">
        <f t="shared" si="3"/>
        <v xml:space="preserve"> </v>
      </c>
      <c r="J54" s="116"/>
      <c r="L54" s="352"/>
    </row>
    <row r="55" spans="1:17" s="100" customFormat="1" ht="15" customHeight="1" thickTop="1" thickBot="1" x14ac:dyDescent="0.25">
      <c r="A55" s="119"/>
      <c r="B55" s="787"/>
      <c r="C55" s="788"/>
      <c r="D55" s="203"/>
      <c r="E55" s="203"/>
      <c r="F55" s="204"/>
      <c r="G55" s="83" t="str">
        <f t="shared" si="2"/>
        <v xml:space="preserve"> </v>
      </c>
      <c r="H55" s="203"/>
      <c r="I55" s="120" t="str">
        <f t="shared" si="3"/>
        <v xml:space="preserve"> </v>
      </c>
      <c r="J55" s="116"/>
      <c r="L55" s="352"/>
    </row>
    <row r="56" spans="1:17" s="100" customFormat="1" ht="15" customHeight="1" thickTop="1" thickBot="1" x14ac:dyDescent="0.25">
      <c r="A56" s="119"/>
      <c r="B56" s="787"/>
      <c r="C56" s="788"/>
      <c r="D56" s="203"/>
      <c r="E56" s="203"/>
      <c r="F56" s="204"/>
      <c r="G56" s="83" t="str">
        <f t="shared" si="2"/>
        <v xml:space="preserve"> </v>
      </c>
      <c r="H56" s="203"/>
      <c r="I56" s="120" t="str">
        <f t="shared" si="3"/>
        <v xml:space="preserve"> </v>
      </c>
      <c r="J56" s="116"/>
      <c r="L56" s="352"/>
    </row>
    <row r="57" spans="1:17" s="100" customFormat="1" ht="15" customHeight="1" thickTop="1" thickBot="1" x14ac:dyDescent="0.25">
      <c r="A57" s="119"/>
      <c r="B57" s="787"/>
      <c r="C57" s="788"/>
      <c r="D57" s="203"/>
      <c r="E57" s="203"/>
      <c r="F57" s="204"/>
      <c r="G57" s="83" t="str">
        <f t="shared" si="2"/>
        <v xml:space="preserve"> </v>
      </c>
      <c r="H57" s="203"/>
      <c r="I57" s="120" t="str">
        <f t="shared" si="3"/>
        <v xml:space="preserve"> </v>
      </c>
      <c r="J57" s="116"/>
      <c r="L57" s="352"/>
    </row>
    <row r="58" spans="1:17" s="100" customFormat="1" ht="15" customHeight="1" thickTop="1" thickBot="1" x14ac:dyDescent="0.25">
      <c r="A58" s="119"/>
      <c r="B58" s="787"/>
      <c r="C58" s="788"/>
      <c r="D58" s="203"/>
      <c r="E58" s="203"/>
      <c r="F58" s="204"/>
      <c r="G58" s="83" t="str">
        <f t="shared" si="2"/>
        <v xml:space="preserve"> </v>
      </c>
      <c r="H58" s="203"/>
      <c r="I58" s="120" t="str">
        <f t="shared" si="3"/>
        <v xml:space="preserve"> </v>
      </c>
      <c r="J58" s="116"/>
      <c r="L58" s="352"/>
    </row>
    <row r="59" spans="1:17" s="100" customFormat="1" ht="15" customHeight="1" thickTop="1" thickBot="1" x14ac:dyDescent="0.25">
      <c r="A59" s="119"/>
      <c r="B59" s="787"/>
      <c r="C59" s="788"/>
      <c r="D59" s="203"/>
      <c r="E59" s="203"/>
      <c r="F59" s="204"/>
      <c r="G59" s="83" t="str">
        <f t="shared" si="2"/>
        <v xml:space="preserve"> </v>
      </c>
      <c r="H59" s="203"/>
      <c r="I59" s="120" t="str">
        <f t="shared" si="3"/>
        <v xml:space="preserve"> </v>
      </c>
      <c r="J59" s="116"/>
      <c r="L59" s="352"/>
    </row>
    <row r="60" spans="1:17" s="100" customFormat="1" ht="15" customHeight="1" thickTop="1" thickBot="1" x14ac:dyDescent="0.25">
      <c r="A60" s="119"/>
      <c r="B60" s="787"/>
      <c r="C60" s="788"/>
      <c r="D60" s="203"/>
      <c r="E60" s="203"/>
      <c r="F60" s="204"/>
      <c r="G60" s="83" t="str">
        <f t="shared" si="2"/>
        <v xml:space="preserve"> </v>
      </c>
      <c r="H60" s="203"/>
      <c r="I60" s="120" t="str">
        <f t="shared" si="3"/>
        <v xml:space="preserve"> </v>
      </c>
      <c r="J60" s="116"/>
      <c r="L60" s="352"/>
    </row>
    <row r="61" spans="1:17" s="100" customFormat="1" ht="15" customHeight="1" thickTop="1" thickBot="1" x14ac:dyDescent="0.25">
      <c r="A61" s="119"/>
      <c r="B61" s="798" t="s">
        <v>90</v>
      </c>
      <c r="C61" s="799"/>
      <c r="D61" s="799"/>
      <c r="E61" s="799"/>
      <c r="F61" s="800"/>
      <c r="G61" s="84">
        <f>SUM(G49:G60)</f>
        <v>0</v>
      </c>
      <c r="H61" s="80"/>
      <c r="I61" s="81">
        <f>SUM(I49:I60)</f>
        <v>0</v>
      </c>
      <c r="J61" s="116"/>
      <c r="L61" s="352"/>
    </row>
    <row r="62" spans="1:17" s="100" customFormat="1" ht="20.25" customHeight="1" thickTop="1" thickBot="1" x14ac:dyDescent="0.25">
      <c r="A62" s="126"/>
      <c r="B62" s="794" t="s">
        <v>104</v>
      </c>
      <c r="C62" s="795"/>
      <c r="D62" s="795"/>
      <c r="E62" s="795"/>
      <c r="F62" s="795"/>
      <c r="G62" s="795"/>
      <c r="H62" s="796"/>
      <c r="I62" s="797"/>
      <c r="J62" s="127"/>
    </row>
    <row r="63" spans="1:17" s="274" customFormat="1" ht="15" customHeight="1" thickTop="1" thickBot="1" x14ac:dyDescent="0.25">
      <c r="A63" s="119"/>
      <c r="B63" s="787"/>
      <c r="C63" s="788"/>
      <c r="D63" s="203"/>
      <c r="E63" s="203"/>
      <c r="F63" s="204"/>
      <c r="G63" s="83" t="str">
        <f t="shared" ref="G63:G74" si="4">IF(AND(ISNUMBER(E63),ISNUMBER(F63)),E63*F63," ")</f>
        <v xml:space="preserve"> </v>
      </c>
      <c r="H63" s="205"/>
      <c r="I63" s="120" t="str">
        <f t="shared" ref="I63:I74" si="5">IF(OR(ISNUMBER(G63),ISNUMBER(H63)),ROUND(IF(ISNUMBER(G63),G63,0)-IF(ISNUMBER(H63),H63,0),2)," ")</f>
        <v xml:space="preserve"> </v>
      </c>
      <c r="J63" s="116"/>
      <c r="K63" s="100"/>
      <c r="L63" s="100"/>
      <c r="M63" s="100"/>
      <c r="N63" s="100"/>
      <c r="O63" s="100"/>
      <c r="P63" s="100"/>
      <c r="Q63" s="100"/>
    </row>
    <row r="64" spans="1:17" s="274" customFormat="1" ht="15" customHeight="1" thickTop="1" thickBot="1" x14ac:dyDescent="0.25">
      <c r="A64" s="119"/>
      <c r="B64" s="787"/>
      <c r="C64" s="788"/>
      <c r="D64" s="203"/>
      <c r="E64" s="203"/>
      <c r="F64" s="204"/>
      <c r="G64" s="83" t="str">
        <f t="shared" si="4"/>
        <v xml:space="preserve"> </v>
      </c>
      <c r="H64" s="203"/>
      <c r="I64" s="120" t="str">
        <f t="shared" si="5"/>
        <v xml:space="preserve"> </v>
      </c>
      <c r="J64" s="116"/>
      <c r="L64" s="100"/>
      <c r="M64" s="100"/>
      <c r="N64" s="100"/>
    </row>
    <row r="65" spans="1:19" s="274" customFormat="1" ht="15" customHeight="1" thickTop="1" thickBot="1" x14ac:dyDescent="0.25">
      <c r="A65" s="119"/>
      <c r="B65" s="787"/>
      <c r="C65" s="788"/>
      <c r="D65" s="203"/>
      <c r="E65" s="203"/>
      <c r="F65" s="204"/>
      <c r="G65" s="83" t="str">
        <f t="shared" si="4"/>
        <v xml:space="preserve"> </v>
      </c>
      <c r="H65" s="203"/>
      <c r="I65" s="120" t="str">
        <f t="shared" si="5"/>
        <v xml:space="preserve"> </v>
      </c>
      <c r="J65" s="116"/>
    </row>
    <row r="66" spans="1:19" s="274" customFormat="1" ht="15" customHeight="1" thickTop="1" thickBot="1" x14ac:dyDescent="0.25">
      <c r="A66" s="119"/>
      <c r="B66" s="787"/>
      <c r="C66" s="788"/>
      <c r="D66" s="203"/>
      <c r="E66" s="203"/>
      <c r="F66" s="204"/>
      <c r="G66" s="83" t="str">
        <f t="shared" si="4"/>
        <v xml:space="preserve"> </v>
      </c>
      <c r="H66" s="203"/>
      <c r="I66" s="120" t="str">
        <f t="shared" si="5"/>
        <v xml:space="preserve"> </v>
      </c>
      <c r="J66" s="116"/>
    </row>
    <row r="67" spans="1:19" s="274" customFormat="1" ht="15" customHeight="1" thickTop="1" thickBot="1" x14ac:dyDescent="0.25">
      <c r="A67" s="119"/>
      <c r="B67" s="787"/>
      <c r="C67" s="788"/>
      <c r="D67" s="203"/>
      <c r="E67" s="203"/>
      <c r="F67" s="204"/>
      <c r="G67" s="83" t="str">
        <f t="shared" si="4"/>
        <v xml:space="preserve"> </v>
      </c>
      <c r="H67" s="203"/>
      <c r="I67" s="120" t="str">
        <f t="shared" si="5"/>
        <v xml:space="preserve"> </v>
      </c>
      <c r="J67" s="116"/>
    </row>
    <row r="68" spans="1:19" s="274" customFormat="1" ht="15" customHeight="1" thickTop="1" thickBot="1" x14ac:dyDescent="0.25">
      <c r="A68" s="119"/>
      <c r="B68" s="787"/>
      <c r="C68" s="788"/>
      <c r="D68" s="203"/>
      <c r="E68" s="203"/>
      <c r="F68" s="204"/>
      <c r="G68" s="83" t="str">
        <f t="shared" si="4"/>
        <v xml:space="preserve"> </v>
      </c>
      <c r="H68" s="203"/>
      <c r="I68" s="120" t="str">
        <f t="shared" si="5"/>
        <v xml:space="preserve"> </v>
      </c>
      <c r="J68" s="116"/>
    </row>
    <row r="69" spans="1:19" s="274" customFormat="1" ht="15" customHeight="1" thickTop="1" thickBot="1" x14ac:dyDescent="0.25">
      <c r="A69" s="119"/>
      <c r="B69" s="787"/>
      <c r="C69" s="788"/>
      <c r="D69" s="203"/>
      <c r="E69" s="203"/>
      <c r="F69" s="204"/>
      <c r="G69" s="83" t="str">
        <f t="shared" si="4"/>
        <v xml:space="preserve"> </v>
      </c>
      <c r="H69" s="203"/>
      <c r="I69" s="120" t="str">
        <f t="shared" si="5"/>
        <v xml:space="preserve"> </v>
      </c>
      <c r="J69" s="116"/>
    </row>
    <row r="70" spans="1:19" s="274" customFormat="1" ht="15" customHeight="1" thickTop="1" thickBot="1" x14ac:dyDescent="0.25">
      <c r="A70" s="119"/>
      <c r="B70" s="787"/>
      <c r="C70" s="788"/>
      <c r="D70" s="203"/>
      <c r="E70" s="203"/>
      <c r="F70" s="204"/>
      <c r="G70" s="83" t="str">
        <f t="shared" si="4"/>
        <v xml:space="preserve"> </v>
      </c>
      <c r="H70" s="203"/>
      <c r="I70" s="120" t="str">
        <f t="shared" si="5"/>
        <v xml:space="preserve"> </v>
      </c>
      <c r="J70" s="116"/>
    </row>
    <row r="71" spans="1:19" s="274" customFormat="1" ht="15" customHeight="1" thickTop="1" thickBot="1" x14ac:dyDescent="0.25">
      <c r="A71" s="119"/>
      <c r="B71" s="787"/>
      <c r="C71" s="788"/>
      <c r="D71" s="203"/>
      <c r="E71" s="203"/>
      <c r="F71" s="204"/>
      <c r="G71" s="83" t="str">
        <f t="shared" si="4"/>
        <v xml:space="preserve"> </v>
      </c>
      <c r="H71" s="203"/>
      <c r="I71" s="120" t="str">
        <f t="shared" si="5"/>
        <v xml:space="preserve"> </v>
      </c>
      <c r="J71" s="116"/>
    </row>
    <row r="72" spans="1:19" s="274" customFormat="1" ht="15" customHeight="1" thickTop="1" thickBot="1" x14ac:dyDescent="0.25">
      <c r="A72" s="119"/>
      <c r="B72" s="787"/>
      <c r="C72" s="788"/>
      <c r="D72" s="203"/>
      <c r="E72" s="203"/>
      <c r="F72" s="204"/>
      <c r="G72" s="83" t="str">
        <f t="shared" si="4"/>
        <v xml:space="preserve"> </v>
      </c>
      <c r="H72" s="203"/>
      <c r="I72" s="120" t="str">
        <f t="shared" si="5"/>
        <v xml:space="preserve"> </v>
      </c>
      <c r="J72" s="116"/>
    </row>
    <row r="73" spans="1:19" s="274" customFormat="1" ht="15" customHeight="1" thickTop="1" thickBot="1" x14ac:dyDescent="0.25">
      <c r="A73" s="119"/>
      <c r="B73" s="787"/>
      <c r="C73" s="788"/>
      <c r="D73" s="203"/>
      <c r="E73" s="203"/>
      <c r="F73" s="204"/>
      <c r="G73" s="83" t="str">
        <f t="shared" si="4"/>
        <v xml:space="preserve"> </v>
      </c>
      <c r="H73" s="203"/>
      <c r="I73" s="120" t="str">
        <f t="shared" si="5"/>
        <v xml:space="preserve"> </v>
      </c>
      <c r="J73" s="116"/>
    </row>
    <row r="74" spans="1:19" s="274" customFormat="1" ht="15" customHeight="1" thickTop="1" thickBot="1" x14ac:dyDescent="0.25">
      <c r="A74" s="119"/>
      <c r="B74" s="787"/>
      <c r="C74" s="788"/>
      <c r="D74" s="203"/>
      <c r="E74" s="203"/>
      <c r="F74" s="204"/>
      <c r="G74" s="83" t="str">
        <f t="shared" si="4"/>
        <v xml:space="preserve"> </v>
      </c>
      <c r="H74" s="203"/>
      <c r="I74" s="120" t="str">
        <f t="shared" si="5"/>
        <v xml:space="preserve"> </v>
      </c>
      <c r="J74" s="116"/>
    </row>
    <row r="75" spans="1:19" s="100" customFormat="1" ht="15" customHeight="1" thickTop="1" thickBot="1" x14ac:dyDescent="0.25">
      <c r="A75" s="119"/>
      <c r="B75" s="798" t="s">
        <v>91</v>
      </c>
      <c r="C75" s="799"/>
      <c r="D75" s="799"/>
      <c r="E75" s="799"/>
      <c r="F75" s="800"/>
      <c r="G75" s="84">
        <f>SUM(G63:G74)</f>
        <v>0</v>
      </c>
      <c r="H75" s="80">
        <f>IF(0,0,SUM(H63:H74))</f>
        <v>0</v>
      </c>
      <c r="I75" s="81">
        <f>SUM(I63:I74)</f>
        <v>0</v>
      </c>
      <c r="J75" s="116"/>
      <c r="K75" s="274"/>
      <c r="L75" s="274"/>
      <c r="M75" s="274"/>
      <c r="N75" s="274"/>
      <c r="O75" s="274"/>
      <c r="P75" s="274"/>
      <c r="Q75" s="274"/>
    </row>
    <row r="76" spans="1:19" s="100" customFormat="1" ht="15" hidden="1" customHeight="1" thickTop="1" thickBot="1" x14ac:dyDescent="0.25">
      <c r="A76" s="119"/>
      <c r="B76" s="798" t="s">
        <v>158</v>
      </c>
      <c r="C76" s="799"/>
      <c r="D76" s="799"/>
      <c r="E76" s="799"/>
      <c r="F76" s="800"/>
      <c r="G76" s="272">
        <f>SUMIF($D63:$D74,"Statutaire",G63:G74)</f>
        <v>0</v>
      </c>
      <c r="H76" s="273">
        <f>SUMIF($D63:$D74,"Statutaire",H63:H74)</f>
        <v>0</v>
      </c>
      <c r="I76" s="271">
        <f>SUMIF($D63:$D74,"Statutaire",I63:I74)</f>
        <v>0</v>
      </c>
      <c r="J76" s="116"/>
      <c r="L76" s="274"/>
      <c r="M76" s="274"/>
      <c r="N76" s="274"/>
    </row>
    <row r="77" spans="1:19" s="100" customFormat="1" ht="15" customHeight="1" thickTop="1" thickBot="1" x14ac:dyDescent="0.25">
      <c r="A77" s="119"/>
      <c r="B77" s="801" t="s">
        <v>92</v>
      </c>
      <c r="C77" s="802"/>
      <c r="D77" s="802"/>
      <c r="E77" s="802"/>
      <c r="F77" s="803"/>
      <c r="G77" s="203"/>
      <c r="H77" s="203"/>
      <c r="I77" s="79" t="str">
        <f t="shared" ref="I77:I78" si="6">IF(OR(ISNUMBER(G77),ISNUMBER(H77)),ROUND(IF(ISNUMBER(G77),G77,0)-IF(ISNUMBER(H77),H77,0),2)," ")</f>
        <v xml:space="preserve"> </v>
      </c>
      <c r="J77" s="116"/>
      <c r="L77" s="274"/>
    </row>
    <row r="78" spans="1:19" s="100" customFormat="1" ht="15" customHeight="1" thickTop="1" thickBot="1" x14ac:dyDescent="0.25">
      <c r="A78" s="119"/>
      <c r="B78" s="801" t="s">
        <v>286</v>
      </c>
      <c r="C78" s="802"/>
      <c r="D78" s="802"/>
      <c r="E78" s="802"/>
      <c r="F78" s="803"/>
      <c r="G78" s="203"/>
      <c r="H78" s="203"/>
      <c r="I78" s="79" t="str">
        <f t="shared" si="6"/>
        <v xml:space="preserve"> </v>
      </c>
      <c r="J78" s="116"/>
      <c r="L78" s="274"/>
    </row>
    <row r="79" spans="1:19" s="182" customFormat="1" ht="30" customHeight="1" thickTop="1" thickBot="1" x14ac:dyDescent="0.25">
      <c r="A79" s="119"/>
      <c r="B79" s="804" t="s">
        <v>49</v>
      </c>
      <c r="C79" s="805"/>
      <c r="D79" s="805"/>
      <c r="E79" s="806"/>
      <c r="F79" s="152">
        <f>SUM(F49:F60,F63:F74)</f>
        <v>0</v>
      </c>
      <c r="G79" s="121">
        <f>SUM(G61,G75,G77:G78)</f>
        <v>0</v>
      </c>
      <c r="H79" s="121">
        <f>SUM(H75,H77:H78)</f>
        <v>0</v>
      </c>
      <c r="I79" s="88">
        <f>SUM(I61,I75,I77:I78)</f>
        <v>0</v>
      </c>
      <c r="J79" s="116"/>
      <c r="K79" s="100"/>
      <c r="L79" s="274"/>
      <c r="M79" s="100"/>
      <c r="N79" s="100"/>
      <c r="O79" s="100"/>
      <c r="P79" s="100"/>
      <c r="Q79" s="100"/>
      <c r="R79" s="315"/>
      <c r="S79" s="312"/>
    </row>
    <row r="80" spans="1:19" s="100" customFormat="1" ht="15" customHeight="1" thickTop="1" thickBot="1" x14ac:dyDescent="0.25">
      <c r="A80" s="180"/>
      <c r="B80" s="765" t="s">
        <v>50</v>
      </c>
      <c r="C80" s="766"/>
      <c r="D80" s="766"/>
      <c r="E80" s="766"/>
      <c r="F80" s="766"/>
      <c r="G80" s="766"/>
      <c r="H80" s="766"/>
      <c r="I80" s="766"/>
      <c r="J80" s="180"/>
      <c r="K80" s="310"/>
      <c r="L80" s="274"/>
      <c r="O80" s="314"/>
      <c r="P80" s="314"/>
      <c r="Q80" s="314"/>
    </row>
    <row r="81" spans="1:17" s="100" customFormat="1" ht="21.75" customHeight="1" thickTop="1" thickBot="1" x14ac:dyDescent="0.25">
      <c r="A81" s="119"/>
      <c r="B81" s="810" t="s">
        <v>11</v>
      </c>
      <c r="C81" s="811"/>
      <c r="D81" s="811"/>
      <c r="E81" s="811"/>
      <c r="F81" s="812"/>
      <c r="G81" s="77" t="s">
        <v>5</v>
      </c>
      <c r="H81" s="184" t="s">
        <v>223</v>
      </c>
      <c r="I81" s="78" t="s">
        <v>7</v>
      </c>
      <c r="J81" s="116"/>
      <c r="K81" s="153"/>
      <c r="L81" s="274"/>
      <c r="M81" s="314"/>
      <c r="N81" s="314"/>
      <c r="O81" s="313"/>
      <c r="P81" s="313"/>
      <c r="Q81" s="313"/>
    </row>
    <row r="82" spans="1:17" s="100" customFormat="1" ht="15" customHeight="1" thickTop="1" thickBot="1" x14ac:dyDescent="0.25">
      <c r="A82" s="126"/>
      <c r="B82" s="813" t="s">
        <v>297</v>
      </c>
      <c r="C82" s="814"/>
      <c r="D82" s="814"/>
      <c r="E82" s="814"/>
      <c r="F82" s="814"/>
      <c r="G82" s="814"/>
      <c r="H82" s="814"/>
      <c r="I82" s="815"/>
      <c r="J82" s="127"/>
      <c r="K82" s="311"/>
      <c r="L82" s="248"/>
      <c r="M82" s="313"/>
      <c r="N82" s="313"/>
      <c r="O82" s="317"/>
      <c r="P82" s="317"/>
      <c r="Q82" s="317"/>
    </row>
    <row r="83" spans="1:17" s="100" customFormat="1" ht="15" customHeight="1" thickTop="1" thickBot="1" x14ac:dyDescent="0.25">
      <c r="A83" s="119"/>
      <c r="B83" s="816"/>
      <c r="C83" s="817"/>
      <c r="D83" s="817"/>
      <c r="E83" s="817"/>
      <c r="F83" s="818"/>
      <c r="G83" s="206"/>
      <c r="H83" s="206"/>
      <c r="I83" s="128" t="str">
        <f t="shared" ref="I83:I94" si="7">IF(OR(ISNUMBER(G83),ISNUMBER(H83)),ROUND(IF(ISNUMBER(G83),G83,0)-IF(ISNUMBER(H83),H83,0),2)," ")</f>
        <v xml:space="preserve"> </v>
      </c>
      <c r="J83" s="116"/>
      <c r="K83" s="153"/>
      <c r="L83" s="227"/>
      <c r="M83" s="317"/>
      <c r="N83" s="317"/>
      <c r="O83" s="313"/>
      <c r="P83" s="313"/>
      <c r="Q83" s="313"/>
    </row>
    <row r="84" spans="1:17" s="100" customFormat="1" ht="15" customHeight="1" thickTop="1" thickBot="1" x14ac:dyDescent="0.25">
      <c r="A84" s="119"/>
      <c r="B84" s="807"/>
      <c r="C84" s="808"/>
      <c r="D84" s="808"/>
      <c r="E84" s="808"/>
      <c r="F84" s="809"/>
      <c r="G84" s="207"/>
      <c r="H84" s="206"/>
      <c r="I84" s="79" t="str">
        <f t="shared" si="7"/>
        <v xml:space="preserve"> </v>
      </c>
      <c r="J84" s="116"/>
      <c r="K84" s="153"/>
      <c r="L84" s="227"/>
      <c r="M84" s="313"/>
      <c r="N84" s="313"/>
      <c r="O84" s="313"/>
      <c r="P84" s="313"/>
      <c r="Q84" s="313"/>
    </row>
    <row r="85" spans="1:17" s="100" customFormat="1" ht="15" customHeight="1" thickTop="1" thickBot="1" x14ac:dyDescent="0.25">
      <c r="A85" s="119"/>
      <c r="B85" s="807"/>
      <c r="C85" s="808"/>
      <c r="D85" s="808"/>
      <c r="E85" s="808"/>
      <c r="F85" s="809"/>
      <c r="G85" s="207"/>
      <c r="H85" s="206"/>
      <c r="I85" s="79" t="str">
        <f t="shared" si="7"/>
        <v xml:space="preserve"> </v>
      </c>
      <c r="J85" s="116"/>
      <c r="K85" s="153"/>
      <c r="L85" s="227"/>
      <c r="M85" s="313"/>
      <c r="N85" s="313"/>
      <c r="O85" s="313"/>
      <c r="P85" s="313"/>
      <c r="Q85" s="313"/>
    </row>
    <row r="86" spans="1:17" s="100" customFormat="1" ht="15" customHeight="1" thickTop="1" thickBot="1" x14ac:dyDescent="0.25">
      <c r="A86" s="119"/>
      <c r="B86" s="807"/>
      <c r="C86" s="808"/>
      <c r="D86" s="808"/>
      <c r="E86" s="808"/>
      <c r="F86" s="809"/>
      <c r="G86" s="207"/>
      <c r="H86" s="206"/>
      <c r="I86" s="79" t="str">
        <f t="shared" si="7"/>
        <v xml:space="preserve"> </v>
      </c>
      <c r="J86" s="116"/>
      <c r="K86" s="153"/>
      <c r="L86" s="227"/>
      <c r="M86" s="313"/>
      <c r="N86" s="313"/>
      <c r="O86" s="313"/>
      <c r="P86" s="313"/>
      <c r="Q86" s="313"/>
    </row>
    <row r="87" spans="1:17" s="100" customFormat="1" ht="15" customHeight="1" thickTop="1" thickBot="1" x14ac:dyDescent="0.25">
      <c r="A87" s="119"/>
      <c r="B87" s="807"/>
      <c r="C87" s="808"/>
      <c r="D87" s="808"/>
      <c r="E87" s="808"/>
      <c r="F87" s="809"/>
      <c r="G87" s="207"/>
      <c r="H87" s="206"/>
      <c r="I87" s="79" t="str">
        <f t="shared" si="7"/>
        <v xml:space="preserve"> </v>
      </c>
      <c r="J87" s="116"/>
      <c r="K87" s="153"/>
      <c r="L87" s="227"/>
      <c r="M87" s="313"/>
      <c r="N87" s="313"/>
      <c r="O87" s="313"/>
      <c r="P87" s="313"/>
      <c r="Q87" s="313"/>
    </row>
    <row r="88" spans="1:17" s="100" customFormat="1" ht="15" customHeight="1" thickTop="1" thickBot="1" x14ac:dyDescent="0.25">
      <c r="A88" s="119"/>
      <c r="B88" s="807"/>
      <c r="C88" s="808"/>
      <c r="D88" s="808"/>
      <c r="E88" s="808"/>
      <c r="F88" s="809"/>
      <c r="G88" s="207"/>
      <c r="H88" s="206"/>
      <c r="I88" s="79" t="str">
        <f t="shared" si="7"/>
        <v xml:space="preserve"> </v>
      </c>
      <c r="J88" s="116"/>
      <c r="K88" s="153"/>
      <c r="L88" s="227"/>
      <c r="M88" s="313"/>
      <c r="N88" s="313"/>
      <c r="O88" s="313"/>
      <c r="P88" s="313"/>
      <c r="Q88" s="313"/>
    </row>
    <row r="89" spans="1:17" s="100" customFormat="1" ht="15" customHeight="1" thickTop="1" thickBot="1" x14ac:dyDescent="0.25">
      <c r="A89" s="119"/>
      <c r="B89" s="807"/>
      <c r="C89" s="808"/>
      <c r="D89" s="808"/>
      <c r="E89" s="808"/>
      <c r="F89" s="809"/>
      <c r="G89" s="207"/>
      <c r="H89" s="206"/>
      <c r="I89" s="79" t="str">
        <f t="shared" si="7"/>
        <v xml:space="preserve"> </v>
      </c>
      <c r="J89" s="116"/>
      <c r="K89" s="153"/>
      <c r="L89" s="227"/>
      <c r="M89" s="313"/>
      <c r="N89" s="313"/>
      <c r="O89" s="313"/>
      <c r="P89" s="313"/>
      <c r="Q89" s="313"/>
    </row>
    <row r="90" spans="1:17" s="100" customFormat="1" ht="15" customHeight="1" thickTop="1" thickBot="1" x14ac:dyDescent="0.25">
      <c r="A90" s="119"/>
      <c r="B90" s="807"/>
      <c r="C90" s="808"/>
      <c r="D90" s="808"/>
      <c r="E90" s="808"/>
      <c r="F90" s="809"/>
      <c r="G90" s="207"/>
      <c r="H90" s="206"/>
      <c r="I90" s="79" t="str">
        <f t="shared" si="7"/>
        <v xml:space="preserve"> </v>
      </c>
      <c r="J90" s="116"/>
      <c r="K90" s="153"/>
      <c r="L90" s="227"/>
      <c r="M90" s="313"/>
      <c r="N90" s="313"/>
      <c r="O90" s="313"/>
      <c r="P90" s="313"/>
      <c r="Q90" s="313"/>
    </row>
    <row r="91" spans="1:17" s="100" customFormat="1" ht="15" customHeight="1" thickTop="1" thickBot="1" x14ac:dyDescent="0.25">
      <c r="A91" s="119"/>
      <c r="B91" s="807"/>
      <c r="C91" s="808"/>
      <c r="D91" s="808"/>
      <c r="E91" s="808"/>
      <c r="F91" s="809"/>
      <c r="G91" s="207"/>
      <c r="H91" s="206"/>
      <c r="I91" s="79" t="str">
        <f t="shared" si="7"/>
        <v xml:space="preserve"> </v>
      </c>
      <c r="J91" s="116"/>
      <c r="K91" s="153"/>
      <c r="L91" s="227"/>
      <c r="M91" s="313"/>
      <c r="N91" s="313"/>
      <c r="O91" s="313"/>
      <c r="P91" s="313"/>
      <c r="Q91" s="313"/>
    </row>
    <row r="92" spans="1:17" s="100" customFormat="1" ht="15" customHeight="1" thickTop="1" thickBot="1" x14ac:dyDescent="0.25">
      <c r="A92" s="119"/>
      <c r="B92" s="807"/>
      <c r="C92" s="808"/>
      <c r="D92" s="808"/>
      <c r="E92" s="808"/>
      <c r="F92" s="809"/>
      <c r="G92" s="207"/>
      <c r="H92" s="206"/>
      <c r="I92" s="79" t="str">
        <f t="shared" si="7"/>
        <v xml:space="preserve"> </v>
      </c>
      <c r="J92" s="116"/>
      <c r="K92" s="153"/>
      <c r="L92" s="227"/>
      <c r="M92" s="313"/>
      <c r="N92" s="313"/>
      <c r="O92" s="313"/>
      <c r="P92" s="313"/>
      <c r="Q92" s="313"/>
    </row>
    <row r="93" spans="1:17" s="100" customFormat="1" ht="15" customHeight="1" thickTop="1" thickBot="1" x14ac:dyDescent="0.25">
      <c r="A93" s="119"/>
      <c r="B93" s="807"/>
      <c r="C93" s="808"/>
      <c r="D93" s="808"/>
      <c r="E93" s="808"/>
      <c r="F93" s="809"/>
      <c r="G93" s="207"/>
      <c r="H93" s="206"/>
      <c r="I93" s="79" t="str">
        <f t="shared" si="7"/>
        <v xml:space="preserve"> </v>
      </c>
      <c r="J93" s="116"/>
      <c r="K93" s="153"/>
      <c r="L93" s="227"/>
      <c r="M93" s="313"/>
      <c r="N93" s="313"/>
      <c r="O93" s="313"/>
      <c r="P93" s="313"/>
      <c r="Q93" s="313"/>
    </row>
    <row r="94" spans="1:17" s="100" customFormat="1" ht="15" customHeight="1" thickTop="1" thickBot="1" x14ac:dyDescent="0.25">
      <c r="A94" s="119"/>
      <c r="B94" s="807"/>
      <c r="C94" s="808"/>
      <c r="D94" s="808"/>
      <c r="E94" s="808"/>
      <c r="F94" s="809"/>
      <c r="G94" s="207"/>
      <c r="H94" s="206"/>
      <c r="I94" s="79" t="str">
        <f t="shared" si="7"/>
        <v xml:space="preserve"> </v>
      </c>
      <c r="J94" s="116"/>
      <c r="K94" s="153"/>
      <c r="L94" s="227"/>
      <c r="M94" s="313"/>
      <c r="N94" s="313"/>
      <c r="O94" s="313"/>
      <c r="P94" s="313"/>
      <c r="Q94" s="313"/>
    </row>
    <row r="95" spans="1:17" s="100" customFormat="1" ht="20.25" customHeight="1" thickTop="1" thickBot="1" x14ac:dyDescent="0.25">
      <c r="A95" s="119"/>
      <c r="B95" s="798" t="s">
        <v>302</v>
      </c>
      <c r="C95" s="799"/>
      <c r="D95" s="799"/>
      <c r="E95" s="799"/>
      <c r="F95" s="800"/>
      <c r="G95" s="84">
        <f>SUM(G83:G94)</f>
        <v>0</v>
      </c>
      <c r="H95" s="80">
        <f>SUM(H83:H94)</f>
        <v>0</v>
      </c>
      <c r="I95" s="81">
        <f>SUM(I83:I94)</f>
        <v>0</v>
      </c>
      <c r="J95" s="116"/>
      <c r="L95" s="227"/>
      <c r="M95" s="313"/>
      <c r="N95" s="313"/>
      <c r="O95" s="248"/>
      <c r="P95" s="248"/>
      <c r="Q95" s="248"/>
    </row>
    <row r="96" spans="1:17" s="100" customFormat="1" ht="15" customHeight="1" thickTop="1" thickBot="1" x14ac:dyDescent="0.25">
      <c r="A96" s="126"/>
      <c r="B96" s="794" t="s">
        <v>51</v>
      </c>
      <c r="C96" s="795"/>
      <c r="D96" s="795"/>
      <c r="E96" s="795"/>
      <c r="F96" s="795"/>
      <c r="G96" s="795"/>
      <c r="H96" s="795"/>
      <c r="I96" s="797"/>
      <c r="J96" s="127"/>
      <c r="L96" s="227"/>
      <c r="M96" s="248"/>
      <c r="N96" s="248"/>
      <c r="O96" s="248"/>
      <c r="P96" s="248"/>
      <c r="Q96" s="248"/>
    </row>
    <row r="97" spans="1:17" s="100" customFormat="1" ht="15" customHeight="1" thickTop="1" thickBot="1" x14ac:dyDescent="0.25">
      <c r="A97" s="119"/>
      <c r="B97" s="816"/>
      <c r="C97" s="817"/>
      <c r="D97" s="817"/>
      <c r="E97" s="817"/>
      <c r="F97" s="818"/>
      <c r="G97" s="206"/>
      <c r="H97" s="206"/>
      <c r="I97" s="128" t="str">
        <f t="shared" ref="I97:I108" si="8">IF(OR(ISNUMBER(G97),ISNUMBER(H97)),ROUND(IF(ISNUMBER(G97),G97,0)-IF(ISNUMBER(H97),H97,0),2)," ")</f>
        <v xml:space="preserve"> </v>
      </c>
      <c r="J97" s="116"/>
      <c r="L97" s="227"/>
      <c r="M97" s="248"/>
      <c r="N97" s="248"/>
      <c r="O97" s="248"/>
      <c r="P97" s="248"/>
      <c r="Q97" s="248"/>
    </row>
    <row r="98" spans="1:17" s="100" customFormat="1" ht="15" customHeight="1" thickTop="1" thickBot="1" x14ac:dyDescent="0.25">
      <c r="A98" s="119"/>
      <c r="B98" s="807"/>
      <c r="C98" s="808"/>
      <c r="D98" s="808"/>
      <c r="E98" s="808"/>
      <c r="F98" s="809"/>
      <c r="G98" s="207"/>
      <c r="H98" s="206"/>
      <c r="I98" s="79" t="str">
        <f t="shared" si="8"/>
        <v xml:space="preserve"> </v>
      </c>
      <c r="J98" s="116"/>
      <c r="L98" s="227"/>
      <c r="M98" s="248"/>
      <c r="N98" s="248"/>
      <c r="O98" s="248"/>
      <c r="P98" s="248"/>
      <c r="Q98" s="248"/>
    </row>
    <row r="99" spans="1:17" s="100" customFormat="1" ht="15" customHeight="1" thickTop="1" thickBot="1" x14ac:dyDescent="0.25">
      <c r="A99" s="119"/>
      <c r="B99" s="807"/>
      <c r="C99" s="808"/>
      <c r="D99" s="808"/>
      <c r="E99" s="808"/>
      <c r="F99" s="809"/>
      <c r="G99" s="207"/>
      <c r="H99" s="206"/>
      <c r="I99" s="79" t="str">
        <f t="shared" si="8"/>
        <v xml:space="preserve"> </v>
      </c>
      <c r="J99" s="116"/>
      <c r="L99" s="227"/>
      <c r="M99" s="248"/>
      <c r="N99" s="248"/>
      <c r="O99" s="248"/>
      <c r="P99" s="248"/>
      <c r="Q99" s="248"/>
    </row>
    <row r="100" spans="1:17" s="100" customFormat="1" ht="15" customHeight="1" thickTop="1" thickBot="1" x14ac:dyDescent="0.25">
      <c r="A100" s="119"/>
      <c r="B100" s="807"/>
      <c r="C100" s="808"/>
      <c r="D100" s="808"/>
      <c r="E100" s="808"/>
      <c r="F100" s="809"/>
      <c r="G100" s="207"/>
      <c r="H100" s="206"/>
      <c r="I100" s="79" t="str">
        <f t="shared" si="8"/>
        <v xml:space="preserve"> </v>
      </c>
      <c r="J100" s="116"/>
      <c r="L100" s="227"/>
      <c r="M100" s="248"/>
      <c r="N100" s="248"/>
      <c r="O100" s="248"/>
      <c r="P100" s="248"/>
      <c r="Q100" s="248"/>
    </row>
    <row r="101" spans="1:17" s="100" customFormat="1" ht="15" customHeight="1" thickTop="1" thickBot="1" x14ac:dyDescent="0.25">
      <c r="A101" s="119"/>
      <c r="B101" s="807"/>
      <c r="C101" s="808"/>
      <c r="D101" s="808"/>
      <c r="E101" s="808"/>
      <c r="F101" s="809"/>
      <c r="G101" s="207"/>
      <c r="H101" s="206"/>
      <c r="I101" s="79" t="str">
        <f t="shared" si="8"/>
        <v xml:space="preserve"> </v>
      </c>
      <c r="J101" s="116"/>
      <c r="L101" s="227"/>
      <c r="M101" s="248"/>
      <c r="N101" s="248"/>
      <c r="O101" s="248"/>
      <c r="P101" s="248"/>
      <c r="Q101" s="248"/>
    </row>
    <row r="102" spans="1:17" s="100" customFormat="1" ht="15" customHeight="1" thickTop="1" thickBot="1" x14ac:dyDescent="0.25">
      <c r="A102" s="119"/>
      <c r="B102" s="807"/>
      <c r="C102" s="808"/>
      <c r="D102" s="808"/>
      <c r="E102" s="808"/>
      <c r="F102" s="809"/>
      <c r="G102" s="207"/>
      <c r="H102" s="206"/>
      <c r="I102" s="79" t="str">
        <f t="shared" si="8"/>
        <v xml:space="preserve"> </v>
      </c>
      <c r="J102" s="116"/>
      <c r="L102" s="227"/>
      <c r="M102" s="248"/>
      <c r="N102" s="248"/>
      <c r="O102" s="248"/>
      <c r="P102" s="248"/>
      <c r="Q102" s="248"/>
    </row>
    <row r="103" spans="1:17" s="100" customFormat="1" ht="15" customHeight="1" thickTop="1" thickBot="1" x14ac:dyDescent="0.25">
      <c r="A103" s="119"/>
      <c r="B103" s="807"/>
      <c r="C103" s="808"/>
      <c r="D103" s="808"/>
      <c r="E103" s="808"/>
      <c r="F103" s="809"/>
      <c r="G103" s="207"/>
      <c r="H103" s="206"/>
      <c r="I103" s="79" t="str">
        <f t="shared" si="8"/>
        <v xml:space="preserve"> </v>
      </c>
      <c r="J103" s="116"/>
      <c r="L103" s="227"/>
      <c r="M103" s="248"/>
      <c r="N103" s="248"/>
      <c r="O103" s="248"/>
      <c r="P103" s="248"/>
      <c r="Q103" s="248"/>
    </row>
    <row r="104" spans="1:17" s="100" customFormat="1" ht="15" customHeight="1" thickTop="1" thickBot="1" x14ac:dyDescent="0.25">
      <c r="A104" s="119"/>
      <c r="B104" s="807"/>
      <c r="C104" s="808"/>
      <c r="D104" s="808"/>
      <c r="E104" s="808"/>
      <c r="F104" s="809"/>
      <c r="G104" s="207"/>
      <c r="H104" s="206"/>
      <c r="I104" s="79" t="str">
        <f t="shared" si="8"/>
        <v xml:space="preserve"> </v>
      </c>
      <c r="J104" s="116"/>
      <c r="L104" s="227"/>
      <c r="M104" s="248"/>
      <c r="N104" s="248"/>
      <c r="O104" s="248"/>
      <c r="P104" s="248"/>
      <c r="Q104" s="248"/>
    </row>
    <row r="105" spans="1:17" s="100" customFormat="1" ht="15" customHeight="1" thickTop="1" thickBot="1" x14ac:dyDescent="0.25">
      <c r="A105" s="119"/>
      <c r="B105" s="807"/>
      <c r="C105" s="808"/>
      <c r="D105" s="808"/>
      <c r="E105" s="808"/>
      <c r="F105" s="809"/>
      <c r="G105" s="207"/>
      <c r="H105" s="206"/>
      <c r="I105" s="79" t="str">
        <f t="shared" si="8"/>
        <v xml:space="preserve"> </v>
      </c>
      <c r="J105" s="116"/>
      <c r="L105" s="227"/>
      <c r="M105" s="248"/>
      <c r="N105" s="248"/>
      <c r="O105" s="248"/>
      <c r="P105" s="248"/>
      <c r="Q105" s="248"/>
    </row>
    <row r="106" spans="1:17" s="100" customFormat="1" ht="15" customHeight="1" thickTop="1" thickBot="1" x14ac:dyDescent="0.25">
      <c r="A106" s="119"/>
      <c r="B106" s="807"/>
      <c r="C106" s="808"/>
      <c r="D106" s="808"/>
      <c r="E106" s="808"/>
      <c r="F106" s="809"/>
      <c r="G106" s="207"/>
      <c r="H106" s="206"/>
      <c r="I106" s="79" t="str">
        <f t="shared" si="8"/>
        <v xml:space="preserve"> </v>
      </c>
      <c r="J106" s="116"/>
      <c r="L106" s="227"/>
      <c r="M106" s="248"/>
      <c r="N106" s="248"/>
      <c r="O106" s="248"/>
      <c r="P106" s="248"/>
      <c r="Q106" s="248"/>
    </row>
    <row r="107" spans="1:17" s="100" customFormat="1" ht="15" customHeight="1" thickTop="1" thickBot="1" x14ac:dyDescent="0.25">
      <c r="A107" s="119"/>
      <c r="B107" s="807"/>
      <c r="C107" s="808"/>
      <c r="D107" s="808"/>
      <c r="E107" s="808"/>
      <c r="F107" s="809"/>
      <c r="G107" s="207"/>
      <c r="H107" s="206"/>
      <c r="I107" s="79" t="str">
        <f t="shared" si="8"/>
        <v xml:space="preserve"> </v>
      </c>
      <c r="J107" s="116"/>
      <c r="L107" s="227"/>
      <c r="M107" s="248"/>
      <c r="N107" s="248"/>
      <c r="O107" s="248"/>
      <c r="P107" s="248"/>
      <c r="Q107" s="248"/>
    </row>
    <row r="108" spans="1:17" s="100" customFormat="1" ht="15" customHeight="1" thickTop="1" thickBot="1" x14ac:dyDescent="0.25">
      <c r="A108" s="119"/>
      <c r="B108" s="807"/>
      <c r="C108" s="808"/>
      <c r="D108" s="808"/>
      <c r="E108" s="808"/>
      <c r="F108" s="809"/>
      <c r="G108" s="207"/>
      <c r="H108" s="206"/>
      <c r="I108" s="79" t="str">
        <f t="shared" si="8"/>
        <v xml:space="preserve"> </v>
      </c>
      <c r="J108" s="116"/>
      <c r="L108" s="227"/>
      <c r="M108" s="248"/>
      <c r="N108" s="248"/>
      <c r="O108" s="248"/>
      <c r="P108" s="248"/>
      <c r="Q108" s="248"/>
    </row>
    <row r="109" spans="1:17" s="100" customFormat="1" ht="20.25" customHeight="1" thickTop="1" thickBot="1" x14ac:dyDescent="0.25">
      <c r="A109" s="119"/>
      <c r="B109" s="798" t="s">
        <v>52</v>
      </c>
      <c r="C109" s="799"/>
      <c r="D109" s="799"/>
      <c r="E109" s="799"/>
      <c r="F109" s="800"/>
      <c r="G109" s="80">
        <f>SUM(G97:G108)</f>
        <v>0</v>
      </c>
      <c r="H109" s="80">
        <f>SUM(H97:H108)</f>
        <v>0</v>
      </c>
      <c r="I109" s="81">
        <f>SUM(I97:I108)</f>
        <v>0</v>
      </c>
      <c r="J109" s="116"/>
      <c r="K109" s="153"/>
      <c r="L109" s="227"/>
      <c r="M109" s="248"/>
      <c r="N109" s="248"/>
      <c r="O109" s="313"/>
      <c r="P109" s="313"/>
      <c r="Q109" s="313"/>
    </row>
    <row r="110" spans="1:17" s="100" customFormat="1" ht="15" customHeight="1" thickTop="1" thickBot="1" x14ac:dyDescent="0.25">
      <c r="A110" s="126"/>
      <c r="B110" s="794" t="s">
        <v>184</v>
      </c>
      <c r="C110" s="795"/>
      <c r="D110" s="795"/>
      <c r="E110" s="795"/>
      <c r="F110" s="795"/>
      <c r="G110" s="795"/>
      <c r="H110" s="795"/>
      <c r="I110" s="797"/>
      <c r="J110" s="127"/>
      <c r="L110" s="227"/>
      <c r="M110" s="313"/>
      <c r="N110" s="313"/>
      <c r="O110" s="248"/>
      <c r="P110" s="248"/>
      <c r="Q110" s="248"/>
    </row>
    <row r="111" spans="1:17" s="100" customFormat="1" ht="15" customHeight="1" thickTop="1" thickBot="1" x14ac:dyDescent="0.25">
      <c r="A111" s="119"/>
      <c r="B111" s="816"/>
      <c r="C111" s="817"/>
      <c r="D111" s="817"/>
      <c r="E111" s="817"/>
      <c r="F111" s="818"/>
      <c r="G111" s="206"/>
      <c r="H111" s="206"/>
      <c r="I111" s="79" t="str">
        <f t="shared" ref="I111:I122" si="9">IF(OR(ISNUMBER(G111),ISNUMBER(H111)),ROUND(IF(ISNUMBER(G111),G111,0)-IF(ISNUMBER(H111),H111,0),2)," ")</f>
        <v xml:space="preserve"> </v>
      </c>
      <c r="J111" s="116"/>
      <c r="L111" s="227"/>
      <c r="M111" s="248"/>
      <c r="N111" s="248"/>
      <c r="O111" s="248"/>
      <c r="P111" s="248"/>
      <c r="Q111" s="248"/>
    </row>
    <row r="112" spans="1:17" s="100" customFormat="1" ht="15" customHeight="1" thickTop="1" thickBot="1" x14ac:dyDescent="0.25">
      <c r="A112" s="119"/>
      <c r="B112" s="807"/>
      <c r="C112" s="808"/>
      <c r="D112" s="808"/>
      <c r="E112" s="808"/>
      <c r="F112" s="809"/>
      <c r="G112" s="206"/>
      <c r="H112" s="206"/>
      <c r="I112" s="79" t="str">
        <f t="shared" si="9"/>
        <v xml:space="preserve"> </v>
      </c>
      <c r="J112" s="116"/>
      <c r="L112" s="227"/>
      <c r="M112" s="248"/>
      <c r="N112" s="248"/>
      <c r="O112" s="248"/>
      <c r="P112" s="248"/>
      <c r="Q112" s="248"/>
    </row>
    <row r="113" spans="1:19" s="100" customFormat="1" ht="15" customHeight="1" thickTop="1" thickBot="1" x14ac:dyDescent="0.25">
      <c r="A113" s="119"/>
      <c r="B113" s="807"/>
      <c r="C113" s="808"/>
      <c r="D113" s="808"/>
      <c r="E113" s="808"/>
      <c r="F113" s="809"/>
      <c r="G113" s="206"/>
      <c r="H113" s="206"/>
      <c r="I113" s="79" t="str">
        <f t="shared" si="9"/>
        <v xml:space="preserve"> </v>
      </c>
      <c r="J113" s="116"/>
      <c r="L113" s="227"/>
      <c r="M113" s="248"/>
      <c r="N113" s="248"/>
      <c r="O113" s="248"/>
      <c r="P113" s="248"/>
      <c r="Q113" s="248"/>
    </row>
    <row r="114" spans="1:19" s="100" customFormat="1" ht="15" customHeight="1" thickTop="1" thickBot="1" x14ac:dyDescent="0.25">
      <c r="A114" s="119"/>
      <c r="B114" s="807"/>
      <c r="C114" s="808"/>
      <c r="D114" s="808"/>
      <c r="E114" s="808"/>
      <c r="F114" s="809"/>
      <c r="G114" s="206"/>
      <c r="H114" s="206"/>
      <c r="I114" s="79" t="str">
        <f t="shared" si="9"/>
        <v xml:space="preserve"> </v>
      </c>
      <c r="J114" s="116"/>
      <c r="L114" s="227"/>
      <c r="M114" s="248"/>
      <c r="N114" s="248"/>
      <c r="O114" s="248"/>
      <c r="P114" s="248"/>
      <c r="Q114" s="248"/>
    </row>
    <row r="115" spans="1:19" s="100" customFormat="1" ht="15" customHeight="1" thickTop="1" thickBot="1" x14ac:dyDescent="0.25">
      <c r="A115" s="119"/>
      <c r="B115" s="807"/>
      <c r="C115" s="808"/>
      <c r="D115" s="808"/>
      <c r="E115" s="808"/>
      <c r="F115" s="809"/>
      <c r="G115" s="206"/>
      <c r="H115" s="206"/>
      <c r="I115" s="79" t="str">
        <f t="shared" si="9"/>
        <v xml:space="preserve"> </v>
      </c>
      <c r="J115" s="116"/>
      <c r="L115" s="227"/>
      <c r="M115" s="248"/>
      <c r="N115" s="248"/>
      <c r="O115" s="248"/>
      <c r="P115" s="248"/>
      <c r="Q115" s="248"/>
    </row>
    <row r="116" spans="1:19" s="100" customFormat="1" ht="15" customHeight="1" thickTop="1" thickBot="1" x14ac:dyDescent="0.25">
      <c r="A116" s="119"/>
      <c r="B116" s="807"/>
      <c r="C116" s="808"/>
      <c r="D116" s="808"/>
      <c r="E116" s="808"/>
      <c r="F116" s="809"/>
      <c r="G116" s="206"/>
      <c r="H116" s="206"/>
      <c r="I116" s="79" t="str">
        <f t="shared" si="9"/>
        <v xml:space="preserve"> </v>
      </c>
      <c r="J116" s="116"/>
      <c r="L116" s="227"/>
      <c r="M116" s="248"/>
      <c r="N116" s="248"/>
      <c r="O116" s="248"/>
      <c r="P116" s="248"/>
      <c r="Q116" s="248"/>
    </row>
    <row r="117" spans="1:19" s="100" customFormat="1" ht="15" customHeight="1" thickTop="1" thickBot="1" x14ac:dyDescent="0.25">
      <c r="A117" s="119"/>
      <c r="B117" s="807"/>
      <c r="C117" s="808"/>
      <c r="D117" s="808"/>
      <c r="E117" s="808"/>
      <c r="F117" s="809"/>
      <c r="G117" s="206"/>
      <c r="H117" s="206"/>
      <c r="I117" s="79" t="str">
        <f t="shared" si="9"/>
        <v xml:space="preserve"> </v>
      </c>
      <c r="J117" s="116"/>
      <c r="L117" s="227"/>
      <c r="M117" s="248"/>
      <c r="N117" s="248"/>
      <c r="O117" s="248"/>
      <c r="P117" s="248"/>
      <c r="Q117" s="248"/>
    </row>
    <row r="118" spans="1:19" s="100" customFormat="1" ht="15" customHeight="1" thickTop="1" thickBot="1" x14ac:dyDescent="0.25">
      <c r="A118" s="119"/>
      <c r="B118" s="807"/>
      <c r="C118" s="808"/>
      <c r="D118" s="808"/>
      <c r="E118" s="808"/>
      <c r="F118" s="809"/>
      <c r="G118" s="206"/>
      <c r="H118" s="206"/>
      <c r="I118" s="79" t="str">
        <f t="shared" si="9"/>
        <v xml:space="preserve"> </v>
      </c>
      <c r="J118" s="116"/>
      <c r="L118" s="227"/>
      <c r="M118" s="248"/>
      <c r="N118" s="248"/>
      <c r="O118" s="248"/>
      <c r="P118" s="248"/>
      <c r="Q118" s="248"/>
    </row>
    <row r="119" spans="1:19" s="100" customFormat="1" ht="15" customHeight="1" thickTop="1" thickBot="1" x14ac:dyDescent="0.25">
      <c r="A119" s="119"/>
      <c r="B119" s="807"/>
      <c r="C119" s="808"/>
      <c r="D119" s="808"/>
      <c r="E119" s="808"/>
      <c r="F119" s="809"/>
      <c r="G119" s="206"/>
      <c r="H119" s="206"/>
      <c r="I119" s="79" t="str">
        <f t="shared" si="9"/>
        <v xml:space="preserve"> </v>
      </c>
      <c r="J119" s="116"/>
      <c r="L119" s="227"/>
      <c r="M119" s="248"/>
      <c r="N119" s="248"/>
      <c r="O119" s="248"/>
      <c r="P119" s="248"/>
      <c r="Q119" s="248"/>
    </row>
    <row r="120" spans="1:19" s="100" customFormat="1" ht="15" customHeight="1" thickTop="1" thickBot="1" x14ac:dyDescent="0.25">
      <c r="A120" s="119"/>
      <c r="B120" s="807"/>
      <c r="C120" s="808"/>
      <c r="D120" s="808"/>
      <c r="E120" s="808"/>
      <c r="F120" s="809"/>
      <c r="G120" s="206"/>
      <c r="H120" s="206"/>
      <c r="I120" s="79" t="str">
        <f t="shared" si="9"/>
        <v xml:space="preserve"> </v>
      </c>
      <c r="J120" s="116"/>
      <c r="L120" s="227"/>
      <c r="M120" s="248"/>
      <c r="N120" s="248"/>
      <c r="O120" s="248"/>
      <c r="P120" s="248"/>
      <c r="Q120" s="248"/>
    </row>
    <row r="121" spans="1:19" s="100" customFormat="1" ht="15" customHeight="1" thickTop="1" thickBot="1" x14ac:dyDescent="0.25">
      <c r="A121" s="119"/>
      <c r="B121" s="807"/>
      <c r="C121" s="808"/>
      <c r="D121" s="808"/>
      <c r="E121" s="808"/>
      <c r="F121" s="809"/>
      <c r="G121" s="206"/>
      <c r="H121" s="206"/>
      <c r="I121" s="79" t="str">
        <f t="shared" si="9"/>
        <v xml:space="preserve"> </v>
      </c>
      <c r="J121" s="116"/>
      <c r="L121" s="227"/>
      <c r="M121" s="248"/>
      <c r="N121" s="248"/>
      <c r="O121" s="248"/>
      <c r="P121" s="248"/>
      <c r="Q121" s="248"/>
    </row>
    <row r="122" spans="1:19" s="100" customFormat="1" ht="15" customHeight="1" thickTop="1" thickBot="1" x14ac:dyDescent="0.25">
      <c r="A122" s="119"/>
      <c r="B122" s="807"/>
      <c r="C122" s="808"/>
      <c r="D122" s="808"/>
      <c r="E122" s="808"/>
      <c r="F122" s="809"/>
      <c r="G122" s="206"/>
      <c r="H122" s="206"/>
      <c r="I122" s="79" t="str">
        <f t="shared" si="9"/>
        <v xml:space="preserve"> </v>
      </c>
      <c r="J122" s="116"/>
      <c r="L122" s="227"/>
      <c r="M122" s="248"/>
      <c r="N122" s="248"/>
      <c r="O122" s="248"/>
      <c r="P122" s="248"/>
      <c r="Q122" s="248"/>
    </row>
    <row r="123" spans="1:19" s="100" customFormat="1" ht="15" customHeight="1" thickTop="1" thickBot="1" x14ac:dyDescent="0.25">
      <c r="A123" s="119"/>
      <c r="B123" s="798" t="s">
        <v>185</v>
      </c>
      <c r="C123" s="799"/>
      <c r="D123" s="799"/>
      <c r="E123" s="799"/>
      <c r="F123" s="800"/>
      <c r="G123" s="80">
        <f>SUM(G111:G122)</f>
        <v>0</v>
      </c>
      <c r="H123" s="80">
        <f>SUM(H111:H122)</f>
        <v>0</v>
      </c>
      <c r="I123" s="81">
        <f>SUM(I111:I122)</f>
        <v>0</v>
      </c>
      <c r="J123" s="116"/>
      <c r="L123" s="227"/>
      <c r="M123" s="248"/>
      <c r="N123" s="248"/>
      <c r="O123" s="248"/>
      <c r="P123" s="248"/>
      <c r="Q123" s="248"/>
    </row>
    <row r="124" spans="1:19" s="100" customFormat="1" ht="15" customHeight="1" thickTop="1" thickBot="1" x14ac:dyDescent="0.25">
      <c r="A124" s="119"/>
      <c r="B124" s="819"/>
      <c r="C124" s="820"/>
      <c r="D124" s="820"/>
      <c r="E124" s="820"/>
      <c r="F124" s="821"/>
      <c r="G124" s="85" t="s">
        <v>5</v>
      </c>
      <c r="H124" s="185" t="s">
        <v>223</v>
      </c>
      <c r="I124" s="86" t="s">
        <v>7</v>
      </c>
      <c r="J124" s="116"/>
      <c r="L124" s="227"/>
      <c r="M124" s="248"/>
      <c r="N124" s="248"/>
      <c r="O124" s="248"/>
      <c r="P124" s="248"/>
      <c r="Q124" s="248"/>
    </row>
    <row r="125" spans="1:19" s="182" customFormat="1" ht="30" customHeight="1" thickTop="1" thickBot="1" x14ac:dyDescent="0.25">
      <c r="A125" s="119"/>
      <c r="B125" s="804" t="s">
        <v>53</v>
      </c>
      <c r="C125" s="805"/>
      <c r="D125" s="805"/>
      <c r="E125" s="805"/>
      <c r="F125" s="806"/>
      <c r="G125" s="87">
        <f>G95+G109+G123</f>
        <v>0</v>
      </c>
      <c r="H125" s="87">
        <f>H95+H109+H123</f>
        <v>0</v>
      </c>
      <c r="I125" s="88">
        <f>I95+I109+I123</f>
        <v>0</v>
      </c>
      <c r="J125" s="116"/>
      <c r="K125" s="153"/>
      <c r="L125" s="227"/>
      <c r="M125" s="248"/>
      <c r="N125" s="248"/>
      <c r="O125" s="313"/>
      <c r="P125" s="313"/>
      <c r="Q125" s="313"/>
      <c r="R125" s="315"/>
      <c r="S125" s="312"/>
    </row>
    <row r="126" spans="1:19" s="100" customFormat="1" ht="15" customHeight="1" thickTop="1" thickBot="1" x14ac:dyDescent="0.25">
      <c r="A126" s="180"/>
      <c r="B126" s="765" t="s">
        <v>204</v>
      </c>
      <c r="C126" s="766"/>
      <c r="D126" s="766"/>
      <c r="E126" s="766"/>
      <c r="F126" s="766"/>
      <c r="G126" s="766"/>
      <c r="H126" s="766"/>
      <c r="I126" s="766"/>
      <c r="J126" s="180"/>
      <c r="K126" s="310"/>
      <c r="L126" s="227"/>
      <c r="M126" s="313"/>
      <c r="N126" s="313"/>
      <c r="O126" s="314"/>
      <c r="P126" s="314"/>
      <c r="Q126" s="314"/>
    </row>
    <row r="127" spans="1:19" s="100" customFormat="1" ht="15" customHeight="1" thickTop="1" thickBot="1" x14ac:dyDescent="0.25">
      <c r="A127" s="119"/>
      <c r="B127" s="822" t="s">
        <v>11</v>
      </c>
      <c r="C127" s="823"/>
      <c r="D127" s="823"/>
      <c r="E127" s="823"/>
      <c r="F127" s="824"/>
      <c r="G127" s="76" t="s">
        <v>5</v>
      </c>
      <c r="H127" s="184" t="s">
        <v>223</v>
      </c>
      <c r="I127" s="78" t="s">
        <v>7</v>
      </c>
      <c r="J127" s="116"/>
      <c r="K127" s="153"/>
      <c r="L127" s="227"/>
      <c r="M127" s="314"/>
      <c r="N127" s="314"/>
      <c r="O127" s="313"/>
      <c r="P127" s="313"/>
      <c r="Q127" s="313"/>
    </row>
    <row r="128" spans="1:19" s="100" customFormat="1" ht="15" customHeight="1" thickTop="1" thickBot="1" x14ac:dyDescent="0.25">
      <c r="A128" s="119"/>
      <c r="B128" s="825"/>
      <c r="C128" s="826"/>
      <c r="D128" s="826"/>
      <c r="E128" s="826"/>
      <c r="F128" s="826"/>
      <c r="G128" s="207"/>
      <c r="H128" s="207"/>
      <c r="I128" s="79" t="str">
        <f t="shared" ref="I128:I139" si="10">IF(OR(ISNUMBER(G128),ISNUMBER(H128)),ROUND(IF(ISNUMBER(G128),G128,0)-IF(ISNUMBER(H128),H128,0),2)," ")</f>
        <v xml:space="preserve"> </v>
      </c>
      <c r="J128" s="116"/>
      <c r="K128" s="153"/>
      <c r="L128" s="227"/>
      <c r="M128" s="313"/>
      <c r="N128" s="313"/>
      <c r="O128" s="313"/>
      <c r="P128" s="313"/>
      <c r="Q128" s="313"/>
    </row>
    <row r="129" spans="1:19" s="100" customFormat="1" ht="15" customHeight="1" thickTop="1" thickBot="1" x14ac:dyDescent="0.25">
      <c r="A129" s="119"/>
      <c r="B129" s="825"/>
      <c r="C129" s="826"/>
      <c r="D129" s="826"/>
      <c r="E129" s="826"/>
      <c r="F129" s="826"/>
      <c r="G129" s="207"/>
      <c r="H129" s="207"/>
      <c r="I129" s="79" t="str">
        <f t="shared" si="10"/>
        <v xml:space="preserve"> </v>
      </c>
      <c r="J129" s="116"/>
      <c r="K129" s="153"/>
      <c r="L129" s="227"/>
      <c r="M129" s="313"/>
      <c r="N129" s="313"/>
      <c r="O129" s="313"/>
      <c r="P129" s="313"/>
      <c r="Q129" s="313"/>
    </row>
    <row r="130" spans="1:19" s="100" customFormat="1" ht="15" customHeight="1" thickTop="1" thickBot="1" x14ac:dyDescent="0.25">
      <c r="A130" s="119"/>
      <c r="B130" s="825"/>
      <c r="C130" s="826"/>
      <c r="D130" s="826"/>
      <c r="E130" s="826"/>
      <c r="F130" s="826"/>
      <c r="G130" s="207"/>
      <c r="H130" s="207"/>
      <c r="I130" s="79" t="str">
        <f t="shared" si="10"/>
        <v xml:space="preserve"> </v>
      </c>
      <c r="J130" s="116"/>
      <c r="K130" s="153"/>
      <c r="L130" s="227"/>
      <c r="M130" s="313"/>
      <c r="N130" s="313"/>
      <c r="O130" s="313"/>
      <c r="P130" s="313"/>
      <c r="Q130" s="313"/>
    </row>
    <row r="131" spans="1:19" s="100" customFormat="1" ht="15" customHeight="1" thickTop="1" thickBot="1" x14ac:dyDescent="0.25">
      <c r="A131" s="119"/>
      <c r="B131" s="825"/>
      <c r="C131" s="826"/>
      <c r="D131" s="826"/>
      <c r="E131" s="826"/>
      <c r="F131" s="826"/>
      <c r="G131" s="207"/>
      <c r="H131" s="207"/>
      <c r="I131" s="79" t="str">
        <f t="shared" si="10"/>
        <v xml:space="preserve"> </v>
      </c>
      <c r="J131" s="116"/>
      <c r="K131" s="153"/>
      <c r="L131" s="227"/>
      <c r="M131" s="313"/>
      <c r="N131" s="313"/>
      <c r="O131" s="313"/>
      <c r="P131" s="313"/>
      <c r="Q131" s="313"/>
    </row>
    <row r="132" spans="1:19" s="100" customFormat="1" ht="15" customHeight="1" thickTop="1" thickBot="1" x14ac:dyDescent="0.25">
      <c r="A132" s="119"/>
      <c r="B132" s="825"/>
      <c r="C132" s="826"/>
      <c r="D132" s="826"/>
      <c r="E132" s="826"/>
      <c r="F132" s="826"/>
      <c r="G132" s="207"/>
      <c r="H132" s="207"/>
      <c r="I132" s="79" t="str">
        <f t="shared" si="10"/>
        <v xml:space="preserve"> </v>
      </c>
      <c r="J132" s="116"/>
      <c r="K132" s="153"/>
      <c r="L132" s="227"/>
      <c r="M132" s="313"/>
      <c r="N132" s="313"/>
      <c r="O132" s="313"/>
      <c r="P132" s="313"/>
      <c r="Q132" s="313"/>
    </row>
    <row r="133" spans="1:19" s="100" customFormat="1" ht="15" customHeight="1" thickTop="1" thickBot="1" x14ac:dyDescent="0.25">
      <c r="A133" s="119"/>
      <c r="B133" s="825"/>
      <c r="C133" s="826"/>
      <c r="D133" s="826"/>
      <c r="E133" s="826"/>
      <c r="F133" s="826"/>
      <c r="G133" s="207"/>
      <c r="H133" s="207"/>
      <c r="I133" s="79" t="str">
        <f t="shared" si="10"/>
        <v xml:space="preserve"> </v>
      </c>
      <c r="J133" s="116"/>
      <c r="K133" s="153"/>
      <c r="L133" s="227"/>
      <c r="M133" s="313"/>
      <c r="N133" s="313"/>
      <c r="O133" s="313"/>
      <c r="P133" s="313"/>
      <c r="Q133" s="313"/>
    </row>
    <row r="134" spans="1:19" s="100" customFormat="1" ht="15" customHeight="1" thickTop="1" thickBot="1" x14ac:dyDescent="0.25">
      <c r="A134" s="119"/>
      <c r="B134" s="825"/>
      <c r="C134" s="826"/>
      <c r="D134" s="826"/>
      <c r="E134" s="826"/>
      <c r="F134" s="826"/>
      <c r="G134" s="207"/>
      <c r="H134" s="207"/>
      <c r="I134" s="79" t="str">
        <f t="shared" si="10"/>
        <v xml:space="preserve"> </v>
      </c>
      <c r="J134" s="116"/>
      <c r="K134" s="153"/>
      <c r="L134" s="227"/>
      <c r="M134" s="313"/>
      <c r="N134" s="313"/>
      <c r="O134" s="313"/>
      <c r="P134" s="313"/>
      <c r="Q134" s="313"/>
    </row>
    <row r="135" spans="1:19" s="100" customFormat="1" ht="15" customHeight="1" thickTop="1" thickBot="1" x14ac:dyDescent="0.25">
      <c r="A135" s="119"/>
      <c r="B135" s="825"/>
      <c r="C135" s="826"/>
      <c r="D135" s="826"/>
      <c r="E135" s="826"/>
      <c r="F135" s="826"/>
      <c r="G135" s="207"/>
      <c r="H135" s="207"/>
      <c r="I135" s="79" t="str">
        <f t="shared" si="10"/>
        <v xml:space="preserve"> </v>
      </c>
      <c r="J135" s="116"/>
      <c r="K135" s="153"/>
      <c r="L135" s="227"/>
      <c r="M135" s="313"/>
      <c r="N135" s="313"/>
      <c r="O135" s="313"/>
      <c r="P135" s="313"/>
      <c r="Q135" s="313"/>
    </row>
    <row r="136" spans="1:19" s="100" customFormat="1" ht="15" customHeight="1" thickTop="1" thickBot="1" x14ac:dyDescent="0.25">
      <c r="A136" s="119"/>
      <c r="B136" s="825"/>
      <c r="C136" s="826"/>
      <c r="D136" s="826"/>
      <c r="E136" s="826"/>
      <c r="F136" s="826"/>
      <c r="G136" s="207"/>
      <c r="H136" s="207"/>
      <c r="I136" s="79" t="str">
        <f t="shared" si="10"/>
        <v xml:space="preserve"> </v>
      </c>
      <c r="J136" s="116"/>
      <c r="K136" s="153"/>
      <c r="L136" s="227"/>
      <c r="M136" s="313"/>
      <c r="N136" s="313"/>
      <c r="O136" s="313"/>
      <c r="P136" s="313"/>
      <c r="Q136" s="313"/>
    </row>
    <row r="137" spans="1:19" s="100" customFormat="1" ht="15" customHeight="1" thickTop="1" thickBot="1" x14ac:dyDescent="0.25">
      <c r="A137" s="119"/>
      <c r="B137" s="825"/>
      <c r="C137" s="826"/>
      <c r="D137" s="826"/>
      <c r="E137" s="826"/>
      <c r="F137" s="826"/>
      <c r="G137" s="207"/>
      <c r="H137" s="207"/>
      <c r="I137" s="79" t="str">
        <f t="shared" si="10"/>
        <v xml:space="preserve"> </v>
      </c>
      <c r="J137" s="116"/>
      <c r="K137" s="153"/>
      <c r="L137" s="227"/>
      <c r="M137" s="313"/>
      <c r="N137" s="313"/>
      <c r="O137" s="313"/>
      <c r="P137" s="313"/>
      <c r="Q137" s="313"/>
    </row>
    <row r="138" spans="1:19" s="100" customFormat="1" ht="15" customHeight="1" thickTop="1" thickBot="1" x14ac:dyDescent="0.25">
      <c r="A138" s="119"/>
      <c r="B138" s="825"/>
      <c r="C138" s="826"/>
      <c r="D138" s="826"/>
      <c r="E138" s="826"/>
      <c r="F138" s="826"/>
      <c r="G138" s="207"/>
      <c r="H138" s="207"/>
      <c r="I138" s="79" t="str">
        <f t="shared" si="10"/>
        <v xml:space="preserve"> </v>
      </c>
      <c r="J138" s="116"/>
      <c r="K138" s="153"/>
      <c r="L138" s="227"/>
      <c r="M138" s="313"/>
      <c r="N138" s="313"/>
      <c r="O138" s="313"/>
      <c r="P138" s="313"/>
      <c r="Q138" s="313"/>
    </row>
    <row r="139" spans="1:19" s="100" customFormat="1" ht="15" customHeight="1" thickTop="1" thickBot="1" x14ac:dyDescent="0.25">
      <c r="A139" s="119"/>
      <c r="B139" s="825"/>
      <c r="C139" s="826"/>
      <c r="D139" s="826"/>
      <c r="E139" s="826"/>
      <c r="F139" s="826"/>
      <c r="G139" s="207"/>
      <c r="H139" s="207"/>
      <c r="I139" s="79" t="str">
        <f t="shared" si="10"/>
        <v xml:space="preserve"> </v>
      </c>
      <c r="J139" s="116"/>
      <c r="K139" s="153"/>
      <c r="L139" s="227"/>
      <c r="M139" s="313"/>
      <c r="N139" s="313"/>
      <c r="O139" s="313"/>
      <c r="P139" s="313"/>
      <c r="Q139" s="313"/>
    </row>
    <row r="140" spans="1:19" s="182" customFormat="1" ht="30" customHeight="1" thickTop="1" thickBot="1" x14ac:dyDescent="0.3">
      <c r="A140" s="119"/>
      <c r="B140" s="789" t="s">
        <v>208</v>
      </c>
      <c r="C140" s="790"/>
      <c r="D140" s="790"/>
      <c r="E140" s="790"/>
      <c r="F140" s="791"/>
      <c r="G140" s="121">
        <f>SUM(G128:G139)</f>
        <v>0</v>
      </c>
      <c r="H140" s="121">
        <f>SUM(H128:H139)</f>
        <v>0</v>
      </c>
      <c r="I140" s="88">
        <f>SUM(I128:I139)</f>
        <v>0</v>
      </c>
      <c r="J140" s="116"/>
      <c r="K140" s="153"/>
      <c r="L140" s="227"/>
      <c r="M140" s="313"/>
      <c r="N140" s="313"/>
      <c r="O140" s="313"/>
      <c r="P140" s="313"/>
      <c r="Q140" s="313"/>
      <c r="R140" s="315"/>
      <c r="S140" s="312"/>
    </row>
    <row r="141" spans="1:19" s="100" customFormat="1" ht="15" customHeight="1" thickTop="1" thickBot="1" x14ac:dyDescent="0.25">
      <c r="A141" s="180"/>
      <c r="B141" s="827" t="s">
        <v>14</v>
      </c>
      <c r="C141" s="828"/>
      <c r="D141" s="828"/>
      <c r="E141" s="828"/>
      <c r="F141" s="828"/>
      <c r="G141" s="828"/>
      <c r="H141" s="828"/>
      <c r="I141" s="828"/>
      <c r="J141" s="180"/>
      <c r="K141" s="310"/>
      <c r="L141" s="316"/>
      <c r="M141" s="313"/>
      <c r="N141" s="313"/>
      <c r="O141" s="314"/>
      <c r="P141" s="314"/>
      <c r="Q141" s="314"/>
    </row>
    <row r="142" spans="1:19" s="100" customFormat="1" ht="15" customHeight="1" thickTop="1" thickBot="1" x14ac:dyDescent="0.25">
      <c r="A142" s="119"/>
      <c r="B142" s="822" t="s">
        <v>11</v>
      </c>
      <c r="C142" s="823"/>
      <c r="D142" s="823"/>
      <c r="E142" s="823"/>
      <c r="F142" s="824"/>
      <c r="G142" s="76" t="s">
        <v>5</v>
      </c>
      <c r="H142" s="184" t="s">
        <v>223</v>
      </c>
      <c r="I142" s="78" t="s">
        <v>7</v>
      </c>
      <c r="J142" s="116"/>
      <c r="K142" s="153"/>
      <c r="L142" s="227"/>
      <c r="M142" s="314"/>
      <c r="N142" s="314"/>
      <c r="O142" s="313"/>
      <c r="P142" s="313"/>
      <c r="Q142" s="313"/>
    </row>
    <row r="143" spans="1:19" s="100" customFormat="1" ht="15" customHeight="1" thickTop="1" thickBot="1" x14ac:dyDescent="0.25">
      <c r="A143" s="119"/>
      <c r="B143" s="825"/>
      <c r="C143" s="826"/>
      <c r="D143" s="826"/>
      <c r="E143" s="826"/>
      <c r="F143" s="826"/>
      <c r="G143" s="207"/>
      <c r="H143" s="207"/>
      <c r="I143" s="79" t="str">
        <f t="shared" ref="I143:I154" si="11">IF(OR(ISNUMBER(G143),ISNUMBER(H143)),ROUND(IF(ISNUMBER(G143),G143,0)-IF(ISNUMBER(H143),H143,0),2)," ")</f>
        <v xml:space="preserve"> </v>
      </c>
      <c r="J143" s="116"/>
      <c r="K143" s="153"/>
      <c r="L143" s="227"/>
      <c r="M143" s="313"/>
      <c r="N143" s="313"/>
      <c r="O143" s="313"/>
      <c r="P143" s="313"/>
      <c r="Q143" s="313"/>
    </row>
    <row r="144" spans="1:19" s="100" customFormat="1" ht="15" customHeight="1" thickTop="1" thickBot="1" x14ac:dyDescent="0.25">
      <c r="A144" s="119"/>
      <c r="B144" s="825"/>
      <c r="C144" s="826"/>
      <c r="D144" s="826"/>
      <c r="E144" s="826"/>
      <c r="F144" s="826"/>
      <c r="G144" s="207"/>
      <c r="H144" s="207"/>
      <c r="I144" s="79" t="str">
        <f t="shared" si="11"/>
        <v xml:space="preserve"> </v>
      </c>
      <c r="J144" s="116"/>
      <c r="K144" s="153"/>
      <c r="L144" s="227"/>
      <c r="M144" s="313"/>
      <c r="N144" s="313"/>
      <c r="O144" s="313"/>
      <c r="P144" s="313"/>
      <c r="Q144" s="313"/>
    </row>
    <row r="145" spans="1:17" s="100" customFormat="1" ht="15" customHeight="1" thickTop="1" thickBot="1" x14ac:dyDescent="0.25">
      <c r="A145" s="119"/>
      <c r="B145" s="825"/>
      <c r="C145" s="826"/>
      <c r="D145" s="826"/>
      <c r="E145" s="826"/>
      <c r="F145" s="826"/>
      <c r="G145" s="207"/>
      <c r="H145" s="207"/>
      <c r="I145" s="79" t="str">
        <f t="shared" si="11"/>
        <v xml:space="preserve"> </v>
      </c>
      <c r="J145" s="116"/>
      <c r="K145" s="153"/>
      <c r="L145" s="227"/>
      <c r="M145" s="313"/>
      <c r="N145" s="313"/>
      <c r="O145" s="313"/>
      <c r="P145" s="313"/>
      <c r="Q145" s="313"/>
    </row>
    <row r="146" spans="1:17" s="100" customFormat="1" ht="15" customHeight="1" thickTop="1" thickBot="1" x14ac:dyDescent="0.25">
      <c r="A146" s="119"/>
      <c r="B146" s="825"/>
      <c r="C146" s="826"/>
      <c r="D146" s="826"/>
      <c r="E146" s="826"/>
      <c r="F146" s="826"/>
      <c r="G146" s="207"/>
      <c r="H146" s="207"/>
      <c r="I146" s="79" t="str">
        <f t="shared" si="11"/>
        <v xml:space="preserve"> </v>
      </c>
      <c r="J146" s="116"/>
      <c r="K146" s="153"/>
      <c r="L146" s="227"/>
      <c r="M146" s="313"/>
      <c r="N146" s="313"/>
      <c r="O146" s="313"/>
      <c r="P146" s="313"/>
      <c r="Q146" s="313"/>
    </row>
    <row r="147" spans="1:17" s="100" customFormat="1" ht="15" customHeight="1" thickTop="1" thickBot="1" x14ac:dyDescent="0.25">
      <c r="A147" s="119"/>
      <c r="B147" s="825"/>
      <c r="C147" s="826"/>
      <c r="D147" s="826"/>
      <c r="E147" s="826"/>
      <c r="F147" s="826"/>
      <c r="G147" s="207"/>
      <c r="H147" s="207"/>
      <c r="I147" s="79" t="str">
        <f t="shared" si="11"/>
        <v xml:space="preserve"> </v>
      </c>
      <c r="J147" s="116"/>
      <c r="K147" s="153"/>
      <c r="L147" s="227"/>
      <c r="M147" s="313"/>
      <c r="N147" s="313"/>
      <c r="O147" s="313"/>
      <c r="P147" s="313"/>
      <c r="Q147" s="313"/>
    </row>
    <row r="148" spans="1:17" s="100" customFormat="1" ht="15" customHeight="1" thickTop="1" thickBot="1" x14ac:dyDescent="0.25">
      <c r="A148" s="119"/>
      <c r="B148" s="825"/>
      <c r="C148" s="826"/>
      <c r="D148" s="826"/>
      <c r="E148" s="826"/>
      <c r="F148" s="826"/>
      <c r="G148" s="207"/>
      <c r="H148" s="207"/>
      <c r="I148" s="79" t="str">
        <f t="shared" si="11"/>
        <v xml:space="preserve"> </v>
      </c>
      <c r="J148" s="116"/>
      <c r="K148" s="153"/>
      <c r="L148" s="227"/>
      <c r="M148" s="313"/>
      <c r="N148" s="313"/>
      <c r="O148" s="313"/>
      <c r="P148" s="313"/>
      <c r="Q148" s="313"/>
    </row>
    <row r="149" spans="1:17" s="100" customFormat="1" ht="15" customHeight="1" thickTop="1" thickBot="1" x14ac:dyDescent="0.25">
      <c r="A149" s="119"/>
      <c r="B149" s="825"/>
      <c r="C149" s="826"/>
      <c r="D149" s="826"/>
      <c r="E149" s="826"/>
      <c r="F149" s="826"/>
      <c r="G149" s="207"/>
      <c r="H149" s="207"/>
      <c r="I149" s="79" t="str">
        <f t="shared" si="11"/>
        <v xml:space="preserve"> </v>
      </c>
      <c r="J149" s="116"/>
      <c r="K149" s="153"/>
      <c r="L149" s="227"/>
      <c r="M149" s="313"/>
      <c r="N149" s="313"/>
      <c r="O149" s="313"/>
      <c r="P149" s="313"/>
      <c r="Q149" s="313"/>
    </row>
    <row r="150" spans="1:17" s="100" customFormat="1" ht="15" customHeight="1" thickTop="1" thickBot="1" x14ac:dyDescent="0.25">
      <c r="A150" s="119"/>
      <c r="B150" s="825"/>
      <c r="C150" s="826"/>
      <c r="D150" s="826"/>
      <c r="E150" s="826"/>
      <c r="F150" s="826"/>
      <c r="G150" s="207"/>
      <c r="H150" s="207"/>
      <c r="I150" s="79" t="str">
        <f t="shared" si="11"/>
        <v xml:space="preserve"> </v>
      </c>
      <c r="J150" s="116"/>
      <c r="K150" s="153"/>
      <c r="L150" s="227"/>
      <c r="M150" s="313"/>
      <c r="N150" s="313"/>
      <c r="O150" s="313"/>
      <c r="P150" s="313"/>
      <c r="Q150" s="313"/>
    </row>
    <row r="151" spans="1:17" s="100" customFormat="1" ht="15" customHeight="1" thickTop="1" thickBot="1" x14ac:dyDescent="0.25">
      <c r="A151" s="119"/>
      <c r="B151" s="825"/>
      <c r="C151" s="826"/>
      <c r="D151" s="826"/>
      <c r="E151" s="826"/>
      <c r="F151" s="826"/>
      <c r="G151" s="207"/>
      <c r="H151" s="207"/>
      <c r="I151" s="79" t="str">
        <f t="shared" si="11"/>
        <v xml:space="preserve"> </v>
      </c>
      <c r="J151" s="116"/>
      <c r="K151" s="153"/>
      <c r="L151" s="227"/>
      <c r="M151" s="313"/>
      <c r="N151" s="313"/>
      <c r="O151" s="313"/>
      <c r="P151" s="313"/>
      <c r="Q151" s="313"/>
    </row>
    <row r="152" spans="1:17" s="100" customFormat="1" ht="15" customHeight="1" thickTop="1" thickBot="1" x14ac:dyDescent="0.25">
      <c r="A152" s="119"/>
      <c r="B152" s="825"/>
      <c r="C152" s="826"/>
      <c r="D152" s="826"/>
      <c r="E152" s="826"/>
      <c r="F152" s="826"/>
      <c r="G152" s="207"/>
      <c r="H152" s="207"/>
      <c r="I152" s="79" t="str">
        <f t="shared" si="11"/>
        <v xml:space="preserve"> </v>
      </c>
      <c r="J152" s="116"/>
      <c r="K152" s="153"/>
      <c r="L152" s="227"/>
      <c r="M152" s="313"/>
      <c r="N152" s="313"/>
      <c r="O152" s="313"/>
      <c r="P152" s="313"/>
      <c r="Q152" s="313"/>
    </row>
    <row r="153" spans="1:17" s="100" customFormat="1" ht="15" customHeight="1" thickTop="1" thickBot="1" x14ac:dyDescent="0.25">
      <c r="A153" s="119"/>
      <c r="B153" s="825"/>
      <c r="C153" s="826"/>
      <c r="D153" s="826"/>
      <c r="E153" s="826"/>
      <c r="F153" s="826"/>
      <c r="G153" s="207"/>
      <c r="H153" s="207"/>
      <c r="I153" s="79" t="str">
        <f t="shared" si="11"/>
        <v xml:space="preserve"> </v>
      </c>
      <c r="J153" s="116"/>
      <c r="K153" s="153"/>
      <c r="L153" s="227"/>
      <c r="M153" s="313"/>
      <c r="N153" s="313"/>
      <c r="O153" s="313"/>
      <c r="P153" s="313"/>
      <c r="Q153" s="313"/>
    </row>
    <row r="154" spans="1:17" s="100" customFormat="1" ht="15" customHeight="1" thickTop="1" thickBot="1" x14ac:dyDescent="0.25">
      <c r="A154" s="119"/>
      <c r="B154" s="825"/>
      <c r="C154" s="826"/>
      <c r="D154" s="826"/>
      <c r="E154" s="826"/>
      <c r="F154" s="826"/>
      <c r="G154" s="207"/>
      <c r="H154" s="207"/>
      <c r="I154" s="79" t="str">
        <f t="shared" si="11"/>
        <v xml:space="preserve"> </v>
      </c>
      <c r="J154" s="116"/>
      <c r="K154" s="153"/>
      <c r="L154" s="227"/>
      <c r="M154" s="313"/>
      <c r="N154" s="313"/>
      <c r="O154" s="313"/>
      <c r="P154" s="313"/>
      <c r="Q154" s="313"/>
    </row>
    <row r="155" spans="1:17" s="100" customFormat="1" ht="15" customHeight="1" thickTop="1" thickBot="1" x14ac:dyDescent="0.25">
      <c r="A155" s="119"/>
      <c r="B155" s="789" t="s">
        <v>61</v>
      </c>
      <c r="C155" s="790"/>
      <c r="D155" s="790"/>
      <c r="E155" s="790"/>
      <c r="F155" s="791"/>
      <c r="G155" s="121">
        <f>SUM(G143:G154)</f>
        <v>0</v>
      </c>
      <c r="H155" s="121">
        <f>SUM(H143:H154)</f>
        <v>0</v>
      </c>
      <c r="I155" s="88">
        <f>SUM(I143:I154)</f>
        <v>0</v>
      </c>
      <c r="J155" s="116"/>
      <c r="K155" s="153"/>
      <c r="L155" s="227"/>
      <c r="M155" s="313"/>
      <c r="N155" s="313"/>
      <c r="O155" s="313"/>
      <c r="P155" s="313"/>
      <c r="Q155" s="313"/>
    </row>
    <row r="156" spans="1:17" s="100" customFormat="1" ht="15" customHeight="1" thickTop="1" thickBot="1" x14ac:dyDescent="0.25">
      <c r="A156" s="106"/>
      <c r="B156" s="89"/>
      <c r="C156" s="90"/>
      <c r="D156" s="91"/>
      <c r="E156" s="91"/>
      <c r="F156" s="92"/>
      <c r="G156" s="92"/>
      <c r="H156" s="92"/>
      <c r="I156" s="92"/>
      <c r="J156" s="122"/>
      <c r="L156" s="227"/>
      <c r="M156" s="313"/>
      <c r="N156" s="313"/>
    </row>
    <row r="157" spans="1:17" s="100" customFormat="1" ht="15" customHeight="1" thickTop="1" thickBot="1" x14ac:dyDescent="0.25">
      <c r="A157" s="98"/>
      <c r="B157" s="544" t="s">
        <v>54</v>
      </c>
      <c r="C157" s="545"/>
      <c r="D157" s="545"/>
      <c r="E157" s="545"/>
      <c r="F157" s="545"/>
      <c r="G157" s="545"/>
      <c r="H157" s="545"/>
      <c r="I157" s="785"/>
      <c r="J157" s="116"/>
      <c r="K157" s="139"/>
    </row>
    <row r="158" spans="1:17" s="100" customFormat="1" ht="15" customHeight="1" thickTop="1" thickBot="1" x14ac:dyDescent="0.25">
      <c r="A158" s="337"/>
      <c r="B158" s="838"/>
      <c r="C158" s="839"/>
      <c r="D158" s="839"/>
      <c r="E158" s="839"/>
      <c r="F158" s="839"/>
      <c r="G158" s="839"/>
      <c r="H158" s="839"/>
      <c r="I158" s="840"/>
      <c r="J158" s="338"/>
      <c r="K158" s="139"/>
    </row>
    <row r="159" spans="1:17" s="100" customFormat="1" ht="15" customHeight="1" thickTop="1" thickBot="1" x14ac:dyDescent="0.25">
      <c r="A159" s="339"/>
      <c r="B159" s="340"/>
      <c r="C159" s="343" t="s">
        <v>220</v>
      </c>
      <c r="D159" s="344" t="str">
        <f>M8</f>
        <v>Part. non finançable</v>
      </c>
      <c r="E159" s="139"/>
      <c r="F159" s="139"/>
      <c r="G159" s="139"/>
      <c r="H159" s="139"/>
      <c r="I159" s="341"/>
      <c r="J159" s="342"/>
      <c r="K159" s="139"/>
    </row>
    <row r="160" spans="1:17" s="100" customFormat="1" ht="15" customHeight="1" thickTop="1" thickBot="1" x14ac:dyDescent="0.25">
      <c r="A160" s="339"/>
      <c r="B160" s="340"/>
      <c r="C160" s="343" t="s">
        <v>221</v>
      </c>
      <c r="D160" s="349">
        <f>M16</f>
        <v>0</v>
      </c>
      <c r="E160" s="139"/>
      <c r="F160" s="139"/>
      <c r="G160" s="139"/>
      <c r="H160" s="139"/>
      <c r="I160" s="341"/>
      <c r="J160" s="342"/>
      <c r="K160" s="139"/>
    </row>
    <row r="161" spans="1:14" s="100" customFormat="1" ht="15" customHeight="1" thickTop="1" thickBot="1" x14ac:dyDescent="0.25">
      <c r="A161" s="339"/>
      <c r="B161" s="340"/>
      <c r="C161" s="345" t="s">
        <v>222</v>
      </c>
      <c r="D161" s="350"/>
      <c r="E161" s="139"/>
      <c r="F161" s="139"/>
      <c r="G161" s="139"/>
      <c r="H161" s="139"/>
      <c r="I161" s="341"/>
      <c r="J161" s="342"/>
      <c r="K161" s="139"/>
    </row>
    <row r="162" spans="1:14" s="100" customFormat="1" ht="15" customHeight="1" thickTop="1" thickBot="1" x14ac:dyDescent="0.25">
      <c r="A162" s="339"/>
      <c r="B162" s="340"/>
      <c r="C162" s="345" t="s">
        <v>224</v>
      </c>
      <c r="D162" s="346">
        <f>IF(M7,1,(MIN(D160,D161+0)))</f>
        <v>0</v>
      </c>
      <c r="E162" s="351"/>
      <c r="F162" s="139"/>
      <c r="G162" s="139"/>
      <c r="H162" s="139"/>
      <c r="I162" s="341"/>
      <c r="J162" s="342"/>
      <c r="K162" s="139"/>
    </row>
    <row r="163" spans="1:14" s="100" customFormat="1" ht="15" customHeight="1" thickTop="1" thickBot="1" x14ac:dyDescent="0.25">
      <c r="A163" s="339"/>
      <c r="B163" s="340"/>
      <c r="C163" s="269"/>
      <c r="D163" s="354"/>
      <c r="E163" s="351"/>
      <c r="F163" s="139"/>
      <c r="G163" s="139"/>
      <c r="H163" s="139"/>
      <c r="I163" s="341"/>
      <c r="J163" s="342"/>
      <c r="K163" s="139"/>
    </row>
    <row r="164" spans="1:14" s="100" customFormat="1" ht="15" customHeight="1" thickTop="1" thickBot="1" x14ac:dyDescent="0.25">
      <c r="A164" s="339"/>
      <c r="B164" s="340"/>
      <c r="C164" s="139"/>
      <c r="D164" s="139"/>
      <c r="E164" s="139"/>
      <c r="F164" s="139"/>
      <c r="G164" s="139"/>
      <c r="H164" s="139"/>
      <c r="I164" s="341"/>
      <c r="J164" s="342"/>
    </row>
    <row r="165" spans="1:14" s="100" customFormat="1" ht="15" customHeight="1" thickTop="1" thickBot="1" x14ac:dyDescent="0.25">
      <c r="A165" s="119"/>
      <c r="B165" s="841"/>
      <c r="C165" s="842"/>
      <c r="D165" s="842"/>
      <c r="E165" s="842"/>
      <c r="F165" s="843"/>
      <c r="G165" s="133" t="s">
        <v>55</v>
      </c>
      <c r="H165" s="184" t="s">
        <v>223</v>
      </c>
      <c r="I165" s="134" t="s">
        <v>7</v>
      </c>
      <c r="J165" s="116"/>
    </row>
    <row r="166" spans="1:14" s="100" customFormat="1" ht="15" customHeight="1" thickTop="1" thickBot="1" x14ac:dyDescent="0.25">
      <c r="A166" s="119"/>
      <c r="B166" s="829" t="s">
        <v>225</v>
      </c>
      <c r="C166" s="830"/>
      <c r="D166" s="830"/>
      <c r="E166" s="831"/>
      <c r="F166" s="832"/>
      <c r="G166" s="84">
        <f>G45+G79+G125+G140+G155</f>
        <v>0</v>
      </c>
      <c r="H166" s="84">
        <f>H45+H79+H125+H140+H155</f>
        <v>0</v>
      </c>
      <c r="I166" s="81">
        <f>I45+I79+I125+I140+I155</f>
        <v>0</v>
      </c>
      <c r="J166" s="116"/>
      <c r="L166" s="269" t="s">
        <v>188</v>
      </c>
      <c r="M166" s="373" t="b">
        <f>AND(M5,M7)</f>
        <v>0</v>
      </c>
      <c r="N166" s="270" t="s">
        <v>236</v>
      </c>
    </row>
    <row r="167" spans="1:14" s="100" customFormat="1" ht="15" customHeight="1" thickTop="1" thickBot="1" x14ac:dyDescent="0.25">
      <c r="A167" s="119"/>
      <c r="B167" s="833" t="str">
        <f xml:space="preserve"> "Frais généraux (max : "&amp;Réglages!M16&amp;"% pour l’ensemble du projet)"</f>
        <v>Frais généraux (max : 20% pour l’ensemble du projet)</v>
      </c>
      <c r="C167" s="830"/>
      <c r="D167" s="830"/>
      <c r="E167" s="208"/>
      <c r="F167" s="94" t="s">
        <v>88</v>
      </c>
      <c r="G167" s="85">
        <f>H167</f>
        <v>0</v>
      </c>
      <c r="H167" s="85">
        <f>IF(M166,(H166)*E167/100,0)</f>
        <v>0</v>
      </c>
      <c r="I167" s="86"/>
      <c r="J167" s="116"/>
      <c r="L167" s="269" t="s">
        <v>228</v>
      </c>
      <c r="M167" s="373" t="b">
        <f>AND(M5,NOT(M7),E168&lt;=Réglages!M26)</f>
        <v>0</v>
      </c>
      <c r="N167" s="270" t="s">
        <v>232</v>
      </c>
    </row>
    <row r="168" spans="1:14" s="100" customFormat="1" ht="15" customHeight="1" thickTop="1" thickBot="1" x14ac:dyDescent="0.25">
      <c r="A168" s="119"/>
      <c r="B168" s="833" t="str">
        <f>"Frais de structure - part « personnel » (max "&amp;Réglages!M26&amp;"%)"</f>
        <v>Frais de structure - part « personnel » (max 68%)</v>
      </c>
      <c r="C168" s="830"/>
      <c r="D168" s="830"/>
      <c r="E168" s="370"/>
      <c r="F168" s="94" t="s">
        <v>88</v>
      </c>
      <c r="G168" s="85">
        <f>IF($M$167,$E$168/100*G79,0)</f>
        <v>0</v>
      </c>
      <c r="H168" s="85">
        <f>IF($M$167,$E$168/100*H79,0)</f>
        <v>0</v>
      </c>
      <c r="I168" s="86" t="str">
        <f>IF($M$167,$E$168/100*I79,"")</f>
        <v/>
      </c>
      <c r="J168" s="116"/>
      <c r="L168" s="269" t="s">
        <v>229</v>
      </c>
      <c r="M168" s="373" t="b">
        <f>AND(M5,NOT(M7),E169&lt;=Réglages!M29)</f>
        <v>0</v>
      </c>
      <c r="N168" s="270" t="s">
        <v>232</v>
      </c>
    </row>
    <row r="169" spans="1:14" s="100" customFormat="1" ht="15" customHeight="1" thickTop="1" thickBot="1" x14ac:dyDescent="0.25">
      <c r="A169" s="119"/>
      <c r="B169" s="834" t="str">
        <f>"Frais de structure - part hors perso et hors factu interne (max "&amp;Réglages!M29&amp;"%)"</f>
        <v>Frais de structure - part hors perso et hors factu interne (max 7%)</v>
      </c>
      <c r="C169" s="835"/>
      <c r="D169" s="835"/>
      <c r="E169" s="370"/>
      <c r="F169" s="94" t="s">
        <v>88</v>
      </c>
      <c r="G169" s="85">
        <f>IF($M$168,$E$169/100*(G166-G79-G155),0)</f>
        <v>0</v>
      </c>
      <c r="H169" s="85">
        <f>IF($M$168,$E$169/100*(H166-H79-H155),0)</f>
        <v>0</v>
      </c>
      <c r="I169" s="86" t="str">
        <f>IF($M$168,$E$169/100*(I166-I79-I155),"")</f>
        <v/>
      </c>
      <c r="J169" s="116"/>
    </row>
    <row r="170" spans="1:14" s="100" customFormat="1" ht="15" customHeight="1" thickTop="1" thickBot="1" x14ac:dyDescent="0.25">
      <c r="A170" s="119"/>
      <c r="B170" s="829" t="s">
        <v>63</v>
      </c>
      <c r="C170" s="830"/>
      <c r="D170" s="830"/>
      <c r="E170" s="371"/>
      <c r="F170" s="155" t="s">
        <v>88</v>
      </c>
      <c r="G170" s="364">
        <f>(G79-G77)*E170/100</f>
        <v>0</v>
      </c>
      <c r="H170" s="84"/>
      <c r="I170" s="81">
        <f>G170</f>
        <v>0</v>
      </c>
      <c r="J170" s="116"/>
    </row>
    <row r="171" spans="1:14" s="139" customFormat="1" ht="15" customHeight="1" thickTop="1" thickBot="1" x14ac:dyDescent="0.25">
      <c r="A171" s="119"/>
      <c r="B171" s="836" t="s">
        <v>8</v>
      </c>
      <c r="C171" s="837"/>
      <c r="D171" s="837"/>
      <c r="E171" s="837"/>
      <c r="F171" s="837"/>
      <c r="G171" s="135">
        <f>SUM(G166:G170)</f>
        <v>0</v>
      </c>
      <c r="H171" s="363">
        <f t="shared" ref="H171:I171" si="12">SUM(H166:H170)</f>
        <v>0</v>
      </c>
      <c r="I171" s="136">
        <f t="shared" si="12"/>
        <v>0</v>
      </c>
      <c r="J171" s="116"/>
    </row>
    <row r="172" spans="1:14" s="139" customFormat="1" ht="15" customHeight="1" thickTop="1" thickBot="1" x14ac:dyDescent="0.25">
      <c r="A172" s="357"/>
      <c r="B172" s="358"/>
      <c r="C172" s="358"/>
      <c r="D172" s="358"/>
      <c r="E172" s="358"/>
      <c r="F172" s="358"/>
      <c r="G172" s="359"/>
      <c r="H172" s="359"/>
      <c r="I172" s="359"/>
      <c r="J172" s="342"/>
    </row>
    <row r="173" spans="1:14" s="139" customFormat="1" ht="15" customHeight="1" thickTop="1" thickBot="1" x14ac:dyDescent="0.25">
      <c r="A173" s="357"/>
      <c r="B173" s="844" t="s">
        <v>234</v>
      </c>
      <c r="C173" s="844"/>
      <c r="D173" s="844"/>
      <c r="E173" s="849">
        <f>H171</f>
        <v>0</v>
      </c>
      <c r="F173" s="850"/>
      <c r="G173" s="359"/>
      <c r="H173" s="359"/>
      <c r="I173" s="359"/>
      <c r="J173" s="342"/>
    </row>
    <row r="174" spans="1:14" s="139" customFormat="1" ht="15" customHeight="1" thickTop="1" thickBot="1" x14ac:dyDescent="0.25">
      <c r="A174" s="357"/>
      <c r="B174" s="851" t="s">
        <v>246</v>
      </c>
      <c r="C174" s="851"/>
      <c r="D174" s="852"/>
      <c r="E174" s="853">
        <f>E173*D162</f>
        <v>0</v>
      </c>
      <c r="F174" s="854"/>
      <c r="G174" s="359"/>
      <c r="H174" s="359"/>
      <c r="I174" s="359"/>
      <c r="J174" s="342"/>
    </row>
    <row r="175" spans="1:14" s="139" customFormat="1" ht="15" customHeight="1" thickTop="1" thickBot="1" x14ac:dyDescent="0.25">
      <c r="A175" s="357"/>
      <c r="B175" s="844" t="s">
        <v>233</v>
      </c>
      <c r="C175" s="844"/>
      <c r="D175" s="844"/>
      <c r="E175" s="845">
        <f>E173*(1-D162)</f>
        <v>0</v>
      </c>
      <c r="F175" s="846"/>
      <c r="G175" s="855" t="s">
        <v>354</v>
      </c>
      <c r="H175" s="856"/>
      <c r="I175" s="856"/>
      <c r="J175" s="342"/>
    </row>
    <row r="176" spans="1:14" s="139" customFormat="1" ht="15" customHeight="1" thickTop="1" thickBot="1" x14ac:dyDescent="0.25">
      <c r="A176" s="362"/>
      <c r="B176" s="844" t="s">
        <v>235</v>
      </c>
      <c r="C176" s="844"/>
      <c r="D176" s="844"/>
      <c r="E176" s="845">
        <f>E175+I171</f>
        <v>0</v>
      </c>
      <c r="F176" s="846"/>
      <c r="G176" s="855"/>
      <c r="H176" s="856"/>
      <c r="I176" s="856"/>
      <c r="J176" s="342"/>
    </row>
    <row r="177" spans="1:17" s="139" customFormat="1" ht="15" customHeight="1" thickTop="1" thickBot="1" x14ac:dyDescent="0.25">
      <c r="A177" s="362"/>
      <c r="B177" s="844" t="s">
        <v>293</v>
      </c>
      <c r="C177" s="844"/>
      <c r="D177" s="844"/>
      <c r="E177" s="845">
        <f>G171</f>
        <v>0</v>
      </c>
      <c r="F177" s="846"/>
      <c r="G177" s="855"/>
      <c r="H177" s="856"/>
      <c r="I177" s="856"/>
      <c r="J177" s="342"/>
    </row>
    <row r="178" spans="1:17" s="100" customFormat="1" ht="15" customHeight="1" thickTop="1" thickBot="1" x14ac:dyDescent="0.25">
      <c r="A178" s="360"/>
      <c r="B178" s="139"/>
      <c r="C178" s="139"/>
      <c r="D178" s="139"/>
      <c r="E178" s="91"/>
      <c r="F178" s="92"/>
      <c r="G178" s="92"/>
      <c r="H178" s="361"/>
      <c r="I178" s="92"/>
      <c r="J178" s="342"/>
    </row>
    <row r="179" spans="1:17" s="100" customFormat="1" ht="15" customHeight="1" thickTop="1" thickBot="1" x14ac:dyDescent="0.25">
      <c r="A179" s="98"/>
      <c r="B179" s="544" t="s">
        <v>105</v>
      </c>
      <c r="C179" s="545"/>
      <c r="D179" s="545"/>
      <c r="E179" s="545"/>
      <c r="F179" s="545"/>
      <c r="G179" s="545"/>
      <c r="H179" s="545"/>
      <c r="I179" s="785"/>
      <c r="J179" s="116"/>
      <c r="K179" s="153"/>
      <c r="O179" s="313"/>
      <c r="P179" s="313"/>
      <c r="Q179" s="313"/>
    </row>
    <row r="180" spans="1:17" s="100" customFormat="1" ht="15" customHeight="1" thickTop="1" thickBot="1" x14ac:dyDescent="0.25">
      <c r="A180" s="101"/>
      <c r="B180" s="186"/>
      <c r="C180" s="324"/>
      <c r="D180" s="325"/>
      <c r="E180" s="325"/>
      <c r="F180" s="326"/>
      <c r="G180" s="326"/>
      <c r="H180" s="326"/>
      <c r="I180" s="326"/>
      <c r="J180" s="116"/>
      <c r="K180" s="153"/>
      <c r="L180" s="227"/>
      <c r="M180" s="313"/>
      <c r="N180" s="313"/>
      <c r="O180" s="313"/>
      <c r="P180" s="313"/>
      <c r="Q180" s="313"/>
    </row>
    <row r="181" spans="1:17" s="100" customFormat="1" ht="20.25" customHeight="1" thickTop="1" thickBot="1" x14ac:dyDescent="0.25">
      <c r="A181" s="123"/>
      <c r="B181" s="810" t="s">
        <v>56</v>
      </c>
      <c r="C181" s="793"/>
      <c r="D181" s="847" t="s">
        <v>57</v>
      </c>
      <c r="E181" s="848"/>
      <c r="F181" s="848"/>
      <c r="G181" s="848"/>
      <c r="H181" s="76" t="s">
        <v>58</v>
      </c>
      <c r="I181" s="137" t="s">
        <v>39</v>
      </c>
      <c r="J181" s="116"/>
      <c r="K181" s="153"/>
      <c r="L181" s="227"/>
      <c r="M181" s="313"/>
      <c r="N181" s="313"/>
      <c r="O181" s="313"/>
      <c r="P181" s="313"/>
      <c r="Q181" s="313"/>
    </row>
    <row r="182" spans="1:17" s="100" customFormat="1" ht="15" customHeight="1" thickTop="1" thickBot="1" x14ac:dyDescent="0.25">
      <c r="A182" s="126"/>
      <c r="B182" s="918" t="s">
        <v>298</v>
      </c>
      <c r="C182" s="919"/>
      <c r="D182" s="919"/>
      <c r="E182" s="919"/>
      <c r="F182" s="919"/>
      <c r="G182" s="919"/>
      <c r="H182" s="919"/>
      <c r="I182" s="920"/>
      <c r="J182" s="127"/>
      <c r="L182" s="227"/>
      <c r="M182" s="313"/>
      <c r="N182" s="313"/>
      <c r="O182" s="248"/>
      <c r="P182" s="248"/>
      <c r="Q182" s="248"/>
    </row>
    <row r="183" spans="1:17" s="100" customFormat="1" ht="15" customHeight="1" thickTop="1" thickBot="1" x14ac:dyDescent="0.25">
      <c r="A183" s="119"/>
      <c r="B183" s="309">
        <v>1</v>
      </c>
      <c r="C183" s="303"/>
      <c r="D183" s="826"/>
      <c r="E183" s="860"/>
      <c r="F183" s="860"/>
      <c r="G183" s="860"/>
      <c r="H183" s="207"/>
      <c r="I183" s="209"/>
      <c r="J183" s="116"/>
      <c r="K183" s="153"/>
      <c r="L183" s="227"/>
      <c r="M183" s="248"/>
      <c r="N183" s="248"/>
      <c r="O183" s="313"/>
      <c r="P183" s="313"/>
      <c r="Q183" s="313"/>
    </row>
    <row r="184" spans="1:17" s="100" customFormat="1" ht="15" customHeight="1" thickTop="1" thickBot="1" x14ac:dyDescent="0.25">
      <c r="A184" s="119"/>
      <c r="B184" s="309">
        <v>2</v>
      </c>
      <c r="C184" s="303"/>
      <c r="D184" s="826"/>
      <c r="E184" s="860"/>
      <c r="F184" s="860"/>
      <c r="G184" s="860"/>
      <c r="H184" s="207"/>
      <c r="I184" s="209"/>
      <c r="J184" s="116"/>
      <c r="K184" s="153"/>
      <c r="L184" s="227"/>
      <c r="M184" s="313"/>
      <c r="N184" s="313"/>
      <c r="O184" s="313"/>
      <c r="P184" s="313"/>
      <c r="Q184" s="313"/>
    </row>
    <row r="185" spans="1:17" s="100" customFormat="1" ht="15" customHeight="1" thickTop="1" thickBot="1" x14ac:dyDescent="0.25">
      <c r="A185" s="119"/>
      <c r="B185" s="309">
        <v>3</v>
      </c>
      <c r="C185" s="303"/>
      <c r="D185" s="826"/>
      <c r="E185" s="826"/>
      <c r="F185" s="826"/>
      <c r="G185" s="826"/>
      <c r="H185" s="207"/>
      <c r="I185" s="209" t="s">
        <v>41</v>
      </c>
      <c r="J185" s="116"/>
      <c r="K185" s="153"/>
      <c r="L185" s="227"/>
      <c r="M185" s="313"/>
      <c r="N185" s="313"/>
      <c r="O185" s="313"/>
      <c r="P185" s="313"/>
      <c r="Q185" s="313"/>
    </row>
    <row r="186" spans="1:17" s="100" customFormat="1" ht="15" customHeight="1" thickTop="1" thickBot="1" x14ac:dyDescent="0.25">
      <c r="A186" s="119"/>
      <c r="B186" s="309">
        <v>4</v>
      </c>
      <c r="C186" s="303" t="s">
        <v>41</v>
      </c>
      <c r="D186" s="826" t="s">
        <v>41</v>
      </c>
      <c r="E186" s="826"/>
      <c r="F186" s="826"/>
      <c r="G186" s="826"/>
      <c r="H186" s="207" t="s">
        <v>41</v>
      </c>
      <c r="I186" s="209" t="s">
        <v>41</v>
      </c>
      <c r="J186" s="116"/>
      <c r="K186" s="153"/>
      <c r="L186" s="227"/>
      <c r="M186" s="313"/>
      <c r="N186" s="313"/>
      <c r="O186" s="313"/>
      <c r="P186" s="313"/>
      <c r="Q186" s="313"/>
    </row>
    <row r="187" spans="1:17" s="100" customFormat="1" ht="15" customHeight="1" thickTop="1" thickBot="1" x14ac:dyDescent="0.25">
      <c r="A187" s="119"/>
      <c r="B187" s="309">
        <v>5</v>
      </c>
      <c r="C187" s="303" t="s">
        <v>41</v>
      </c>
      <c r="D187" s="826" t="s">
        <v>41</v>
      </c>
      <c r="E187" s="826"/>
      <c r="F187" s="826"/>
      <c r="G187" s="826"/>
      <c r="H187" s="207" t="s">
        <v>41</v>
      </c>
      <c r="I187" s="209" t="s">
        <v>41</v>
      </c>
      <c r="J187" s="116"/>
      <c r="K187" s="153"/>
      <c r="L187" s="227"/>
      <c r="M187" s="313"/>
      <c r="N187" s="313"/>
      <c r="O187" s="313"/>
      <c r="P187" s="313"/>
      <c r="Q187" s="313"/>
    </row>
    <row r="188" spans="1:17" s="100" customFormat="1" ht="15" customHeight="1" thickTop="1" thickBot="1" x14ac:dyDescent="0.25">
      <c r="A188" s="119"/>
      <c r="B188" s="836" t="s">
        <v>201</v>
      </c>
      <c r="C188" s="837"/>
      <c r="D188" s="837"/>
      <c r="E188" s="837"/>
      <c r="F188" s="837"/>
      <c r="G188" s="861"/>
      <c r="H188" s="121">
        <f>SUM(H183:H187)</f>
        <v>0</v>
      </c>
      <c r="I188" s="138">
        <f>SUM(I183:I187)</f>
        <v>0</v>
      </c>
      <c r="J188" s="116"/>
      <c r="K188" s="153"/>
      <c r="L188" s="227"/>
      <c r="M188" s="313"/>
      <c r="N188" s="313"/>
      <c r="O188" s="313"/>
      <c r="P188" s="313"/>
      <c r="Q188" s="313"/>
    </row>
    <row r="189" spans="1:17" s="100" customFormat="1" ht="15" customHeight="1" thickTop="1" thickBot="1" x14ac:dyDescent="0.25">
      <c r="A189" s="106"/>
      <c r="B189" s="97"/>
      <c r="C189" s="96"/>
      <c r="D189" s="96"/>
      <c r="E189" s="96"/>
      <c r="F189" s="96"/>
      <c r="G189" s="96"/>
      <c r="H189" s="96"/>
      <c r="I189" s="96"/>
      <c r="J189" s="110"/>
      <c r="L189" s="227"/>
      <c r="M189" s="313"/>
      <c r="N189" s="313"/>
    </row>
    <row r="190" spans="1:17" s="100" customFormat="1" ht="15" customHeight="1" thickTop="1" thickBot="1" x14ac:dyDescent="0.25">
      <c r="A190" s="98"/>
      <c r="B190" s="544" t="s">
        <v>59</v>
      </c>
      <c r="C190" s="545"/>
      <c r="D190" s="545"/>
      <c r="E190" s="545"/>
      <c r="F190" s="545"/>
      <c r="G190" s="545"/>
      <c r="H190" s="545"/>
      <c r="I190" s="785"/>
      <c r="J190" s="116"/>
    </row>
    <row r="191" spans="1:17" s="100" customFormat="1" ht="15" customHeight="1" thickTop="1" thickBot="1" x14ac:dyDescent="0.25">
      <c r="A191" s="101"/>
      <c r="B191" s="105"/>
      <c r="C191" s="105"/>
      <c r="D191" s="105"/>
      <c r="E191" s="105"/>
      <c r="F191" s="105"/>
      <c r="G191" s="105"/>
      <c r="H191" s="105"/>
      <c r="I191" s="105"/>
      <c r="J191" s="110"/>
    </row>
    <row r="192" spans="1:17" s="100" customFormat="1" ht="15" customHeight="1" thickTop="1" thickBot="1" x14ac:dyDescent="0.25">
      <c r="A192" s="125"/>
      <c r="B192" s="590"/>
      <c r="C192" s="591"/>
      <c r="D192" s="591"/>
      <c r="E192" s="591"/>
      <c r="F192" s="591"/>
      <c r="G192" s="591"/>
      <c r="H192" s="591"/>
      <c r="I192" s="592"/>
      <c r="J192" s="116"/>
    </row>
    <row r="193" spans="1:17" s="100" customFormat="1" ht="15" customHeight="1" thickTop="1" thickBot="1" x14ac:dyDescent="0.25">
      <c r="A193" s="125"/>
      <c r="B193" s="862"/>
      <c r="C193" s="863"/>
      <c r="D193" s="863"/>
      <c r="E193" s="863"/>
      <c r="F193" s="863"/>
      <c r="G193" s="863"/>
      <c r="H193" s="863"/>
      <c r="I193" s="864"/>
      <c r="J193" s="116"/>
    </row>
    <row r="194" spans="1:17" s="100" customFormat="1" ht="15" customHeight="1" thickTop="1" thickBot="1" x14ac:dyDescent="0.25">
      <c r="A194" s="125"/>
      <c r="B194" s="862"/>
      <c r="C194" s="863"/>
      <c r="D194" s="863"/>
      <c r="E194" s="863"/>
      <c r="F194" s="863"/>
      <c r="G194" s="863"/>
      <c r="H194" s="863"/>
      <c r="I194" s="864"/>
      <c r="J194" s="116"/>
    </row>
    <row r="195" spans="1:17" s="100" customFormat="1" ht="15" customHeight="1" thickTop="1" thickBot="1" x14ac:dyDescent="0.25">
      <c r="A195" s="125"/>
      <c r="B195" s="862"/>
      <c r="C195" s="863"/>
      <c r="D195" s="863"/>
      <c r="E195" s="863"/>
      <c r="F195" s="863"/>
      <c r="G195" s="863"/>
      <c r="H195" s="863"/>
      <c r="I195" s="864"/>
      <c r="J195" s="116"/>
    </row>
    <row r="196" spans="1:17" s="100" customFormat="1" ht="15" customHeight="1" thickTop="1" thickBot="1" x14ac:dyDescent="0.25">
      <c r="A196" s="125"/>
      <c r="B196" s="862"/>
      <c r="C196" s="863"/>
      <c r="D196" s="863"/>
      <c r="E196" s="863"/>
      <c r="F196" s="863"/>
      <c r="G196" s="863"/>
      <c r="H196" s="863"/>
      <c r="I196" s="864"/>
      <c r="J196" s="116"/>
    </row>
    <row r="197" spans="1:17" s="100" customFormat="1" ht="15" customHeight="1" thickTop="1" thickBot="1" x14ac:dyDescent="0.25">
      <c r="A197" s="125"/>
      <c r="B197" s="862"/>
      <c r="C197" s="863"/>
      <c r="D197" s="863"/>
      <c r="E197" s="863"/>
      <c r="F197" s="863"/>
      <c r="G197" s="863"/>
      <c r="H197" s="863"/>
      <c r="I197" s="864"/>
      <c r="J197" s="116"/>
    </row>
    <row r="198" spans="1:17" ht="25.35" customHeight="1" thickTop="1" thickBot="1" x14ac:dyDescent="0.25">
      <c r="A198" s="125"/>
      <c r="B198" s="865"/>
      <c r="C198" s="866"/>
      <c r="D198" s="866"/>
      <c r="E198" s="866"/>
      <c r="F198" s="866"/>
      <c r="G198" s="866"/>
      <c r="H198" s="866"/>
      <c r="I198" s="867"/>
      <c r="J198" s="116"/>
      <c r="K198" s="100"/>
      <c r="L198" s="100"/>
      <c r="M198" s="100"/>
      <c r="N198" s="100"/>
      <c r="O198" s="100"/>
      <c r="P198" s="100"/>
      <c r="Q198" s="100"/>
    </row>
    <row r="199" spans="1:17" ht="25.35" customHeight="1" thickTop="1" thickBot="1" x14ac:dyDescent="0.25">
      <c r="A199" s="129"/>
      <c r="B199" s="868" t="s">
        <v>60</v>
      </c>
      <c r="C199" s="869"/>
      <c r="D199" s="869"/>
      <c r="E199" s="869"/>
      <c r="F199" s="869"/>
      <c r="G199" s="869"/>
      <c r="H199" s="869"/>
      <c r="I199" s="869"/>
      <c r="J199" s="130"/>
      <c r="L199" s="100"/>
      <c r="M199" s="100"/>
      <c r="N199" s="100"/>
    </row>
    <row r="200" spans="1:17" ht="25.35" customHeight="1" thickTop="1" thickBot="1" x14ac:dyDescent="0.25">
      <c r="A200" s="129"/>
      <c r="B200" s="870"/>
      <c r="C200" s="871"/>
      <c r="D200" s="871"/>
      <c r="E200" s="871"/>
      <c r="F200" s="871"/>
      <c r="G200" s="871"/>
      <c r="H200" s="871"/>
      <c r="I200" s="871"/>
      <c r="J200" s="130"/>
    </row>
    <row r="201" spans="1:17" ht="30.75" customHeight="1" thickTop="1" thickBot="1" x14ac:dyDescent="0.25">
      <c r="A201" s="131"/>
      <c r="B201" s="870"/>
      <c r="C201" s="869"/>
      <c r="D201" s="869"/>
      <c r="E201" s="869"/>
      <c r="F201" s="869"/>
      <c r="G201" s="869"/>
      <c r="H201" s="869"/>
      <c r="I201" s="869"/>
      <c r="J201" s="130"/>
    </row>
    <row r="202" spans="1:17" s="142" customFormat="1" ht="30.75" customHeight="1" thickTop="1" thickBot="1" x14ac:dyDescent="0.25">
      <c r="A202" s="98"/>
      <c r="B202" s="544" t="s">
        <v>315</v>
      </c>
      <c r="C202" s="545"/>
      <c r="D202" s="545"/>
      <c r="E202" s="545"/>
      <c r="F202" s="545"/>
      <c r="G202" s="545"/>
      <c r="H202" s="545"/>
      <c r="I202" s="785"/>
      <c r="J202" s="116"/>
    </row>
    <row r="203" spans="1:17" customFormat="1" ht="37.5" customHeight="1" thickTop="1" thickBot="1" x14ac:dyDescent="0.3">
      <c r="A203" s="458"/>
      <c r="B203" s="459"/>
      <c r="C203" s="459"/>
      <c r="D203" s="459"/>
      <c r="E203" s="460"/>
      <c r="F203" s="459"/>
      <c r="G203" s="459"/>
      <c r="H203" s="459"/>
      <c r="I203" s="459"/>
      <c r="J203" s="342"/>
    </row>
    <row r="204" spans="1:17" ht="37.5" customHeight="1" thickTop="1" thickBot="1" x14ac:dyDescent="0.3">
      <c r="A204"/>
      <c r="B204" s="872" t="s">
        <v>308</v>
      </c>
      <c r="C204" s="873"/>
      <c r="D204" s="873"/>
      <c r="E204" s="873"/>
      <c r="F204" s="873"/>
      <c r="G204" s="873"/>
      <c r="H204" s="873"/>
      <c r="I204" s="874"/>
      <c r="J204"/>
    </row>
    <row r="205" spans="1:17" ht="37.5" customHeight="1" thickTop="1" thickBot="1" x14ac:dyDescent="0.25">
      <c r="A205" s="187"/>
      <c r="B205" s="857" t="s">
        <v>319</v>
      </c>
      <c r="C205" s="858"/>
      <c r="D205" s="858"/>
      <c r="E205" s="858"/>
      <c r="F205" s="858"/>
      <c r="G205" s="858"/>
      <c r="H205" s="858"/>
      <c r="I205" s="859"/>
      <c r="J205" s="192"/>
    </row>
    <row r="206" spans="1:17" ht="37.5" customHeight="1" thickTop="1" thickBot="1" x14ac:dyDescent="0.25">
      <c r="A206" s="187"/>
      <c r="B206" s="857" t="s">
        <v>309</v>
      </c>
      <c r="C206" s="858"/>
      <c r="D206" s="858"/>
      <c r="E206" s="858"/>
      <c r="F206" s="858"/>
      <c r="G206" s="858"/>
      <c r="H206" s="858"/>
      <c r="I206" s="859"/>
      <c r="J206" s="192"/>
    </row>
    <row r="207" spans="1:17" ht="37.5" customHeight="1" thickTop="1" thickBot="1" x14ac:dyDescent="0.25">
      <c r="A207" s="187"/>
      <c r="B207" s="857" t="s">
        <v>320</v>
      </c>
      <c r="C207" s="858"/>
      <c r="D207" s="858"/>
      <c r="E207" s="858"/>
      <c r="F207" s="858"/>
      <c r="G207" s="858"/>
      <c r="H207" s="858"/>
      <c r="I207" s="859"/>
      <c r="J207" s="192"/>
    </row>
    <row r="208" spans="1:17" ht="50.25" customHeight="1" thickTop="1" thickBot="1" x14ac:dyDescent="0.25">
      <c r="A208" s="187"/>
      <c r="B208" s="857" t="s">
        <v>321</v>
      </c>
      <c r="C208" s="858"/>
      <c r="D208" s="858"/>
      <c r="E208" s="858"/>
      <c r="F208" s="858"/>
      <c r="G208" s="858"/>
      <c r="H208" s="858"/>
      <c r="I208" s="859"/>
      <c r="J208" s="192"/>
    </row>
    <row r="209" spans="1:10" ht="37.5" customHeight="1" thickTop="1" thickBot="1" x14ac:dyDescent="0.25">
      <c r="A209" s="187"/>
      <c r="B209" s="857" t="s">
        <v>311</v>
      </c>
      <c r="C209" s="858"/>
      <c r="D209" s="858"/>
      <c r="E209" s="858"/>
      <c r="F209" s="858"/>
      <c r="G209" s="858"/>
      <c r="H209" s="858"/>
      <c r="I209" s="859"/>
      <c r="J209" s="192"/>
    </row>
    <row r="210" spans="1:10" ht="37.5" customHeight="1" thickTop="1" thickBot="1" x14ac:dyDescent="0.25">
      <c r="A210" s="187"/>
      <c r="B210" s="857" t="s">
        <v>312</v>
      </c>
      <c r="C210" s="858"/>
      <c r="D210" s="858"/>
      <c r="E210" s="858"/>
      <c r="F210" s="858"/>
      <c r="G210" s="858"/>
      <c r="H210" s="858"/>
      <c r="I210" s="859"/>
      <c r="J210" s="192"/>
    </row>
    <row r="211" spans="1:10" ht="37.5" customHeight="1" thickTop="1" thickBot="1" x14ac:dyDescent="0.25">
      <c r="A211" s="187"/>
      <c r="B211" s="857" t="s">
        <v>313</v>
      </c>
      <c r="C211" s="858"/>
      <c r="D211" s="858"/>
      <c r="E211" s="858"/>
      <c r="F211" s="858"/>
      <c r="G211" s="858"/>
      <c r="H211" s="858"/>
      <c r="I211" s="859"/>
      <c r="J211" s="192"/>
    </row>
    <row r="212" spans="1:10" ht="16.5" customHeight="1" thickTop="1" thickBot="1" x14ac:dyDescent="0.25">
      <c r="A212" s="187"/>
      <c r="B212" s="875" t="str">
        <f>IF(OR(D9="Petite entreprise",D9="Moyenne entreprise", D9="Grande entreprise",D9="Autre établissement privé à but non lucratif"), "▪  m’engager à ne pas avoir initié de travaux liés au projet déposé.", "")</f>
        <v/>
      </c>
      <c r="C212" s="876"/>
      <c r="D212" s="876"/>
      <c r="E212" s="876"/>
      <c r="F212" s="876"/>
      <c r="G212" s="876"/>
      <c r="H212" s="876"/>
      <c r="I212" s="877"/>
      <c r="J212" s="192"/>
    </row>
    <row r="213" spans="1:10" ht="16.5" customHeight="1" thickTop="1" thickBot="1" x14ac:dyDescent="0.25">
      <c r="A213" s="106"/>
      <c r="B213" s="449"/>
      <c r="C213" s="97"/>
      <c r="D213" s="97"/>
      <c r="E213" s="97"/>
      <c r="F213" s="449"/>
      <c r="G213" s="449"/>
      <c r="H213" s="449"/>
      <c r="I213" s="449"/>
      <c r="J213" s="106"/>
    </row>
    <row r="214" spans="1:10" ht="16.5" customHeight="1" thickTop="1" thickBot="1" x14ac:dyDescent="0.25">
      <c r="A214" s="106"/>
      <c r="B214" s="187"/>
      <c r="C214" s="615" t="s">
        <v>186</v>
      </c>
      <c r="D214" s="617"/>
      <c r="E214" s="188"/>
      <c r="F214" s="615" t="s">
        <v>207</v>
      </c>
      <c r="G214" s="616"/>
      <c r="H214" s="616"/>
      <c r="I214" s="617"/>
      <c r="J214" s="106"/>
    </row>
    <row r="215" spans="1:10" ht="16.5" customHeight="1" thickTop="1" thickBot="1" x14ac:dyDescent="0.25">
      <c r="A215" s="106"/>
      <c r="B215" s="187"/>
      <c r="C215" s="189" t="s">
        <v>2</v>
      </c>
      <c r="D215" s="190" t="s">
        <v>1</v>
      </c>
      <c r="E215" s="188"/>
      <c r="F215" s="623" t="s">
        <v>2</v>
      </c>
      <c r="G215" s="624"/>
      <c r="H215" s="625" t="s">
        <v>1</v>
      </c>
      <c r="I215" s="626"/>
      <c r="J215" s="106"/>
    </row>
    <row r="216" spans="1:10" ht="16.5" customHeight="1" thickTop="1" thickBot="1" x14ac:dyDescent="0.25">
      <c r="A216" s="106"/>
      <c r="B216" s="191"/>
      <c r="C216" s="196" t="str">
        <f>IF(D$25="","",$D$25)</f>
        <v/>
      </c>
      <c r="D216" s="197" t="str">
        <f>IF(D$24="","",$D$24)</f>
        <v/>
      </c>
      <c r="E216" s="188"/>
      <c r="F216" s="631" t="str">
        <f>IF(D$17="","",D$17)</f>
        <v/>
      </c>
      <c r="G216" s="632"/>
      <c r="H216" s="633" t="str">
        <f>IF(D$16="","",D$16)</f>
        <v/>
      </c>
      <c r="I216" s="634"/>
      <c r="J216" s="106"/>
    </row>
    <row r="217" spans="1:10" customFormat="1" ht="16.5" customHeight="1" thickTop="1" thickBot="1" x14ac:dyDescent="0.3">
      <c r="A217" s="112"/>
      <c r="B217" s="106"/>
      <c r="C217" s="198"/>
      <c r="D217" s="97"/>
      <c r="E217" s="193"/>
      <c r="F217" s="618" t="s">
        <v>30</v>
      </c>
      <c r="G217" s="619"/>
      <c r="H217" s="619"/>
      <c r="I217" s="622"/>
      <c r="J217" s="106"/>
    </row>
    <row r="218" spans="1:10" customFormat="1" ht="16.5" customHeight="1" thickTop="1" thickBot="1" x14ac:dyDescent="0.3">
      <c r="B218" s="187"/>
      <c r="C218" s="635" t="s">
        <v>29</v>
      </c>
      <c r="D218" s="637"/>
      <c r="E218" s="194"/>
      <c r="F218" s="627" t="str">
        <f>IF(D$18="","",D$18)</f>
        <v/>
      </c>
      <c r="G218" s="628"/>
      <c r="H218" s="628"/>
      <c r="I218" s="630"/>
    </row>
    <row r="219" spans="1:10" customFormat="1" ht="16.5" customHeight="1" thickTop="1" thickBot="1" x14ac:dyDescent="0.3">
      <c r="B219" s="187"/>
      <c r="C219" s="883"/>
      <c r="D219" s="884"/>
      <c r="E219" s="194"/>
      <c r="F219" s="97"/>
      <c r="G219" s="97"/>
      <c r="H219" s="97"/>
      <c r="I219" s="97"/>
    </row>
    <row r="220" spans="1:10" customFormat="1" ht="16.5" customHeight="1" thickTop="1" thickBot="1" x14ac:dyDescent="0.3">
      <c r="B220" s="187"/>
      <c r="C220" s="878"/>
      <c r="D220" s="879"/>
      <c r="E220" s="194"/>
      <c r="F220" s="635" t="s">
        <v>351</v>
      </c>
      <c r="G220" s="636"/>
      <c r="H220" s="636"/>
      <c r="I220" s="637"/>
    </row>
    <row r="221" spans="1:10" customFormat="1" ht="16.5" customHeight="1" thickTop="1" thickBot="1" x14ac:dyDescent="0.3">
      <c r="B221" s="187"/>
      <c r="C221" s="878"/>
      <c r="D221" s="879"/>
      <c r="E221" s="188"/>
      <c r="F221" s="639"/>
      <c r="G221" s="640"/>
      <c r="H221" s="640"/>
      <c r="I221" s="641"/>
    </row>
    <row r="222" spans="1:10" customFormat="1" ht="16.5" customHeight="1" thickTop="1" thickBot="1" x14ac:dyDescent="0.3">
      <c r="B222" s="187"/>
      <c r="C222" s="878"/>
      <c r="D222" s="879"/>
      <c r="E222" s="188"/>
      <c r="F222" s="642"/>
      <c r="G222" s="643"/>
      <c r="H222" s="643"/>
      <c r="I222" s="644"/>
    </row>
    <row r="223" spans="1:10" customFormat="1" ht="16.5" customHeight="1" thickTop="1" thickBot="1" x14ac:dyDescent="0.3">
      <c r="B223" s="187"/>
      <c r="C223" s="878"/>
      <c r="D223" s="879"/>
      <c r="E223" s="188"/>
      <c r="F223" s="642"/>
      <c r="G223" s="643"/>
      <c r="H223" s="643"/>
      <c r="I223" s="644"/>
    </row>
    <row r="224" spans="1:10" customFormat="1" ht="16.5" customHeight="1" thickTop="1" thickBot="1" x14ac:dyDescent="0.3">
      <c r="B224" s="187"/>
      <c r="C224" s="878"/>
      <c r="D224" s="879"/>
      <c r="E224" s="188"/>
      <c r="F224" s="642"/>
      <c r="G224" s="643"/>
      <c r="H224" s="643"/>
      <c r="I224" s="644"/>
    </row>
    <row r="225" spans="1:10" customFormat="1" ht="16.5" customHeight="1" thickTop="1" thickBot="1" x14ac:dyDescent="0.3">
      <c r="B225" s="187"/>
      <c r="C225" s="878"/>
      <c r="D225" s="879"/>
      <c r="E225" s="188"/>
      <c r="F225" s="642"/>
      <c r="G225" s="643"/>
      <c r="H225" s="643"/>
      <c r="I225" s="644"/>
    </row>
    <row r="226" spans="1:10" s="40" customFormat="1" ht="16.5" customHeight="1" thickTop="1" thickBot="1" x14ac:dyDescent="0.3">
      <c r="A226"/>
      <c r="B226" s="187"/>
      <c r="C226" s="881"/>
      <c r="D226" s="882"/>
      <c r="E226" s="188"/>
      <c r="F226" s="645"/>
      <c r="G226" s="646"/>
      <c r="H226" s="646"/>
      <c r="I226" s="647"/>
      <c r="J226"/>
    </row>
    <row r="227" spans="1:10" s="142" customFormat="1" ht="16.5" customHeight="1" thickTop="1" thickBot="1" x14ac:dyDescent="0.3">
      <c r="A227"/>
      <c r="B227" s="40"/>
      <c r="C227" s="40"/>
      <c r="D227" s="40"/>
      <c r="E227" s="40"/>
      <c r="F227" s="40"/>
      <c r="G227" s="40"/>
      <c r="H227" s="40"/>
      <c r="I227" s="40"/>
      <c r="J227" s="40"/>
    </row>
    <row r="228" spans="1:10" s="142" customFormat="1" ht="16.5" customHeight="1" thickTop="1" thickBot="1" x14ac:dyDescent="0.25">
      <c r="A228" s="112"/>
      <c r="B228" s="360"/>
      <c r="C228" s="461"/>
      <c r="D228" s="461"/>
      <c r="E228" s="452"/>
      <c r="F228" s="462"/>
      <c r="G228" s="462"/>
      <c r="H228" s="462"/>
      <c r="I228" s="462"/>
      <c r="J228" s="450"/>
    </row>
    <row r="229" spans="1:10" ht="12.75" thickTop="1" x14ac:dyDescent="0.2">
      <c r="A229" s="112"/>
      <c r="B229" s="360"/>
      <c r="C229" s="461"/>
      <c r="D229" s="461"/>
      <c r="E229" s="452"/>
      <c r="F229" s="462"/>
      <c r="G229" s="462"/>
      <c r="H229" s="462"/>
      <c r="I229" s="462"/>
      <c r="J229" s="450"/>
    </row>
    <row r="230" spans="1:10" ht="12.75" hidden="1" thickTop="1" x14ac:dyDescent="0.2">
      <c r="A230" s="118"/>
      <c r="B230" s="118"/>
      <c r="C230" s="118"/>
      <c r="D230" s="118"/>
      <c r="E230" s="118"/>
      <c r="F230" s="118"/>
      <c r="G230" s="118"/>
      <c r="H230" s="118"/>
      <c r="I230" s="118"/>
      <c r="J230" s="118"/>
    </row>
    <row r="231" spans="1:10" ht="11.25" hidden="1" x14ac:dyDescent="0.2"/>
    <row r="232" spans="1:10" ht="11.25" hidden="1" x14ac:dyDescent="0.2"/>
    <row r="233" spans="1:10" ht="11.25" hidden="1" x14ac:dyDescent="0.2"/>
    <row r="234" spans="1:10" ht="11.25" hidden="1" x14ac:dyDescent="0.2"/>
    <row r="235" spans="1:10" ht="11.25" hidden="1" x14ac:dyDescent="0.2"/>
    <row r="236" spans="1:10" ht="11.25" hidden="1" x14ac:dyDescent="0.2"/>
    <row r="237" spans="1:10" ht="11.25" hidden="1" x14ac:dyDescent="0.2"/>
    <row r="238" spans="1:10" ht="11.25" hidden="1" x14ac:dyDescent="0.2"/>
    <row r="239" spans="1:10" ht="11.25" hidden="1" x14ac:dyDescent="0.2"/>
    <row r="240" spans="1:1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1.25" hidden="1" x14ac:dyDescent="0.2"/>
    <row r="996" ht="11.25" hidden="1" x14ac:dyDescent="0.2"/>
    <row r="997" ht="11.25" hidden="1" x14ac:dyDescent="0.2"/>
    <row r="998" ht="11.25" hidden="1" x14ac:dyDescent="0.2"/>
    <row r="999" ht="11.25" hidden="1" x14ac:dyDescent="0.2"/>
    <row r="1000" ht="11.25" hidden="1" x14ac:dyDescent="0.2"/>
    <row r="1001" ht="11.25" hidden="1" x14ac:dyDescent="0.2"/>
    <row r="1002" ht="11.25" hidden="1" x14ac:dyDescent="0.2"/>
    <row r="1003" ht="11.25" hidden="1" x14ac:dyDescent="0.2"/>
    <row r="1004" ht="11.25" hidden="1" x14ac:dyDescent="0.2"/>
    <row r="1005" ht="11.25" hidden="1" x14ac:dyDescent="0.2"/>
    <row r="1006" ht="11.25" hidden="1" x14ac:dyDescent="0.2"/>
    <row r="1007" ht="11.25" hidden="1" x14ac:dyDescent="0.2"/>
    <row r="1008" ht="11.25" hidden="1" x14ac:dyDescent="0.2"/>
    <row r="1009" ht="11.25" hidden="1" x14ac:dyDescent="0.2"/>
    <row r="1010" ht="11.25" hidden="1" x14ac:dyDescent="0.2"/>
    <row r="1011" ht="11.25" hidden="1" x14ac:dyDescent="0.2"/>
    <row r="1012" ht="11.25" hidden="1" x14ac:dyDescent="0.2"/>
    <row r="1013" ht="11.25" hidden="1" x14ac:dyDescent="0.2"/>
    <row r="1014" ht="11.25" hidden="1" x14ac:dyDescent="0.2"/>
    <row r="1015" ht="11.25" hidden="1" x14ac:dyDescent="0.2"/>
    <row r="1016" ht="11.25" hidden="1" x14ac:dyDescent="0.2"/>
    <row r="1017" ht="11.25" hidden="1" x14ac:dyDescent="0.2"/>
    <row r="1018" ht="11.25" hidden="1" x14ac:dyDescent="0.2"/>
    <row r="1019" ht="11.25" hidden="1" x14ac:dyDescent="0.2"/>
    <row r="1020" ht="11.25" hidden="1" x14ac:dyDescent="0.2"/>
    <row r="1021" ht="11.25" hidden="1" x14ac:dyDescent="0.2"/>
    <row r="1022" ht="11.25" hidden="1" x14ac:dyDescent="0.2"/>
    <row r="1023" ht="11.25" hidden="1" x14ac:dyDescent="0.2"/>
    <row r="1024" ht="11.25" hidden="1" x14ac:dyDescent="0.2"/>
    <row r="1025" ht="11.25" hidden="1" x14ac:dyDescent="0.2"/>
    <row r="1026" ht="11.25" hidden="1" x14ac:dyDescent="0.2"/>
    <row r="1027" ht="11.25" hidden="1" x14ac:dyDescent="0.2"/>
    <row r="1028" ht="11.25" hidden="1" x14ac:dyDescent="0.2"/>
    <row r="1029" ht="11.25" hidden="1" x14ac:dyDescent="0.2"/>
    <row r="1030" ht="11.25" hidden="1" x14ac:dyDescent="0.2"/>
    <row r="1031" ht="11.25" hidden="1" x14ac:dyDescent="0.2"/>
    <row r="1032" ht="11.25" hidden="1" x14ac:dyDescent="0.2"/>
    <row r="1033" ht="11.25" hidden="1" x14ac:dyDescent="0.2"/>
    <row r="1034" ht="11.25" hidden="1" x14ac:dyDescent="0.2"/>
    <row r="1035" ht="11.25" hidden="1" x14ac:dyDescent="0.2"/>
    <row r="1036" ht="11.25" hidden="1" x14ac:dyDescent="0.2"/>
    <row r="1037" ht="11.25" hidden="1" x14ac:dyDescent="0.2"/>
    <row r="1038" ht="11.25" hidden="1" x14ac:dyDescent="0.2"/>
    <row r="1039" ht="11.25" hidden="1" x14ac:dyDescent="0.2"/>
    <row r="1040" ht="11.25" hidden="1" x14ac:dyDescent="0.2"/>
    <row r="1041" ht="11.25" hidden="1" x14ac:dyDescent="0.2"/>
    <row r="1042" ht="11.25" hidden="1" x14ac:dyDescent="0.2"/>
    <row r="1043" ht="11.25" hidden="1" x14ac:dyDescent="0.2"/>
    <row r="1044" ht="11.25" hidden="1" x14ac:dyDescent="0.2"/>
    <row r="1045" ht="11.25" hidden="1" x14ac:dyDescent="0.2"/>
    <row r="1046" ht="11.25" hidden="1" x14ac:dyDescent="0.2"/>
    <row r="1047" ht="11.25" hidden="1" x14ac:dyDescent="0.2"/>
    <row r="1048" ht="11.25" hidden="1" x14ac:dyDescent="0.2"/>
    <row r="1049" ht="11.25" hidden="1" x14ac:dyDescent="0.2"/>
    <row r="1050" ht="11.25" hidden="1" x14ac:dyDescent="0.2"/>
    <row r="1051" ht="11.25" hidden="1" x14ac:dyDescent="0.2"/>
    <row r="1052" ht="11.25" hidden="1" x14ac:dyDescent="0.2"/>
    <row r="1053" ht="11.25" hidden="1" x14ac:dyDescent="0.2"/>
    <row r="1054" ht="11.25" hidden="1" x14ac:dyDescent="0.2"/>
    <row r="1055" ht="11.25" hidden="1" x14ac:dyDescent="0.2"/>
    <row r="1056" ht="11.25" hidden="1" x14ac:dyDescent="0.2"/>
    <row r="1057" ht="11.25" hidden="1" x14ac:dyDescent="0.2"/>
    <row r="1058" ht="11.25" hidden="1" x14ac:dyDescent="0.2"/>
    <row r="1059" ht="11.25" hidden="1" x14ac:dyDescent="0.2"/>
    <row r="1060" ht="11.25" hidden="1" x14ac:dyDescent="0.2"/>
    <row r="1061" ht="11.25" hidden="1" x14ac:dyDescent="0.2"/>
    <row r="1062" ht="11.25" hidden="1" x14ac:dyDescent="0.2"/>
    <row r="1063" ht="11.25" hidden="1" x14ac:dyDescent="0.2"/>
    <row r="1064" ht="11.25" hidden="1" x14ac:dyDescent="0.2"/>
    <row r="1065" ht="11.25" hidden="1" x14ac:dyDescent="0.2"/>
    <row r="1066" ht="11.25" hidden="1" x14ac:dyDescent="0.2"/>
    <row r="1067" ht="11.25" hidden="1" x14ac:dyDescent="0.2"/>
    <row r="1068" ht="11.25" hidden="1" x14ac:dyDescent="0.2"/>
    <row r="1069" ht="11.25" hidden="1" x14ac:dyDescent="0.2"/>
    <row r="1070" ht="11.25" hidden="1" x14ac:dyDescent="0.2"/>
    <row r="1071" ht="11.25" hidden="1" x14ac:dyDescent="0.2"/>
    <row r="1072" ht="11.25" hidden="1" x14ac:dyDescent="0.2"/>
    <row r="1073" ht="11.25" hidden="1" x14ac:dyDescent="0.2"/>
    <row r="1074" ht="11.25" hidden="1" x14ac:dyDescent="0.2"/>
    <row r="1075" ht="11.25" hidden="1" x14ac:dyDescent="0.2"/>
    <row r="1076" ht="11.25" hidden="1" x14ac:dyDescent="0.2"/>
    <row r="1077" ht="11.25" hidden="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sheetData>
  <sheetProtection algorithmName="SHA-512" hashValue="D6KSTiTs3BMXj73fUaRbD8hzR2rt6fKbVeaAJBIopsLdpYkc3Dqilko/fZt0K/6Shi3XM3VwiNh1Jlc8NXUS5A==" saltValue="mWU0EmF+wsrl6JMFnKbtEQ==" spinCount="100000" sheet="1" objects="1" scenarios="1" selectLockedCells="1"/>
  <dataConsolidate/>
  <mergeCells count="218">
    <mergeCell ref="C219:D219"/>
    <mergeCell ref="C220:D220"/>
    <mergeCell ref="F220:I220"/>
    <mergeCell ref="C221:D221"/>
    <mergeCell ref="F221:I226"/>
    <mergeCell ref="C222:D222"/>
    <mergeCell ref="C223:D223"/>
    <mergeCell ref="C224:D224"/>
    <mergeCell ref="C225:D225"/>
    <mergeCell ref="C226:D226"/>
    <mergeCell ref="C214:D214"/>
    <mergeCell ref="C218:D218"/>
    <mergeCell ref="B211:I211"/>
    <mergeCell ref="B212:I212"/>
    <mergeCell ref="F214:I214"/>
    <mergeCell ref="F215:G215"/>
    <mergeCell ref="H215:I215"/>
    <mergeCell ref="F216:G216"/>
    <mergeCell ref="H216:I216"/>
    <mergeCell ref="F217:I217"/>
    <mergeCell ref="F218:I218"/>
    <mergeCell ref="B208:I208"/>
    <mergeCell ref="B209:I209"/>
    <mergeCell ref="B210:I210"/>
    <mergeCell ref="B182:I182"/>
    <mergeCell ref="D183:G183"/>
    <mergeCell ref="D184:G184"/>
    <mergeCell ref="D185:G185"/>
    <mergeCell ref="D186:G186"/>
    <mergeCell ref="D187:G187"/>
    <mergeCell ref="B188:G188"/>
    <mergeCell ref="B190:I190"/>
    <mergeCell ref="B192:I198"/>
    <mergeCell ref="B199:I201"/>
    <mergeCell ref="B202:I202"/>
    <mergeCell ref="B204:I204"/>
    <mergeCell ref="B205:I205"/>
    <mergeCell ref="B206:I206"/>
    <mergeCell ref="B207:I207"/>
    <mergeCell ref="B176:D176"/>
    <mergeCell ref="E176:F176"/>
    <mergeCell ref="B177:D177"/>
    <mergeCell ref="E177:F177"/>
    <mergeCell ref="B179:I179"/>
    <mergeCell ref="B181:C181"/>
    <mergeCell ref="D181:G181"/>
    <mergeCell ref="B171:F171"/>
    <mergeCell ref="B173:D173"/>
    <mergeCell ref="E173:F173"/>
    <mergeCell ref="B174:D174"/>
    <mergeCell ref="E174:F174"/>
    <mergeCell ref="B175:D175"/>
    <mergeCell ref="E175:F175"/>
    <mergeCell ref="G175:I177"/>
    <mergeCell ref="B165:F165"/>
    <mergeCell ref="B166:F166"/>
    <mergeCell ref="B167:D167"/>
    <mergeCell ref="B168:D168"/>
    <mergeCell ref="B169:D169"/>
    <mergeCell ref="B170:D170"/>
    <mergeCell ref="B152:F152"/>
    <mergeCell ref="B153:F153"/>
    <mergeCell ref="B154:F154"/>
    <mergeCell ref="B155:F155"/>
    <mergeCell ref="B157:I157"/>
    <mergeCell ref="B158:I158"/>
    <mergeCell ref="B146:F146"/>
    <mergeCell ref="B147:F147"/>
    <mergeCell ref="B148:F148"/>
    <mergeCell ref="B149:F149"/>
    <mergeCell ref="B150:F150"/>
    <mergeCell ref="B151:F151"/>
    <mergeCell ref="B140:F140"/>
    <mergeCell ref="B141:I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I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F107"/>
    <mergeCell ref="B108:F108"/>
    <mergeCell ref="B109:F109"/>
    <mergeCell ref="B98:F98"/>
    <mergeCell ref="B99:F99"/>
    <mergeCell ref="B100:F100"/>
    <mergeCell ref="B101:F101"/>
    <mergeCell ref="B102:F102"/>
    <mergeCell ref="B103:F103"/>
    <mergeCell ref="B92:F92"/>
    <mergeCell ref="B93:F93"/>
    <mergeCell ref="B94:F94"/>
    <mergeCell ref="B95:F95"/>
    <mergeCell ref="B96:I96"/>
    <mergeCell ref="B97:F97"/>
    <mergeCell ref="B86:F86"/>
    <mergeCell ref="B87:F87"/>
    <mergeCell ref="B88:F88"/>
    <mergeCell ref="B89:F89"/>
    <mergeCell ref="B90:F90"/>
    <mergeCell ref="B91:F91"/>
    <mergeCell ref="B80:I80"/>
    <mergeCell ref="B81:F81"/>
    <mergeCell ref="B82:I82"/>
    <mergeCell ref="B83:F83"/>
    <mergeCell ref="B84:F84"/>
    <mergeCell ref="B85:F85"/>
    <mergeCell ref="B73:C73"/>
    <mergeCell ref="B74:C74"/>
    <mergeCell ref="B75:F75"/>
    <mergeCell ref="B76:F76"/>
    <mergeCell ref="B77:F77"/>
    <mergeCell ref="B79:E79"/>
    <mergeCell ref="B67:C67"/>
    <mergeCell ref="B68:C68"/>
    <mergeCell ref="B69:C69"/>
    <mergeCell ref="B70:C70"/>
    <mergeCell ref="B71:C71"/>
    <mergeCell ref="B72:C72"/>
    <mergeCell ref="B78:F78"/>
    <mergeCell ref="B61:F61"/>
    <mergeCell ref="B62:I62"/>
    <mergeCell ref="B63:C63"/>
    <mergeCell ref="B64:C64"/>
    <mergeCell ref="B65:C65"/>
    <mergeCell ref="B66:C66"/>
    <mergeCell ref="B55:C55"/>
    <mergeCell ref="B56:C56"/>
    <mergeCell ref="B57:C57"/>
    <mergeCell ref="B58:C58"/>
    <mergeCell ref="B59:C59"/>
    <mergeCell ref="B60:C60"/>
    <mergeCell ref="B40:C40"/>
    <mergeCell ref="B41:C41"/>
    <mergeCell ref="B42:C42"/>
    <mergeCell ref="B49:C49"/>
    <mergeCell ref="B50:C50"/>
    <mergeCell ref="B51:C51"/>
    <mergeCell ref="B52:C52"/>
    <mergeCell ref="B53:C53"/>
    <mergeCell ref="B54:C54"/>
    <mergeCell ref="B45:F45"/>
    <mergeCell ref="B46:I46"/>
    <mergeCell ref="B47:C47"/>
    <mergeCell ref="B48:I48"/>
    <mergeCell ref="B43:C43"/>
    <mergeCell ref="B44:C44"/>
    <mergeCell ref="B32:C32"/>
    <mergeCell ref="B33:C33"/>
    <mergeCell ref="B34:C34"/>
    <mergeCell ref="B35:C35"/>
    <mergeCell ref="B36:C36"/>
    <mergeCell ref="B37:C37"/>
    <mergeCell ref="B38:C38"/>
    <mergeCell ref="B39:C39"/>
    <mergeCell ref="B31:D31"/>
    <mergeCell ref="B26:C26"/>
    <mergeCell ref="D26:I26"/>
    <mergeCell ref="B27:C27"/>
    <mergeCell ref="D27:I27"/>
    <mergeCell ref="B29:I29"/>
    <mergeCell ref="B30:I30"/>
    <mergeCell ref="D19:I19"/>
    <mergeCell ref="D20:I20"/>
    <mergeCell ref="B22:I22"/>
    <mergeCell ref="B24:C24"/>
    <mergeCell ref="D24:I24"/>
    <mergeCell ref="B25:C25"/>
    <mergeCell ref="D25:I25"/>
    <mergeCell ref="D16:I16"/>
    <mergeCell ref="D17:I17"/>
    <mergeCell ref="D18:I18"/>
    <mergeCell ref="B5:I5"/>
    <mergeCell ref="D7:I7"/>
    <mergeCell ref="D8:I8"/>
    <mergeCell ref="D9:I9"/>
    <mergeCell ref="D10:I10"/>
    <mergeCell ref="B11:I11"/>
    <mergeCell ref="A1:E3"/>
    <mergeCell ref="F1:I1"/>
    <mergeCell ref="F2:G2"/>
    <mergeCell ref="H2:I2"/>
    <mergeCell ref="F3:G3"/>
    <mergeCell ref="H3:I3"/>
    <mergeCell ref="B12:I12"/>
    <mergeCell ref="B13:I13"/>
    <mergeCell ref="D15:I15"/>
  </mergeCells>
  <conditionalFormatting sqref="B49:G60">
    <cfRule type="expression" dxfId="149" priority="4">
      <formula>$M$24</formula>
    </cfRule>
  </conditionalFormatting>
  <conditionalFormatting sqref="B63:I74">
    <cfRule type="expression" dxfId="148" priority="9">
      <formula>$M$24</formula>
    </cfRule>
  </conditionalFormatting>
  <conditionalFormatting sqref="C160:D161 B168:H169 B175:F175">
    <cfRule type="expression" dxfId="147" priority="12">
      <formula>($M$22)</formula>
    </cfRule>
  </conditionalFormatting>
  <conditionalFormatting sqref="E170">
    <cfRule type="expression" dxfId="146" priority="13">
      <formula>NOT($M$9)</formula>
    </cfRule>
  </conditionalFormatting>
  <conditionalFormatting sqref="G77:H78">
    <cfRule type="expression" dxfId="145" priority="1">
      <formula>$M$25</formula>
    </cfRule>
  </conditionalFormatting>
  <conditionalFormatting sqref="H33:H44 H83:H94 H97:H108 H111:H122 H128:H139 H143:H154 E167">
    <cfRule type="expression" dxfId="144" priority="10">
      <formula>$M$24</formula>
    </cfRule>
  </conditionalFormatting>
  <conditionalFormatting sqref="H49:H60">
    <cfRule type="expression" dxfId="143" priority="3">
      <formula>$M$25</formula>
    </cfRule>
  </conditionalFormatting>
  <conditionalFormatting sqref="I32:I45 L48 I63:I76 B76:H76 I79 I81 I83:I95 I97:I109 I111:I125 I127:I140 I142:I155 I165:I171 B167:H167 B170 F170:H170">
    <cfRule type="expression" dxfId="142" priority="11">
      <formula>($M$20)</formula>
    </cfRule>
  </conditionalFormatting>
  <conditionalFormatting sqref="I47 I49:I61">
    <cfRule type="expression" dxfId="141" priority="5">
      <formula>($M$20)</formula>
    </cfRule>
  </conditionalFormatting>
  <conditionalFormatting sqref="I77">
    <cfRule type="expression" dxfId="140" priority="2">
      <formula>($M$20)</formula>
    </cfRule>
  </conditionalFormatting>
  <dataValidations count="13">
    <dataValidation type="list" allowBlank="1" showInputMessage="1" showErrorMessage="1" sqref="D63:D74 D49:D60" xr:uid="{B5DCDC64-F9B4-4842-96E5-853F5002AF88}">
      <formula1>Types_de_contrat_personnels</formula1>
    </dataValidation>
    <dataValidation type="decimal" allowBlank="1" showInputMessage="1" showErrorMessage="1" sqref="D161" xr:uid="{494E369E-D4BA-4BE7-BF95-E6C20E2479D9}">
      <formula1>0</formula1>
      <formula2>D160</formula2>
    </dataValidation>
    <dataValidation type="custom" allowBlank="1" showInputMessage="1" showErrorMessage="1" error="Valeur impossible (suppérieure au taux maximum ou partenaire inéligible)." sqref="E168" xr:uid="{26503F27-8A08-4F2E-B78E-770E02CFF34E}">
      <formula1>$M$167</formula1>
    </dataValidation>
    <dataValidation type="custom" allowBlank="1" showInputMessage="1" showErrorMessage="1" sqref="E167" xr:uid="{01A703FD-374A-4CB3-97AB-82B87334F61F}">
      <formula1>$M$166</formula1>
    </dataValidation>
    <dataValidation type="custom" allowBlank="1" showInputMessage="1" showErrorMessage="1" sqref="H33:H44 E63:I74 H143:H154 H83:H94 H97:H108 H111:H122 H128:H139 B63:C74 B49:C60 E49:H60 G77:H78" xr:uid="{D535DFA4-81B4-46A0-923E-39821D9C20A9}">
      <formula1>$M$5</formula1>
    </dataValidation>
    <dataValidation type="custom" allowBlank="1" showInputMessage="1" showErrorMessage="1" error="Valeur impossible (suppérieure au taux maximum ou partenaire inéligible)." sqref="E169" xr:uid="{C894F347-EF26-494F-A54E-6454D8733EAC}">
      <formula1>$M$168</formula1>
    </dataValidation>
    <dataValidation operator="lessThan" allowBlank="1" showInputMessage="1" showErrorMessage="1" sqref="H123" xr:uid="{5C91F575-A849-4986-BFF5-663E66652D80}"/>
    <dataValidation type="custom" allowBlank="1" showInputMessage="1" showErrorMessage="1" sqref="H61" xr:uid="{25E4DF37-0376-4F76-AF08-1FCD6FF6BCDE}">
      <formula1>0</formula1>
    </dataValidation>
    <dataValidation type="list" allowBlank="1" showInputMessage="1" showErrorMessage="1" prompt="- Menu déroulant" sqref="D15:I15" xr:uid="{615152C2-4C75-47BA-904D-05FAFE3B1BBB}">
      <formula1>list_civilité</formula1>
    </dataValidation>
    <dataValidation type="custom" allowBlank="1" showInputMessage="1" showErrorMessage="1" sqref="E170" xr:uid="{3818C9FA-4A9F-40D6-B24C-0613AEA1D68D}">
      <formula1>$M$9</formula1>
    </dataValidation>
    <dataValidation type="list" allowBlank="1" showInputMessage="1" showErrorMessage="1" prompt="- Menu déroulant" sqref="D9:I9" xr:uid="{EFB9CCF3-D19C-4AFC-8846-144F59A95350}">
      <formula1>list_type_etab_part</formula1>
    </dataValidation>
    <dataValidation type="textLength" operator="equal" allowBlank="1" showInputMessage="1" showErrorMessage="1" error="Veuillez renseigner un numéro de SIRET valide." sqref="D10" xr:uid="{8E587F33-E442-40CA-A1A3-788B0F56549F}">
      <formula1>14</formula1>
    </dataValidation>
    <dataValidation operator="greaterThanOrEqual" allowBlank="1" showInputMessage="1" showErrorMessage="1" sqref="E33:E44" xr:uid="{06114FC8-301A-4449-B9F7-408864DF9E8E}"/>
  </dataValidations>
  <pageMargins left="0.23622047244094491" right="0.23622047244094491" top="0.94488188976377963" bottom="0.74803149606299213" header="0.31496062992125984" footer="0.31496062992125984"/>
  <pageSetup paperSize="9" scale="97"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471F7C2-BE60-43C0-9D39-A0B25720C712}">
          <x14:formula1>
            <xm:f>Réglages!$C$14:$C$21</xm:f>
          </x14:formula1>
          <xm:sqref>D33:D44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4 V h i V J U l u a e o A A A A + Q A A A B I A H A B D b 2 5 m a W c v U G F j a 2 F n Z S 5 4 b W w g o h g A K K A U A A A A A A A A A A A A A A A A A A A A A A A A A A A A h c 8 x D o I w G A X g q 5 D u t L U a I + S n D C Z O k h h N j G t T C j R C M b R Y 7 u b g k b y C J I q 6 O b 6 X b 3 j v c b t D O j R 1 c F W d 1 a 1 J 0 A x T F C g j 2 1 y b M k G 9 K 8 I V S j n s h D y L U g U j N j Y e b J 6 g y r l L T I j 3 H v s 5 b r u S M E p n 5 J R t D 7 J S j U A f r P / j U B v r h J E K c T i + x n C G o w V e M h Z h O l o g U w + Z N l / D x s m Y A v k p Y d 3 X r u 8 U L 7 p w s w c y R S D v G / w J U E s D B B Q A A g A I A O F Y Y 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h W G J U K I p H u A 4 A A A A R A A A A E w A c A E Z v c m 1 1 b G F z L 1 N l Y 3 R p b 2 4 x L m 0 g o h g A K K A U A A A A A A A A A A A A A A A A A A A A A A A A A A A A K 0 5 N L s n M z 1 M I h t C G 1 g B Q S w E C L Q A U A A I A C A D h W G J U l S W 5 p 6 g A A A D 5 A A A A E g A A A A A A A A A A A A A A A A A A A A A A Q 2 9 u Z m l n L 1 B h Y 2 t h Z 2 U u e G 1 s U E s B A i 0 A F A A C A A g A 4 V h i V A / K 6 a u k A A A A 6 Q A A A B M A A A A A A A A A A A A A A A A A 9 A A A A F t D b 2 5 0 Z W 5 0 X 1 R 5 c G V z X S 5 4 b W x Q S w E C L Q A U A A I A C A D h W G J U K I p H u A 4 A A A A R A A A A E w A A A A A A A A A A A A A A A A D l A Q A A R m 9 y b X V s Y X M v U 2 V j d G l v b j E u b V B L B Q Y A A A A A A w A D A M I A A A B A 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W r C e 9 z A b E E i M y u Z e E C g Y Q A A A A A A C A A A A A A A D Z g A A w A A A A B A A A A D n / j q 1 c X W A T v d G a q H P 2 B R R A A A A A A S A A A C g A A A A E A A A A G I A 4 R T c d o F O r W p n u H C C 6 8 F Q A A A A V 5 O 7 S N k S O q 3 Z X / q 7 X t k o m W w H P O n c y W x h + S R X W u r q j y B 7 R R t e w T 6 N / Y o m 0 k R x 9 A Y C B j Y 0 r B B o 8 n J W a 8 h a e b O L 5 q M / f E h / 6 s g Y / a M P r 1 Y U a G M U A A A A A p d R b / 2 s 1 r J S y 4 c a W d 3 R 2 k T h P T U = < / D a t a M a s h u p > 
</file>

<file path=customXml/itemProps1.xml><?xml version="1.0" encoding="utf-8"?>
<ds:datastoreItem xmlns:ds="http://schemas.openxmlformats.org/officeDocument/2006/customXml" ds:itemID="{3D44077F-E242-4CA4-9263-9E4F92C9FDB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483</vt:i4>
      </vt:variant>
    </vt:vector>
  </HeadingPairs>
  <TitlesOfParts>
    <vt:vector size="50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Part10!aide_à_bloquer</vt:lpstr>
      <vt:lpstr>Part11!aide_à_bloquer</vt:lpstr>
      <vt:lpstr>Part12!aide_à_bloquer</vt:lpstr>
      <vt:lpstr>Part13!aide_à_bloquer</vt:lpstr>
      <vt:lpstr>Part14!aide_à_bloquer</vt:lpstr>
      <vt:lpstr>Part15!aide_à_bloquer</vt:lpstr>
      <vt:lpstr>Part16!aide_à_bloquer</vt:lpstr>
      <vt:lpstr>Part17!aide_à_bloquer</vt:lpstr>
      <vt:lpstr>Part18!aide_à_bloquer</vt:lpstr>
      <vt:lpstr>Part19!aide_à_bloquer</vt:lpstr>
      <vt:lpstr>'Part1-Coord'!aide_à_bloquer</vt:lpstr>
      <vt:lpstr>Part2!aide_à_bloquer</vt:lpstr>
      <vt:lpstr>Part20!aide_à_bloquer</vt:lpstr>
      <vt:lpstr>Part3!aide_à_bloquer</vt:lpstr>
      <vt:lpstr>Part4!aide_à_bloquer</vt:lpstr>
      <vt:lpstr>Part5!aide_à_bloquer</vt:lpstr>
      <vt:lpstr>Part6!aide_à_bloquer</vt:lpstr>
      <vt:lpstr>Part7!aide_à_bloquer</vt:lpstr>
      <vt:lpstr>Part8!aide_à_bloquer</vt:lpstr>
      <vt:lpstr>Part9!aide_à_bloquer</vt:lpstr>
      <vt:lpstr>Part10!Case_base_calcul</vt:lpstr>
      <vt:lpstr>Part11!Case_base_calcul</vt:lpstr>
      <vt:lpstr>Part12!Case_base_calcul</vt:lpstr>
      <vt:lpstr>Part13!Case_base_calcul</vt:lpstr>
      <vt:lpstr>Part14!Case_base_calcul</vt:lpstr>
      <vt:lpstr>Part15!Case_base_calcul</vt:lpstr>
      <vt:lpstr>Part16!Case_base_calcul</vt:lpstr>
      <vt:lpstr>Part17!Case_base_calcul</vt:lpstr>
      <vt:lpstr>Part18!Case_base_calcul</vt:lpstr>
      <vt:lpstr>Part19!Case_base_calcul</vt:lpstr>
      <vt:lpstr>'Part1-Coord'!Case_base_calcul</vt:lpstr>
      <vt:lpstr>Part2!Case_base_calcul</vt:lpstr>
      <vt:lpstr>Part20!Case_base_calcul</vt:lpstr>
      <vt:lpstr>Part3!Case_base_calcul</vt:lpstr>
      <vt:lpstr>Part4!Case_base_calcul</vt:lpstr>
      <vt:lpstr>Part5!Case_base_calcul</vt:lpstr>
      <vt:lpstr>Part6!Case_base_calcul</vt:lpstr>
      <vt:lpstr>Part7!Case_base_calcul</vt:lpstr>
      <vt:lpstr>Part8!Case_base_calcul</vt:lpstr>
      <vt:lpstr>Part9!Case_base_calcul</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'Part1-Coord'!case_decharge_enseignement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Part10!case_Frais_de_struc_autre</vt:lpstr>
      <vt:lpstr>Part11!case_Frais_de_struc_autre</vt:lpstr>
      <vt:lpstr>Part12!case_Frais_de_struc_autre</vt:lpstr>
      <vt:lpstr>Part13!case_Frais_de_struc_autre</vt:lpstr>
      <vt:lpstr>Part14!case_Frais_de_struc_autre</vt:lpstr>
      <vt:lpstr>Part15!case_Frais_de_struc_autre</vt:lpstr>
      <vt:lpstr>Part16!case_Frais_de_struc_autre</vt:lpstr>
      <vt:lpstr>Part17!case_Frais_de_struc_autre</vt:lpstr>
      <vt:lpstr>Part18!case_Frais_de_struc_autre</vt:lpstr>
      <vt:lpstr>Part19!case_Frais_de_struc_autre</vt:lpstr>
      <vt:lpstr>'Part1-Coord'!case_Frais_de_struc_autre</vt:lpstr>
      <vt:lpstr>Part2!case_Frais_de_struc_autre</vt:lpstr>
      <vt:lpstr>Part20!case_Frais_de_struc_autre</vt:lpstr>
      <vt:lpstr>Part3!case_Frais_de_struc_autre</vt:lpstr>
      <vt:lpstr>Part4!case_Frais_de_struc_autre</vt:lpstr>
      <vt:lpstr>Part5!case_Frais_de_struc_autre</vt:lpstr>
      <vt:lpstr>Part6!case_Frais_de_struc_autre</vt:lpstr>
      <vt:lpstr>Part7!case_Frais_de_struc_autre</vt:lpstr>
      <vt:lpstr>Part8!case_Frais_de_struc_autre</vt:lpstr>
      <vt:lpstr>Part9!case_Frais_de_struc_autre</vt:lpstr>
      <vt:lpstr>Part10!case_Frais_de_struc_pers</vt:lpstr>
      <vt:lpstr>Part11!case_Frais_de_struc_pers</vt:lpstr>
      <vt:lpstr>Part12!case_Frais_de_struc_pers</vt:lpstr>
      <vt:lpstr>Part13!case_Frais_de_struc_pers</vt:lpstr>
      <vt:lpstr>Part14!case_Frais_de_struc_pers</vt:lpstr>
      <vt:lpstr>Part15!case_Frais_de_struc_pers</vt:lpstr>
      <vt:lpstr>Part16!case_Frais_de_struc_pers</vt:lpstr>
      <vt:lpstr>Part17!case_Frais_de_struc_pers</vt:lpstr>
      <vt:lpstr>Part18!case_Frais_de_struc_pers</vt:lpstr>
      <vt:lpstr>Part19!case_Frais_de_struc_pers</vt:lpstr>
      <vt:lpstr>'Part1-Coord'!case_Frais_de_struc_pers</vt:lpstr>
      <vt:lpstr>Part2!case_Frais_de_struc_pers</vt:lpstr>
      <vt:lpstr>Part20!case_Frais_de_struc_pers</vt:lpstr>
      <vt:lpstr>Part3!case_Frais_de_struc_pers</vt:lpstr>
      <vt:lpstr>Part4!case_Frais_de_struc_pers</vt:lpstr>
      <vt:lpstr>Part5!case_Frais_de_struc_pers</vt:lpstr>
      <vt:lpstr>Part6!case_Frais_de_struc_pers</vt:lpstr>
      <vt:lpstr>Part7!case_Frais_de_struc_pers</vt:lpstr>
      <vt:lpstr>Part8!case_Frais_de_struc_pers</vt:lpstr>
      <vt:lpstr>Part9!case_Frais_de_struc_pers</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Part10!Case_frais_gestion</vt:lpstr>
      <vt:lpstr>Part11!Case_frais_gestion</vt:lpstr>
      <vt:lpstr>Part12!Case_frais_gestion</vt:lpstr>
      <vt:lpstr>Part13!Case_frais_gestion</vt:lpstr>
      <vt:lpstr>Part14!Case_frais_gestion</vt:lpstr>
      <vt:lpstr>Part15!Case_frais_gestion</vt:lpstr>
      <vt:lpstr>Part16!Case_frais_gestion</vt:lpstr>
      <vt:lpstr>Part17!Case_frais_gestion</vt:lpstr>
      <vt:lpstr>Part18!Case_frais_gestion</vt:lpstr>
      <vt:lpstr>Part19!Case_frais_gestion</vt:lpstr>
      <vt:lpstr>'Part1-Coord'!Case_frais_gestion</vt:lpstr>
      <vt:lpstr>Part2!Case_frais_gestion</vt:lpstr>
      <vt:lpstr>Part20!Case_frais_gestion</vt:lpstr>
      <vt:lpstr>Part3!Case_frais_gestion</vt:lpstr>
      <vt:lpstr>Part4!Case_frais_gestion</vt:lpstr>
      <vt:lpstr>Part5!Case_frais_gestion</vt:lpstr>
      <vt:lpstr>Part6!Case_frais_gestion</vt:lpstr>
      <vt:lpstr>Part7!Case_frais_gestion</vt:lpstr>
      <vt:lpstr>Part8!Case_frais_gestion</vt:lpstr>
      <vt:lpstr>Part9!Case_frais_gestion</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Part10!Case_perso_statutaire</vt:lpstr>
      <vt:lpstr>Part11!Case_perso_statutaire</vt:lpstr>
      <vt:lpstr>Part12!Case_perso_statutaire</vt:lpstr>
      <vt:lpstr>Part13!Case_perso_statutaire</vt:lpstr>
      <vt:lpstr>Part14!Case_perso_statutaire</vt:lpstr>
      <vt:lpstr>Part15!Case_perso_statutaire</vt:lpstr>
      <vt:lpstr>Part16!Case_perso_statutaire</vt:lpstr>
      <vt:lpstr>Part17!Case_perso_statutaire</vt:lpstr>
      <vt:lpstr>Part18!Case_perso_statutaire</vt:lpstr>
      <vt:lpstr>Part19!Case_perso_statutaire</vt:lpstr>
      <vt:lpstr>'Part1-Coord'!Case_perso_statutaire</vt:lpstr>
      <vt:lpstr>Part2!Case_perso_statutaire</vt:lpstr>
      <vt:lpstr>Part20!Case_perso_statutaire</vt:lpstr>
      <vt:lpstr>Part3!Case_perso_statutaire</vt:lpstr>
      <vt:lpstr>Part4!Case_perso_statutaire</vt:lpstr>
      <vt:lpstr>Part5!Case_perso_statutaire</vt:lpstr>
      <vt:lpstr>Part6!Case_perso_statutaire</vt:lpstr>
      <vt:lpstr>Part7!Case_perso_statutaire</vt:lpstr>
      <vt:lpstr>Part8!Case_perso_statutaire</vt:lpstr>
      <vt:lpstr>Part9!Case_perso_statutaire</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Part10!case_Taux_d_aide_retenu</vt:lpstr>
      <vt:lpstr>Part11!case_Taux_d_aide_retenu</vt:lpstr>
      <vt:lpstr>Part12!case_Taux_d_aide_retenu</vt:lpstr>
      <vt:lpstr>Part13!case_Taux_d_aide_retenu</vt:lpstr>
      <vt:lpstr>Part14!case_Taux_d_aide_retenu</vt:lpstr>
      <vt:lpstr>Part15!case_Taux_d_aide_retenu</vt:lpstr>
      <vt:lpstr>Part16!case_Taux_d_aide_retenu</vt:lpstr>
      <vt:lpstr>Part17!case_Taux_d_aide_retenu</vt:lpstr>
      <vt:lpstr>Part18!case_Taux_d_aide_retenu</vt:lpstr>
      <vt:lpstr>Part19!case_Taux_d_aide_retenu</vt:lpstr>
      <vt:lpstr>'Part1-Coord'!case_Taux_d_aide_retenu</vt:lpstr>
      <vt:lpstr>Part2!case_Taux_d_aide_retenu</vt:lpstr>
      <vt:lpstr>Part20!case_Taux_d_aide_retenu</vt:lpstr>
      <vt:lpstr>Part3!case_Taux_d_aide_retenu</vt:lpstr>
      <vt:lpstr>Part4!case_Taux_d_aide_retenu</vt:lpstr>
      <vt:lpstr>Part5!case_Taux_d_aide_retenu</vt:lpstr>
      <vt:lpstr>Part6!case_Taux_d_aide_retenu</vt:lpstr>
      <vt:lpstr>Part7!case_Taux_d_aide_retenu</vt:lpstr>
      <vt:lpstr>Part8!case_Taux_d_aide_retenu</vt:lpstr>
      <vt:lpstr>Part9!case_Taux_d_aide_retenu</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Part10!list_oui_non</vt:lpstr>
      <vt:lpstr>Part11!list_oui_non</vt:lpstr>
      <vt:lpstr>Part12!list_oui_non</vt:lpstr>
      <vt:lpstr>Part13!list_oui_non</vt:lpstr>
      <vt:lpstr>Part14!list_oui_non</vt:lpstr>
      <vt:lpstr>Part15!list_oui_non</vt:lpstr>
      <vt:lpstr>Part16!list_oui_non</vt:lpstr>
      <vt:lpstr>Part17!list_oui_non</vt:lpstr>
      <vt:lpstr>Part18!list_oui_non</vt:lpstr>
      <vt:lpstr>Part19!list_oui_non</vt:lpstr>
      <vt:lpstr>Part20!list_oui_non</vt:lpstr>
      <vt:lpstr>Part3!list_oui_non</vt:lpstr>
      <vt:lpstr>Part4!list_oui_non</vt:lpstr>
      <vt:lpstr>Part5!list_oui_non</vt:lpstr>
      <vt:lpstr>Part6!list_oui_non</vt:lpstr>
      <vt:lpstr>Part7!list_oui_non</vt:lpstr>
      <vt:lpstr>Part8!list_oui_non</vt:lpstr>
      <vt:lpstr>Part9!list_oui_non</vt:lpstr>
      <vt:lpstr>list_oui_non</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Part10!list_type_contrat_sans_fin</vt:lpstr>
      <vt:lpstr>Part11!list_type_contrat_sans_fin</vt:lpstr>
      <vt:lpstr>Part12!list_type_contrat_sans_fin</vt:lpstr>
      <vt:lpstr>Part13!list_type_contrat_sans_fin</vt:lpstr>
      <vt:lpstr>Part14!list_type_contrat_sans_fin</vt:lpstr>
      <vt:lpstr>Part15!list_type_contrat_sans_fin</vt:lpstr>
      <vt:lpstr>Part16!list_type_contrat_sans_fin</vt:lpstr>
      <vt:lpstr>Part17!list_type_contrat_sans_fin</vt:lpstr>
      <vt:lpstr>Part18!list_type_contrat_sans_fin</vt:lpstr>
      <vt:lpstr>Part19!list_type_contrat_sans_fin</vt:lpstr>
      <vt:lpstr>Part20!list_type_contrat_sans_fin</vt:lpstr>
      <vt:lpstr>Part3!list_type_contrat_sans_fin</vt:lpstr>
      <vt:lpstr>Part4!list_type_contrat_sans_fin</vt:lpstr>
      <vt:lpstr>Part5!list_type_contrat_sans_fin</vt:lpstr>
      <vt:lpstr>Part6!list_type_contrat_sans_fin</vt:lpstr>
      <vt:lpstr>Part7!list_type_contrat_sans_fin</vt:lpstr>
      <vt:lpstr>Part8!list_type_contrat_sans_fin</vt:lpstr>
      <vt:lpstr>Part9!list_type_contrat_sans_fin</vt:lpstr>
      <vt:lpstr>list_type_contrat_sans_fin</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Part10!rouge_si_cout_complet</vt:lpstr>
      <vt:lpstr>Part11!rouge_si_cout_complet</vt:lpstr>
      <vt:lpstr>Part12!rouge_si_cout_complet</vt:lpstr>
      <vt:lpstr>Part13!rouge_si_cout_complet</vt:lpstr>
      <vt:lpstr>Part14!rouge_si_cout_complet</vt:lpstr>
      <vt:lpstr>Part15!rouge_si_cout_complet</vt:lpstr>
      <vt:lpstr>Part16!rouge_si_cout_complet</vt:lpstr>
      <vt:lpstr>Part17!rouge_si_cout_complet</vt:lpstr>
      <vt:lpstr>Part18!rouge_si_cout_complet</vt:lpstr>
      <vt:lpstr>Part19!rouge_si_cout_complet</vt:lpstr>
      <vt:lpstr>'Part1-Coord'!rouge_si_cout_complet</vt:lpstr>
      <vt:lpstr>Part2!rouge_si_cout_complet</vt:lpstr>
      <vt:lpstr>Part20!rouge_si_cout_complet</vt:lpstr>
      <vt:lpstr>Part3!rouge_si_cout_complet</vt:lpstr>
      <vt:lpstr>Part4!rouge_si_cout_complet</vt:lpstr>
      <vt:lpstr>Part5!rouge_si_cout_complet</vt:lpstr>
      <vt:lpstr>Part6!rouge_si_cout_complet</vt:lpstr>
      <vt:lpstr>Part7!rouge_si_cout_complet</vt:lpstr>
      <vt:lpstr>Part8!rouge_si_cout_complet</vt:lpstr>
      <vt:lpstr>Part9!rouge_si_cout_complet</vt:lpstr>
      <vt:lpstr>Part10!rouge_si_cout_marginal</vt:lpstr>
      <vt:lpstr>Part11!rouge_si_cout_marginal</vt:lpstr>
      <vt:lpstr>Part12!rouge_si_cout_marginal</vt:lpstr>
      <vt:lpstr>Part13!rouge_si_cout_marginal</vt:lpstr>
      <vt:lpstr>Part14!rouge_si_cout_marginal</vt:lpstr>
      <vt:lpstr>Part15!rouge_si_cout_marginal</vt:lpstr>
      <vt:lpstr>Part16!rouge_si_cout_marginal</vt:lpstr>
      <vt:lpstr>Part17!rouge_si_cout_marginal</vt:lpstr>
      <vt:lpstr>Part18!rouge_si_cout_marginal</vt:lpstr>
      <vt:lpstr>Part19!rouge_si_cout_marginal</vt:lpstr>
      <vt:lpstr>'Part1-Coord'!rouge_si_cout_marginal</vt:lpstr>
      <vt:lpstr>Part2!rouge_si_cout_marginal</vt:lpstr>
      <vt:lpstr>Part20!rouge_si_cout_marginal</vt:lpstr>
      <vt:lpstr>Part3!rouge_si_cout_marginal</vt:lpstr>
      <vt:lpstr>Part4!rouge_si_cout_marginal</vt:lpstr>
      <vt:lpstr>Part5!rouge_si_cout_marginal</vt:lpstr>
      <vt:lpstr>Part6!rouge_si_cout_marginal</vt:lpstr>
      <vt:lpstr>Part7!rouge_si_cout_marginal</vt:lpstr>
      <vt:lpstr>Part8!rouge_si_cout_marginal</vt:lpstr>
      <vt:lpstr>Part9!rouge_si_cout_marginal</vt:lpstr>
      <vt:lpstr>Types_de_contrat_personnels</vt:lpstr>
      <vt:lpstr>Notice!Zone_d_impression</vt:lpstr>
      <vt:lpstr>'Part1-Coord'!Zone_d_impression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DEMARCO Federica</dc:creator>
  <cp:lastModifiedBy>DEMARCO Federica</cp:lastModifiedBy>
  <cp:lastPrinted>2021-12-22T14:33:39Z</cp:lastPrinted>
  <dcterms:created xsi:type="dcterms:W3CDTF">2016-09-27T17:19:19Z</dcterms:created>
  <dcterms:modified xsi:type="dcterms:W3CDTF">2024-03-01T08:53:07Z</dcterms:modified>
</cp:coreProperties>
</file>